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namedSheetViews/namedSheetView1.xml" ContentType="application/vnd.ms-excel.namedsheetview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hidePivotFieldList="1" defaultThemeVersion="166925"/>
  <mc:AlternateContent xmlns:mc="http://schemas.openxmlformats.org/markup-compatibility/2006">
    <mc:Choice Requires="x15">
      <x15ac:absPath xmlns:x15ac="http://schemas.microsoft.com/office/spreadsheetml/2010/11/ac" url="https://amedeloitte.sharepoint.com/sites/MaineSSPImplementation-Offshore/Shared Documents/General/Testing/"/>
    </mc:Choice>
  </mc:AlternateContent>
  <xr:revisionPtr revIDLastSave="354" documentId="6_{30A57B51-7068-4F11-81CE-C85E61A2C867}" xr6:coauthVersionLast="46" xr6:coauthVersionMax="47" xr10:uidLastSave="{4C9E792D-F390-48DA-A4CB-6CA70008CAD4}"/>
  <bookViews>
    <workbookView xWindow="-110" yWindow="-110" windowWidth="19420" windowHeight="10420" tabRatio="882" firstSheet="20" activeTab="55" xr2:uid="{F9C6E3F9-D6CB-48AA-AD86-BCFD1143D51D}"/>
  </bookViews>
  <sheets>
    <sheet name="Sprint Details" sheetId="2" state="hidden" r:id="rId1"/>
    <sheet name="QA Design" sheetId="17" state="hidden" r:id="rId2"/>
    <sheet name="S2QA Exe" sheetId="10" state="hidden" r:id="rId3"/>
    <sheet name="S3 Details" sheetId="21" state="hidden" r:id="rId4"/>
    <sheet name="S3QADesign" sheetId="22" state="hidden" r:id="rId5"/>
    <sheet name="S3QAExe" sheetId="23" state="hidden" r:id="rId6"/>
    <sheet name="S2&amp;S3" sheetId="30" state="hidden" r:id="rId7"/>
    <sheet name="Issues tracker" sheetId="4" state="hidden" r:id="rId8"/>
    <sheet name="Maincare" sheetId="7" state="hidden" r:id="rId9"/>
    <sheet name="SNAP" sheetId="8" state="hidden" r:id="rId10"/>
    <sheet name="TANF" sheetId="9" state="hidden" r:id="rId11"/>
    <sheet name="Estimation &amp; Def" sheetId="11" state="hidden" r:id="rId12"/>
    <sheet name="Sheet4" sheetId="13" state="hidden" r:id="rId13"/>
    <sheet name="Auto Scns" sheetId="14" state="hidden" r:id="rId14"/>
    <sheet name="Sheet5" sheetId="20" state="hidden" r:id="rId15"/>
    <sheet name="PD" sheetId="28" state="hidden" r:id="rId16"/>
    <sheet name="S5 Details" sheetId="33" state="hidden" r:id="rId17"/>
    <sheet name="S4 Details" sheetId="29" state="hidden" r:id="rId18"/>
    <sheet name="S5 Design" sheetId="34" state="hidden" r:id="rId19"/>
    <sheet name="S4QADesign" sheetId="31" state="hidden" r:id="rId20"/>
    <sheet name="Tasks with QA" sheetId="1" r:id="rId21"/>
    <sheet name="Sheet3" sheetId="27" state="hidden" r:id="rId22"/>
    <sheet name="S5QAExe" sheetId="35" state="hidden" r:id="rId23"/>
    <sheet name="Credentials" sheetId="3" r:id="rId24"/>
    <sheet name="S4QAExe" sheetId="32" state="hidden" r:id="rId25"/>
    <sheet name="S6QAExe" sheetId="41" state="hidden" r:id="rId26"/>
    <sheet name="S6 Details" sheetId="38" state="hidden" r:id="rId27"/>
    <sheet name="S7QAExe" sheetId="45" state="hidden" r:id="rId28"/>
    <sheet name="S8QAExe" sheetId="50" state="hidden" r:id="rId29"/>
    <sheet name="S9QAExe" sheetId="53" state="hidden" r:id="rId30"/>
    <sheet name="S7 Details" sheetId="42" state="hidden" r:id="rId31"/>
    <sheet name="S10QAExe" sheetId="56" state="hidden" r:id="rId32"/>
    <sheet name="S10 Details" sheetId="55" state="hidden" r:id="rId33"/>
    <sheet name="S11QAExe" sheetId="59" state="hidden" r:id="rId34"/>
    <sheet name="S8 Details" sheetId="47" state="hidden" r:id="rId35"/>
    <sheet name="S11 Details" sheetId="58" state="hidden" r:id="rId36"/>
    <sheet name="S14QAExe" sheetId="75" r:id="rId37"/>
    <sheet name="S14 Details" sheetId="74" r:id="rId38"/>
    <sheet name="S13 Details" sheetId="70" state="hidden" r:id="rId39"/>
    <sheet name="S12QAExe" sheetId="65" state="hidden" r:id="rId40"/>
    <sheet name="S12 Details" sheetId="64" state="hidden" r:id="rId41"/>
    <sheet name="S9 Details" sheetId="51" state="hidden" r:id="rId42"/>
    <sheet name="S8 Design" sheetId="48" state="hidden" r:id="rId43"/>
    <sheet name="S9 Design" sheetId="52" state="hidden" r:id="rId44"/>
    <sheet name="Issues" sheetId="43" state="hidden" r:id="rId45"/>
    <sheet name="CP" sheetId="46" state="hidden" r:id="rId46"/>
    <sheet name="Renewal Submissions" sheetId="60" state="hidden" r:id="rId47"/>
    <sheet name="RAC Submissions" sheetId="62" state="hidden" r:id="rId48"/>
    <sheet name="Sheet2" sheetId="63" state="hidden" r:id="rId49"/>
    <sheet name="R2S1QAExe" sheetId="66" state="hidden" r:id="rId50"/>
    <sheet name="R2S1 Details" sheetId="67" state="hidden" r:id="rId51"/>
    <sheet name="S13QAExe" sheetId="71" r:id="rId52"/>
    <sheet name="R2S2QAExe" sheetId="69" state="hidden" r:id="rId53"/>
    <sheet name="R2S2 Details" sheetId="68" state="hidden" r:id="rId54"/>
    <sheet name="R2S3QAExe" sheetId="73" r:id="rId55"/>
    <sheet name="R2S3 Details" sheetId="72" r:id="rId56"/>
    <sheet name="Capacity" sheetId="49" r:id="rId57"/>
    <sheet name="Sheet1" sheetId="57" state="hidden" r:id="rId58"/>
    <sheet name="S7 Design" sheetId="44" state="hidden" r:id="rId59"/>
    <sheet name="S6 Design" sheetId="39" state="hidden" r:id="rId60"/>
  </sheets>
  <externalReferences>
    <externalReference r:id="rId61"/>
    <externalReference r:id="rId62"/>
    <externalReference r:id="rId63"/>
    <externalReference r:id="rId64"/>
  </externalReferences>
  <definedNames>
    <definedName name="_xlnm._FilterDatabase" localSheetId="13" hidden="1">'Auto Scns'!$A$1:$D$28</definedName>
    <definedName name="_xlnm._FilterDatabase" localSheetId="45" hidden="1">CP!$A$1:$G$15</definedName>
    <definedName name="_xlnm._FilterDatabase" localSheetId="11" hidden="1">'Estimation &amp; Def'!$A$14:$I$15</definedName>
    <definedName name="_xlnm._FilterDatabase" localSheetId="44" hidden="1">Issues!$A$1:$E$38</definedName>
    <definedName name="_xlnm._FilterDatabase" localSheetId="15" hidden="1">PD!$A$1:$G$322</definedName>
    <definedName name="_xlnm._FilterDatabase" localSheetId="1" hidden="1">'QA Design'!$A$5:$O$44</definedName>
    <definedName name="_xlnm._FilterDatabase" localSheetId="50" hidden="1">'R2S1 Details'!$A$2:$Q$35</definedName>
    <definedName name="_xlnm._FilterDatabase" localSheetId="49" hidden="1">'R2S1QAExe'!$A$11:$R$71</definedName>
    <definedName name="_xlnm._FilterDatabase" localSheetId="53" hidden="1">'R2S2 Details'!$A$2:$Q$35</definedName>
    <definedName name="_xlnm._FilterDatabase" localSheetId="52" hidden="1">'R2S2QAExe'!$A$11:$R$71</definedName>
    <definedName name="_xlnm._FilterDatabase" localSheetId="55" hidden="1">'R2S3 Details'!$A$2:$Q$96</definedName>
    <definedName name="_xlnm._FilterDatabase" localSheetId="54" hidden="1">'R2S3QAExe'!$A$11:$R$109</definedName>
    <definedName name="_xlnm._FilterDatabase" localSheetId="47" hidden="1">'RAC Submissions'!$A$1:$J$317</definedName>
    <definedName name="_xlnm._FilterDatabase" localSheetId="46" hidden="1">'Renewal Submissions'!$A$1:$J$317</definedName>
    <definedName name="_xlnm._FilterDatabase" localSheetId="32" hidden="1">'S10 Details'!$A$2:$Q$38</definedName>
    <definedName name="_xlnm._FilterDatabase" localSheetId="31" hidden="1">S10QAExe!$A$11:$R$71</definedName>
    <definedName name="_xlnm._FilterDatabase" localSheetId="35" hidden="1">'S11 Details'!$A$2:$Q$25</definedName>
    <definedName name="_xlnm._FilterDatabase" localSheetId="33" hidden="1">S11QAExe!$A$11:$R$71</definedName>
    <definedName name="_xlnm._FilterDatabase" localSheetId="40" hidden="1">'S12 Details'!$A$2:$Q$40</definedName>
    <definedName name="_xlnm._FilterDatabase" localSheetId="39" hidden="1">S12QAExe!$A$11:$R$71</definedName>
    <definedName name="_xlnm._FilterDatabase" localSheetId="38" hidden="1">'S13 Details'!$A$2:$Q$41</definedName>
    <definedName name="_xlnm._FilterDatabase" localSheetId="51" hidden="1">S13QAExe!$A$11:$R$15</definedName>
    <definedName name="_xlnm._FilterDatabase" localSheetId="37" hidden="1">'S14 Details'!$A$2:$Q$38</definedName>
    <definedName name="_xlnm._FilterDatabase" localSheetId="36" hidden="1">S14QAExe!$A$11:$R$14</definedName>
    <definedName name="_xlnm._FilterDatabase" localSheetId="6" hidden="1">'S2&amp;S3'!$A$11:$R$114</definedName>
    <definedName name="_xlnm._FilterDatabase" localSheetId="2" hidden="1">'S2QA Exe'!$A$11:$P$50</definedName>
    <definedName name="_xlnm._FilterDatabase" localSheetId="3" hidden="1">'S3 Details'!$A$2:$R$66</definedName>
    <definedName name="_xlnm._FilterDatabase" localSheetId="4" hidden="1">S3QADesign!$A$5:$E$70</definedName>
    <definedName name="_xlnm._FilterDatabase" localSheetId="5" hidden="1">S3QAExe!$A$11:$Q$76</definedName>
    <definedName name="_xlnm._FilterDatabase" localSheetId="17" hidden="1">'S4 Details'!$A$2:$S$66</definedName>
    <definedName name="_xlnm._FilterDatabase" localSheetId="24" hidden="1">S4QAExe!$A$11:$R$77</definedName>
    <definedName name="_xlnm._FilterDatabase" localSheetId="16" hidden="1">'S5 Details'!$A$2:$S$66</definedName>
    <definedName name="_xlnm._FilterDatabase" localSheetId="22" hidden="1">S5QAExe!$A$11:$S$37</definedName>
    <definedName name="_xlnm._FilterDatabase" localSheetId="59" hidden="1">'S6 Design'!$A$5:$E$56</definedName>
    <definedName name="_xlnm._FilterDatabase" localSheetId="26" hidden="1">'S6 Details'!$A$2:$Q$60</definedName>
    <definedName name="_xlnm._FilterDatabase" localSheetId="25" hidden="1">S6QAExe!$A$11:$S$52</definedName>
    <definedName name="_xlnm._FilterDatabase" localSheetId="58" hidden="1">'S7 Design'!$A$5:$E$51</definedName>
    <definedName name="_xlnm._FilterDatabase" localSheetId="30" hidden="1">'S7 Details'!$A$2:$Q$50</definedName>
    <definedName name="_xlnm._FilterDatabase" localSheetId="27" hidden="1">S7QAExe!$A$11:$S$41</definedName>
    <definedName name="_xlnm._FilterDatabase" localSheetId="42" hidden="1">'S8 Design'!$A$5:$E$65</definedName>
    <definedName name="_xlnm._FilterDatabase" localSheetId="34" hidden="1">'S8 Details'!$A$2:$Q$65</definedName>
    <definedName name="_xlnm._FilterDatabase" localSheetId="28" hidden="1">S8QAExe!$A$11:$R$71</definedName>
    <definedName name="_xlnm._FilterDatabase" localSheetId="43" hidden="1">'S9 Design'!$A$5:$E$65</definedName>
    <definedName name="_xlnm._FilterDatabase" localSheetId="41" hidden="1">'S9 Details'!$A$2:$Q$39</definedName>
    <definedName name="_xlnm._FilterDatabase" localSheetId="29" hidden="1">S9QAExe!$A$11:$R$73</definedName>
    <definedName name="_xlnm._FilterDatabase" localSheetId="48" hidden="1">Sheet2!$A$1:$E$21</definedName>
    <definedName name="_xlnm._FilterDatabase" localSheetId="21" hidden="1">Sheet3!$A$1:$E$135</definedName>
    <definedName name="_xlnm._FilterDatabase" localSheetId="0" hidden="1">'Sprint Details'!$A$2:$R$41</definedName>
    <definedName name="_xlnm._FilterDatabase" localSheetId="20" hidden="1">'Tasks with QA'!$A$1:$H$982</definedName>
    <definedName name="_Toc61472783" localSheetId="20">'Tasks with QA'!$C$131</definedName>
  </definedNames>
  <calcPr calcId="191028"/>
  <pivotCaches>
    <pivotCache cacheId="0" r:id="rId6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3" i="75" l="1"/>
  <c r="E14" i="75"/>
  <c r="D13" i="75"/>
  <c r="D14" i="75"/>
  <c r="D12" i="75"/>
  <c r="B13" i="75"/>
  <c r="B14" i="75"/>
  <c r="B12" i="75"/>
  <c r="R65" i="75"/>
  <c r="J65" i="75"/>
  <c r="I65" i="75"/>
  <c r="H65" i="75"/>
  <c r="G65" i="75"/>
  <c r="D9" i="75" s="1"/>
  <c r="F65" i="75"/>
  <c r="C9" i="75" s="1"/>
  <c r="O14" i="75"/>
  <c r="L14" i="75"/>
  <c r="N14" i="75" s="1"/>
  <c r="L13" i="75"/>
  <c r="O13" i="75" s="1"/>
  <c r="L12" i="75"/>
  <c r="O12" i="75" s="1"/>
  <c r="I9" i="75"/>
  <c r="F9" i="75"/>
  <c r="E9" i="75"/>
  <c r="K3" i="75"/>
  <c r="I3" i="75"/>
  <c r="H3" i="75"/>
  <c r="G3" i="75"/>
  <c r="F3" i="75"/>
  <c r="E3" i="75"/>
  <c r="D3" i="75"/>
  <c r="C3" i="75"/>
  <c r="Q38" i="74"/>
  <c r="Q37" i="74"/>
  <c r="Q36" i="74"/>
  <c r="Q35" i="74"/>
  <c r="Q34" i="74"/>
  <c r="Q33" i="74"/>
  <c r="Q32" i="74"/>
  <c r="Q31" i="74"/>
  <c r="Q30" i="74"/>
  <c r="Q29" i="74"/>
  <c r="Q28" i="74"/>
  <c r="Q27" i="74"/>
  <c r="Q26" i="74"/>
  <c r="Q25" i="74"/>
  <c r="Q24" i="74"/>
  <c r="Q23" i="74"/>
  <c r="Q22" i="74"/>
  <c r="Q21" i="74"/>
  <c r="Q20" i="74"/>
  <c r="Q19" i="74"/>
  <c r="Q18" i="74"/>
  <c r="Q17" i="74"/>
  <c r="Q16" i="74"/>
  <c r="Q15" i="74"/>
  <c r="Q14" i="74"/>
  <c r="Q13" i="74"/>
  <c r="Q12" i="74"/>
  <c r="Q11" i="74"/>
  <c r="Q10" i="74"/>
  <c r="Q9" i="74"/>
  <c r="Q8" i="74"/>
  <c r="Q7" i="74"/>
  <c r="Q6" i="74"/>
  <c r="Q5" i="74"/>
  <c r="Q4" i="74"/>
  <c r="Q3" i="74"/>
  <c r="E12" i="75" s="1"/>
  <c r="N12" i="75" l="1"/>
  <c r="M12" i="75"/>
  <c r="M14" i="75"/>
  <c r="M13" i="75"/>
  <c r="B3" i="75"/>
  <c r="N13" i="75"/>
  <c r="L65" i="75"/>
  <c r="N65" i="75" s="1"/>
  <c r="N9" i="75" s="1"/>
  <c r="K12" i="75"/>
  <c r="K13" i="75"/>
  <c r="K14" i="75"/>
  <c r="E65" i="75"/>
  <c r="B9" i="75" s="1"/>
  <c r="H9" i="75" l="1"/>
  <c r="K65" i="75"/>
  <c r="G9" i="75" s="1"/>
  <c r="O65" i="75"/>
  <c r="O9" i="75" s="1"/>
  <c r="M65" i="75"/>
  <c r="L9" i="75" s="1"/>
  <c r="B65" i="49" l="1"/>
  <c r="C65" i="49"/>
  <c r="D65" i="49"/>
  <c r="E65" i="49"/>
  <c r="I65" i="49"/>
  <c r="J65" i="49"/>
  <c r="K65" i="49"/>
  <c r="L65" i="49"/>
  <c r="M65" i="49"/>
  <c r="P65" i="49"/>
  <c r="Q65" i="49"/>
  <c r="S65" i="49"/>
  <c r="T65" i="49"/>
  <c r="Q48" i="72"/>
  <c r="Q49" i="72"/>
  <c r="Q50" i="72"/>
  <c r="Q51" i="72"/>
  <c r="Q52" i="72"/>
  <c r="Q53" i="72"/>
  <c r="Q54" i="72"/>
  <c r="Q55" i="72"/>
  <c r="Q56" i="72"/>
  <c r="Q57" i="72"/>
  <c r="Q58" i="72"/>
  <c r="Q59" i="72"/>
  <c r="Q60" i="72"/>
  <c r="Q61" i="72"/>
  <c r="Q62" i="72"/>
  <c r="Q63" i="72"/>
  <c r="Q64" i="72"/>
  <c r="Q65" i="72"/>
  <c r="Q66" i="72"/>
  <c r="Q67" i="72"/>
  <c r="Q68" i="72"/>
  <c r="Q69" i="72"/>
  <c r="Q70" i="72"/>
  <c r="Q71" i="72"/>
  <c r="Q72" i="72"/>
  <c r="Q73" i="72"/>
  <c r="Q74" i="72"/>
  <c r="Q75" i="72"/>
  <c r="Q76" i="72"/>
  <c r="Q77" i="72"/>
  <c r="Q78" i="72"/>
  <c r="Q79" i="72"/>
  <c r="Q80" i="72"/>
  <c r="Q81" i="72"/>
  <c r="Q82" i="72"/>
  <c r="Q83" i="72"/>
  <c r="Q84" i="72"/>
  <c r="Q85" i="72"/>
  <c r="Q86" i="72"/>
  <c r="Q87" i="72"/>
  <c r="Q88" i="72"/>
  <c r="Q89" i="72"/>
  <c r="Q90" i="72"/>
  <c r="Q91" i="72"/>
  <c r="Q92" i="72"/>
  <c r="Q93" i="72"/>
  <c r="Q94" i="72"/>
  <c r="Q95" i="72"/>
  <c r="Q96" i="72"/>
  <c r="K17" i="71" l="1"/>
  <c r="L17" i="71"/>
  <c r="M17" i="71"/>
  <c r="N17" i="71"/>
  <c r="O17" i="71"/>
  <c r="K16" i="71"/>
  <c r="L16" i="71"/>
  <c r="M16" i="71"/>
  <c r="N16" i="71"/>
  <c r="O16" i="71"/>
  <c r="D16" i="71"/>
  <c r="D17" i="71"/>
  <c r="L16" i="73"/>
  <c r="L17" i="73"/>
  <c r="O17" i="73" s="1"/>
  <c r="N17" i="73"/>
  <c r="L18" i="73"/>
  <c r="L19" i="73"/>
  <c r="N19" i="73" s="1"/>
  <c r="L20" i="73"/>
  <c r="L21" i="73"/>
  <c r="N21" i="73" s="1"/>
  <c r="L22" i="73"/>
  <c r="L23" i="73"/>
  <c r="N23" i="73" s="1"/>
  <c r="O23" i="73"/>
  <c r="L24" i="73"/>
  <c r="L25" i="73"/>
  <c r="N25" i="73" s="1"/>
  <c r="L26" i="73"/>
  <c r="L27" i="73"/>
  <c r="N27" i="73" s="1"/>
  <c r="L28" i="73"/>
  <c r="L29" i="73"/>
  <c r="N29" i="73" s="1"/>
  <c r="L30" i="73"/>
  <c r="L31" i="73"/>
  <c r="N31" i="73" s="1"/>
  <c r="L32" i="73"/>
  <c r="L33" i="73"/>
  <c r="N33" i="73" s="1"/>
  <c r="L34" i="73"/>
  <c r="L35" i="73"/>
  <c r="N35" i="73" s="1"/>
  <c r="L36" i="73"/>
  <c r="L37" i="73"/>
  <c r="N37" i="73" s="1"/>
  <c r="L38" i="73"/>
  <c r="L39" i="73"/>
  <c r="N39" i="73" s="1"/>
  <c r="L40" i="73"/>
  <c r="L41" i="73"/>
  <c r="N41" i="73" s="1"/>
  <c r="Q36" i="72"/>
  <c r="Q37" i="72"/>
  <c r="Q38" i="72"/>
  <c r="Q39" i="72"/>
  <c r="Q40" i="72"/>
  <c r="Q41" i="72"/>
  <c r="Q42" i="72"/>
  <c r="Q43" i="72"/>
  <c r="Q44" i="72"/>
  <c r="Q45" i="72"/>
  <c r="Q46" i="72"/>
  <c r="Q47" i="72"/>
  <c r="D13" i="73"/>
  <c r="D14" i="73"/>
  <c r="D15" i="73"/>
  <c r="D16" i="73"/>
  <c r="D17" i="73"/>
  <c r="D18" i="73"/>
  <c r="D19" i="73"/>
  <c r="D20" i="73"/>
  <c r="D21" i="73"/>
  <c r="D22" i="73"/>
  <c r="D23" i="73"/>
  <c r="D24" i="73"/>
  <c r="D25" i="73"/>
  <c r="D26" i="73"/>
  <c r="D27" i="73"/>
  <c r="D28" i="73"/>
  <c r="D29" i="73"/>
  <c r="D30" i="73"/>
  <c r="D31" i="73"/>
  <c r="D32" i="73"/>
  <c r="D33" i="73"/>
  <c r="D34" i="73"/>
  <c r="D35" i="73"/>
  <c r="D36" i="73"/>
  <c r="D37" i="73"/>
  <c r="D38" i="73"/>
  <c r="D39" i="73"/>
  <c r="D40" i="73"/>
  <c r="D41" i="73"/>
  <c r="D12" i="73"/>
  <c r="B13" i="73"/>
  <c r="B14" i="73"/>
  <c r="B15" i="73"/>
  <c r="B16" i="73"/>
  <c r="B17" i="73"/>
  <c r="B18" i="73"/>
  <c r="B19" i="73"/>
  <c r="B20" i="73"/>
  <c r="B21" i="73"/>
  <c r="B22" i="73"/>
  <c r="B23" i="73"/>
  <c r="B24" i="73"/>
  <c r="B25" i="73"/>
  <c r="B26" i="73"/>
  <c r="B27" i="73"/>
  <c r="B28" i="73"/>
  <c r="B29" i="73"/>
  <c r="B30" i="73"/>
  <c r="B31" i="73"/>
  <c r="B32" i="73"/>
  <c r="B33" i="73"/>
  <c r="B34" i="73"/>
  <c r="B35" i="73"/>
  <c r="B36" i="73"/>
  <c r="B37" i="73"/>
  <c r="B38" i="73"/>
  <c r="B39" i="73"/>
  <c r="B40" i="73"/>
  <c r="B41" i="73"/>
  <c r="B12" i="73"/>
  <c r="R106" i="73"/>
  <c r="J106" i="73"/>
  <c r="I9" i="73" s="1"/>
  <c r="I106" i="73"/>
  <c r="H106" i="73"/>
  <c r="E9" i="73" s="1"/>
  <c r="G106" i="73"/>
  <c r="D9" i="73" s="1"/>
  <c r="F106" i="73"/>
  <c r="C9" i="73" s="1"/>
  <c r="L15" i="73"/>
  <c r="O15" i="73" s="1"/>
  <c r="L14" i="73"/>
  <c r="O14" i="73" s="1"/>
  <c r="L13" i="73"/>
  <c r="O13" i="73" s="1"/>
  <c r="L12" i="73"/>
  <c r="N12" i="73" s="1"/>
  <c r="F9" i="73"/>
  <c r="K3" i="73"/>
  <c r="I3" i="73"/>
  <c r="H3" i="73"/>
  <c r="G3" i="73"/>
  <c r="F3" i="73"/>
  <c r="E3" i="73"/>
  <c r="D3" i="73"/>
  <c r="C3" i="73"/>
  <c r="O25" i="73" l="1"/>
  <c r="O39" i="73"/>
  <c r="O31" i="73"/>
  <c r="O21" i="73"/>
  <c r="O35" i="73"/>
  <c r="O29" i="73"/>
  <c r="O33" i="73"/>
  <c r="O37" i="73"/>
  <c r="O19" i="73"/>
  <c r="O41" i="73"/>
  <c r="O27" i="73"/>
  <c r="O40" i="73"/>
  <c r="O38" i="73"/>
  <c r="O36" i="73"/>
  <c r="O34" i="73"/>
  <c r="O32" i="73"/>
  <c r="O30" i="73"/>
  <c r="O28" i="73"/>
  <c r="O26" i="73"/>
  <c r="O24" i="73"/>
  <c r="O22" i="73"/>
  <c r="O20" i="73"/>
  <c r="O18" i="73"/>
  <c r="O16" i="73"/>
  <c r="N40" i="73"/>
  <c r="N38" i="73"/>
  <c r="N36" i="73"/>
  <c r="N34" i="73"/>
  <c r="N32" i="73"/>
  <c r="N30" i="73"/>
  <c r="N28" i="73"/>
  <c r="N26" i="73"/>
  <c r="N24" i="73"/>
  <c r="N22" i="73"/>
  <c r="N20" i="73"/>
  <c r="N18" i="73"/>
  <c r="N16" i="73"/>
  <c r="O12" i="73"/>
  <c r="N13" i="73"/>
  <c r="N15" i="73"/>
  <c r="N14" i="73"/>
  <c r="L106" i="73"/>
  <c r="N106" i="73" s="1"/>
  <c r="N9" i="73" s="1"/>
  <c r="B3" i="73"/>
  <c r="H9" i="73" l="1"/>
  <c r="O106" i="73"/>
  <c r="O9" i="73" s="1"/>
  <c r="Q35" i="72" l="1"/>
  <c r="Q34" i="72"/>
  <c r="Q33" i="72"/>
  <c r="Q32" i="72"/>
  <c r="E41" i="73" s="1"/>
  <c r="K41" i="73" s="1"/>
  <c r="Q31" i="72"/>
  <c r="E40" i="73" s="1"/>
  <c r="Q30" i="72"/>
  <c r="E39" i="73" s="1"/>
  <c r="Q29" i="72"/>
  <c r="E38" i="73" s="1"/>
  <c r="K38" i="73" s="1"/>
  <c r="Q28" i="72"/>
  <c r="E37" i="73" s="1"/>
  <c r="Q27" i="72"/>
  <c r="E36" i="73" s="1"/>
  <c r="Q26" i="72"/>
  <c r="Q25" i="72"/>
  <c r="Q24" i="72"/>
  <c r="Q23" i="72"/>
  <c r="Q22" i="72"/>
  <c r="Q21" i="72"/>
  <c r="Q20" i="72"/>
  <c r="Q19" i="72"/>
  <c r="Q18" i="72"/>
  <c r="Q17" i="72"/>
  <c r="Q16" i="72"/>
  <c r="Q15" i="72"/>
  <c r="Q14" i="72"/>
  <c r="Q13" i="72"/>
  <c r="Q12" i="72"/>
  <c r="Q11" i="72"/>
  <c r="Q10" i="72"/>
  <c r="Q9" i="72"/>
  <c r="Q8" i="72"/>
  <c r="Q7" i="72"/>
  <c r="Q6" i="72"/>
  <c r="Q5" i="72"/>
  <c r="Q4" i="72"/>
  <c r="E13" i="73" s="1"/>
  <c r="Q3" i="72"/>
  <c r="E12" i="73" s="1"/>
  <c r="E35" i="73" l="1"/>
  <c r="M35" i="73" s="1"/>
  <c r="E14" i="73"/>
  <c r="M14" i="73" s="1"/>
  <c r="E22" i="73"/>
  <c r="K22" i="73" s="1"/>
  <c r="E15" i="73"/>
  <c r="M15" i="73" s="1"/>
  <c r="E33" i="73"/>
  <c r="M33" i="73" s="1"/>
  <c r="E27" i="73"/>
  <c r="K27" i="73" s="1"/>
  <c r="E20" i="73"/>
  <c r="M20" i="73" s="1"/>
  <c r="E28" i="73"/>
  <c r="M28" i="73" s="1"/>
  <c r="E30" i="73"/>
  <c r="M30" i="73" s="1"/>
  <c r="E24" i="73"/>
  <c r="M24" i="73" s="1"/>
  <c r="E29" i="73"/>
  <c r="M29" i="73" s="1"/>
  <c r="M40" i="73"/>
  <c r="K40" i="73"/>
  <c r="M39" i="73"/>
  <c r="M36" i="73"/>
  <c r="K36" i="73"/>
  <c r="E31" i="73"/>
  <c r="K31" i="73" s="1"/>
  <c r="E16" i="73"/>
  <c r="K16" i="73" s="1"/>
  <c r="E25" i="73"/>
  <c r="M25" i="73" s="1"/>
  <c r="E18" i="73"/>
  <c r="E34" i="73"/>
  <c r="E21" i="73"/>
  <c r="E23" i="73"/>
  <c r="E32" i="73"/>
  <c r="K32" i="73" s="1"/>
  <c r="E17" i="73"/>
  <c r="E26" i="73"/>
  <c r="E19" i="73"/>
  <c r="K19" i="73" s="1"/>
  <c r="M37" i="73"/>
  <c r="M38" i="73"/>
  <c r="M41" i="73"/>
  <c r="M12" i="73"/>
  <c r="K12" i="73"/>
  <c r="M13" i="73"/>
  <c r="K13" i="73"/>
  <c r="K13" i="69"/>
  <c r="D13" i="69"/>
  <c r="D14" i="69"/>
  <c r="D12" i="69"/>
  <c r="B13" i="69"/>
  <c r="B14" i="69"/>
  <c r="B12" i="69"/>
  <c r="Q4" i="68"/>
  <c r="Q3" i="68"/>
  <c r="Q3" i="70"/>
  <c r="Q4" i="70"/>
  <c r="E13" i="71"/>
  <c r="K13" i="71" s="1"/>
  <c r="E12" i="71"/>
  <c r="D13" i="71"/>
  <c r="D14" i="71"/>
  <c r="D15" i="71"/>
  <c r="D12" i="71"/>
  <c r="B13" i="71"/>
  <c r="B14" i="71"/>
  <c r="B15" i="71"/>
  <c r="B12" i="71"/>
  <c r="Q5" i="70"/>
  <c r="E14" i="71" s="1"/>
  <c r="K14" i="71" s="1"/>
  <c r="Q6" i="70"/>
  <c r="K15" i="71" s="1"/>
  <c r="M22" i="73" l="1"/>
  <c r="M27" i="73"/>
  <c r="M19" i="73"/>
  <c r="M17" i="73"/>
  <c r="K17" i="73"/>
  <c r="M31" i="73"/>
  <c r="M26" i="73"/>
  <c r="K26" i="73"/>
  <c r="M23" i="73"/>
  <c r="M34" i="73"/>
  <c r="M18" i="73"/>
  <c r="K18" i="73"/>
  <c r="M16" i="73"/>
  <c r="M21" i="73"/>
  <c r="M32" i="73"/>
  <c r="E106" i="73"/>
  <c r="B9" i="73" s="1"/>
  <c r="R68" i="71"/>
  <c r="J68" i="71"/>
  <c r="I9" i="71" s="1"/>
  <c r="I68" i="71"/>
  <c r="F9" i="71" s="1"/>
  <c r="H68" i="71"/>
  <c r="E9" i="71" s="1"/>
  <c r="G68" i="71"/>
  <c r="D9" i="71" s="1"/>
  <c r="F68" i="71"/>
  <c r="C9" i="71" s="1"/>
  <c r="L15" i="71"/>
  <c r="O15" i="71" s="1"/>
  <c r="L14" i="71"/>
  <c r="O14" i="71" s="1"/>
  <c r="L13" i="71"/>
  <c r="O13" i="71" s="1"/>
  <c r="L12" i="71"/>
  <c r="O12" i="71" s="1"/>
  <c r="K12" i="71"/>
  <c r="K3" i="71"/>
  <c r="I3" i="71"/>
  <c r="H3" i="71"/>
  <c r="G3" i="71"/>
  <c r="F3" i="71"/>
  <c r="E3" i="71"/>
  <c r="D3" i="71"/>
  <c r="C3" i="71"/>
  <c r="Q41" i="70"/>
  <c r="Q40" i="70"/>
  <c r="Q39" i="70"/>
  <c r="Q38" i="70"/>
  <c r="Q37" i="70"/>
  <c r="Q36" i="70"/>
  <c r="Q35" i="70"/>
  <c r="Q34" i="70"/>
  <c r="Q33" i="70"/>
  <c r="Q32" i="70"/>
  <c r="Q31" i="70"/>
  <c r="Q30" i="70"/>
  <c r="Q29" i="70"/>
  <c r="Q28" i="70"/>
  <c r="Q27" i="70"/>
  <c r="Q26" i="70"/>
  <c r="Q25" i="70"/>
  <c r="Q24" i="70"/>
  <c r="Q23" i="70"/>
  <c r="Q22" i="70"/>
  <c r="Q21" i="70"/>
  <c r="Q20" i="70"/>
  <c r="Q19" i="70"/>
  <c r="Q18" i="70"/>
  <c r="Q17" i="70"/>
  <c r="Q16" i="70"/>
  <c r="Q15" i="70"/>
  <c r="Q14" i="70"/>
  <c r="Q13" i="70"/>
  <c r="Q12" i="70"/>
  <c r="Q11" i="70"/>
  <c r="Q10" i="70"/>
  <c r="Q9" i="70"/>
  <c r="Q8" i="70"/>
  <c r="Q7" i="70"/>
  <c r="R68" i="69"/>
  <c r="J68" i="69"/>
  <c r="I68" i="69"/>
  <c r="F9" i="69" s="1"/>
  <c r="H68" i="69"/>
  <c r="E9" i="69" s="1"/>
  <c r="G68" i="69"/>
  <c r="D9" i="69" s="1"/>
  <c r="F68" i="69"/>
  <c r="C9" i="69" s="1"/>
  <c r="L15" i="69"/>
  <c r="N15" i="69" s="1"/>
  <c r="L14" i="69"/>
  <c r="N14" i="69" s="1"/>
  <c r="L13" i="69"/>
  <c r="O13" i="69" s="1"/>
  <c r="L12" i="69"/>
  <c r="O12" i="69" s="1"/>
  <c r="I9" i="69"/>
  <c r="K3" i="69"/>
  <c r="I3" i="69"/>
  <c r="H3" i="69"/>
  <c r="G3" i="69"/>
  <c r="F3" i="69"/>
  <c r="E3" i="69"/>
  <c r="D3" i="69"/>
  <c r="C3" i="69"/>
  <c r="Q35" i="68"/>
  <c r="Q34" i="68"/>
  <c r="Q33" i="68"/>
  <c r="Q32" i="68"/>
  <c r="Q31" i="68"/>
  <c r="Q30" i="68"/>
  <c r="Q29" i="68"/>
  <c r="Q28" i="68"/>
  <c r="Q27" i="68"/>
  <c r="Q26" i="68"/>
  <c r="Q25" i="68"/>
  <c r="Q24" i="68"/>
  <c r="Q23" i="68"/>
  <c r="Q22" i="68"/>
  <c r="Q21" i="68"/>
  <c r="Q20" i="68"/>
  <c r="Q19" i="68"/>
  <c r="Q18" i="68"/>
  <c r="Q17" i="68"/>
  <c r="Q16" i="68"/>
  <c r="Q15" i="68"/>
  <c r="Q14" i="68"/>
  <c r="Q13" i="68"/>
  <c r="Q12" i="68"/>
  <c r="Q11" i="68"/>
  <c r="Q10" i="68"/>
  <c r="Q9" i="68"/>
  <c r="Q8" i="68"/>
  <c r="Q7" i="68"/>
  <c r="Q6" i="68"/>
  <c r="K15" i="69" s="1"/>
  <c r="Q5" i="68"/>
  <c r="E14" i="69" s="1"/>
  <c r="K14" i="69" s="1"/>
  <c r="E49" i="65"/>
  <c r="E44" i="65"/>
  <c r="K106" i="73" l="1"/>
  <c r="G9" i="73" s="1"/>
  <c r="M106" i="73"/>
  <c r="L9" i="73" s="1"/>
  <c r="N12" i="71"/>
  <c r="M13" i="71"/>
  <c r="O14" i="69"/>
  <c r="O15" i="69"/>
  <c r="B3" i="69"/>
  <c r="M14" i="69"/>
  <c r="E68" i="69"/>
  <c r="B9" i="69" s="1"/>
  <c r="M15" i="69"/>
  <c r="N13" i="71"/>
  <c r="B3" i="71"/>
  <c r="L68" i="71"/>
  <c r="H9" i="71" s="1"/>
  <c r="M14" i="71"/>
  <c r="M15" i="71"/>
  <c r="M12" i="71"/>
  <c r="N14" i="71"/>
  <c r="N15" i="71"/>
  <c r="E68" i="71"/>
  <c r="B9" i="71" s="1"/>
  <c r="K12" i="69"/>
  <c r="K68" i="69" s="1"/>
  <c r="G9" i="69" s="1"/>
  <c r="L68" i="69"/>
  <c r="O68" i="69" s="1"/>
  <c r="O9" i="69" s="1"/>
  <c r="M13" i="69"/>
  <c r="M12" i="69"/>
  <c r="N12" i="69"/>
  <c r="N13" i="69"/>
  <c r="D37" i="65"/>
  <c r="B18" i="65"/>
  <c r="N68" i="71" l="1"/>
  <c r="N9" i="71" s="1"/>
  <c r="O68" i="71"/>
  <c r="O9" i="71" s="1"/>
  <c r="K68" i="71"/>
  <c r="G9" i="71" s="1"/>
  <c r="M68" i="71"/>
  <c r="L9" i="71" s="1"/>
  <c r="M68" i="69"/>
  <c r="L9" i="69" s="1"/>
  <c r="H9" i="69"/>
  <c r="N68" i="69"/>
  <c r="N9" i="69" s="1"/>
  <c r="B45" i="65"/>
  <c r="D40" i="66" l="1"/>
  <c r="B48" i="65" l="1"/>
  <c r="D48" i="65"/>
  <c r="L48" i="65"/>
  <c r="O48" i="65" s="1"/>
  <c r="B49" i="65"/>
  <c r="D49" i="65"/>
  <c r="L49" i="65"/>
  <c r="N49" i="65" s="1"/>
  <c r="Q39" i="64"/>
  <c r="E48" i="65" s="1"/>
  <c r="K48" i="65" s="1"/>
  <c r="Q40" i="64"/>
  <c r="N48" i="65" l="1"/>
  <c r="O49" i="65"/>
  <c r="M49" i="65"/>
  <c r="M48" i="65"/>
  <c r="W65" i="49" l="1"/>
  <c r="AB66" i="49"/>
  <c r="AB67" i="49"/>
  <c r="AB68" i="49"/>
  <c r="AB69" i="49"/>
  <c r="AB70" i="49"/>
  <c r="AB71" i="49"/>
  <c r="AB65" i="49" l="1"/>
  <c r="B40" i="65" l="1"/>
  <c r="D44" i="65"/>
  <c r="B47" i="65"/>
  <c r="D47" i="65"/>
  <c r="L47" i="65"/>
  <c r="N47" i="65" s="1"/>
  <c r="Q38" i="64"/>
  <c r="E47" i="65" s="1"/>
  <c r="K47" i="65" s="1"/>
  <c r="B34" i="59"/>
  <c r="Q28" i="64"/>
  <c r="Q29" i="64"/>
  <c r="Q30" i="64"/>
  <c r="Q31" i="64"/>
  <c r="Q32" i="64"/>
  <c r="Q33" i="64"/>
  <c r="Q34" i="64"/>
  <c r="E43" i="65" s="1"/>
  <c r="K43" i="65" s="1"/>
  <c r="Q35" i="64"/>
  <c r="Q36" i="64"/>
  <c r="K45" i="65" s="1"/>
  <c r="Q37" i="64"/>
  <c r="E46" i="65" s="1"/>
  <c r="K46" i="65" s="1"/>
  <c r="B43" i="65"/>
  <c r="D43" i="65"/>
  <c r="L43" i="65"/>
  <c r="O43" i="65" s="1"/>
  <c r="B44" i="65"/>
  <c r="L44" i="65"/>
  <c r="N44" i="65" s="1"/>
  <c r="D45" i="65"/>
  <c r="L45" i="65"/>
  <c r="O45" i="65" s="1"/>
  <c r="B46" i="65"/>
  <c r="D46" i="65"/>
  <c r="L46" i="65"/>
  <c r="O46" i="65" s="1"/>
  <c r="M47" i="65" l="1"/>
  <c r="O47" i="65"/>
  <c r="N46" i="65"/>
  <c r="M46" i="65"/>
  <c r="N45" i="65"/>
  <c r="M44" i="65"/>
  <c r="O44" i="65"/>
  <c r="M43" i="65"/>
  <c r="M45" i="65"/>
  <c r="N43" i="65"/>
  <c r="L34" i="65" l="1"/>
  <c r="N34" i="65" s="1"/>
  <c r="L35" i="65"/>
  <c r="O35" i="65" s="1"/>
  <c r="L36" i="65"/>
  <c r="L37" i="65"/>
  <c r="N37" i="65" s="1"/>
  <c r="L38" i="65"/>
  <c r="O38" i="65" s="1"/>
  <c r="L39" i="65"/>
  <c r="N39" i="65" s="1"/>
  <c r="L40" i="65"/>
  <c r="L41" i="65"/>
  <c r="N41" i="65" s="1"/>
  <c r="L42" i="65"/>
  <c r="N42" i="65" s="1"/>
  <c r="E37" i="65"/>
  <c r="K37" i="65" s="1"/>
  <c r="E38" i="65"/>
  <c r="K38" i="65" s="1"/>
  <c r="E39" i="65"/>
  <c r="K39" i="65" s="1"/>
  <c r="K40" i="65"/>
  <c r="E41" i="65"/>
  <c r="K41" i="65" s="1"/>
  <c r="E42" i="65"/>
  <c r="K42" i="65" s="1"/>
  <c r="D34" i="65"/>
  <c r="D35" i="65"/>
  <c r="D36" i="65"/>
  <c r="D38" i="65"/>
  <c r="D39" i="65"/>
  <c r="D40" i="65"/>
  <c r="D41" i="65"/>
  <c r="D42" i="65"/>
  <c r="B34" i="65"/>
  <c r="B35" i="65"/>
  <c r="B36" i="65"/>
  <c r="B37" i="65"/>
  <c r="B38" i="65"/>
  <c r="B39" i="65"/>
  <c r="B41" i="65"/>
  <c r="B42" i="65"/>
  <c r="B32" i="65"/>
  <c r="M42" i="65" l="1"/>
  <c r="M38" i="65"/>
  <c r="M41" i="65"/>
  <c r="N35" i="65"/>
  <c r="M40" i="65"/>
  <c r="O39" i="65"/>
  <c r="O41" i="65"/>
  <c r="M37" i="65"/>
  <c r="O34" i="65"/>
  <c r="M39" i="65"/>
  <c r="O42" i="65"/>
  <c r="N38" i="65"/>
  <c r="O36" i="65"/>
  <c r="N36" i="65"/>
  <c r="O37" i="65"/>
  <c r="O40" i="65"/>
  <c r="N40" i="65"/>
  <c r="Q25" i="64"/>
  <c r="E34" i="65" s="1"/>
  <c r="K34" i="65" s="1"/>
  <c r="Q26" i="64"/>
  <c r="E35" i="65" s="1"/>
  <c r="K35" i="65" s="1"/>
  <c r="Q27" i="64"/>
  <c r="E36" i="65" s="1"/>
  <c r="K36" i="65" s="1"/>
  <c r="AA45" i="49"/>
  <c r="M34" i="65" l="1"/>
  <c r="M36" i="65"/>
  <c r="M35" i="65"/>
  <c r="B33" i="65"/>
  <c r="D33" i="65"/>
  <c r="L33" i="65"/>
  <c r="O33" i="65" s="1"/>
  <c r="N33" i="65" l="1"/>
  <c r="L33" i="66"/>
  <c r="N33" i="66" s="1"/>
  <c r="L34" i="66"/>
  <c r="N34" i="66" s="1"/>
  <c r="L35" i="66"/>
  <c r="N35" i="66" s="1"/>
  <c r="L36" i="66"/>
  <c r="O36" i="66" s="1"/>
  <c r="L37" i="66"/>
  <c r="N37" i="66" s="1"/>
  <c r="L38" i="66"/>
  <c r="N38" i="66" s="1"/>
  <c r="L39" i="66"/>
  <c r="N39" i="66" s="1"/>
  <c r="L40" i="66"/>
  <c r="O40" i="66" s="1"/>
  <c r="L41" i="66"/>
  <c r="N41" i="66" s="1"/>
  <c r="D13" i="66"/>
  <c r="D14" i="66"/>
  <c r="D15" i="66"/>
  <c r="D16" i="66"/>
  <c r="D17" i="66"/>
  <c r="D18" i="66"/>
  <c r="D19" i="66"/>
  <c r="D20" i="66"/>
  <c r="D21" i="66"/>
  <c r="D22" i="66"/>
  <c r="D23" i="66"/>
  <c r="D24" i="66"/>
  <c r="D25" i="66"/>
  <c r="D26" i="66"/>
  <c r="D27" i="66"/>
  <c r="D28" i="66"/>
  <c r="D29" i="66"/>
  <c r="D30" i="66"/>
  <c r="D31" i="66"/>
  <c r="D32" i="66"/>
  <c r="D33" i="66"/>
  <c r="D34" i="66"/>
  <c r="D35" i="66"/>
  <c r="D36" i="66"/>
  <c r="D37" i="66"/>
  <c r="D38" i="66"/>
  <c r="D39" i="66"/>
  <c r="D41" i="66"/>
  <c r="D12" i="66"/>
  <c r="B13" i="66"/>
  <c r="B14" i="66"/>
  <c r="B15" i="66"/>
  <c r="B16" i="66"/>
  <c r="B17" i="66"/>
  <c r="B18" i="66"/>
  <c r="B19" i="66"/>
  <c r="B20" i="66"/>
  <c r="B21" i="66"/>
  <c r="B22" i="66"/>
  <c r="B23" i="66"/>
  <c r="B24" i="66"/>
  <c r="B25" i="66"/>
  <c r="B26" i="66"/>
  <c r="B27" i="66"/>
  <c r="B28" i="66"/>
  <c r="B29" i="66"/>
  <c r="B30" i="66"/>
  <c r="B31" i="66"/>
  <c r="B32" i="66"/>
  <c r="B33" i="66"/>
  <c r="B34" i="66"/>
  <c r="B35" i="66"/>
  <c r="B36" i="66"/>
  <c r="B37" i="66"/>
  <c r="B38" i="66"/>
  <c r="B39" i="66"/>
  <c r="B40" i="66"/>
  <c r="B41" i="66"/>
  <c r="B12" i="66"/>
  <c r="N40" i="66" l="1"/>
  <c r="O39" i="66"/>
  <c r="O38" i="66"/>
  <c r="N36" i="66"/>
  <c r="O34" i="66"/>
  <c r="O35" i="66"/>
  <c r="O41" i="66"/>
  <c r="O37" i="66"/>
  <c r="O33" i="66"/>
  <c r="Q24" i="67"/>
  <c r="M33" i="66" s="1"/>
  <c r="Q25" i="67"/>
  <c r="E34" i="66" s="1"/>
  <c r="M34" i="66" s="1"/>
  <c r="Q26" i="67"/>
  <c r="K35" i="66" s="1"/>
  <c r="Q27" i="67"/>
  <c r="E36" i="66" s="1"/>
  <c r="M36" i="66" s="1"/>
  <c r="Q28" i="67"/>
  <c r="K37" i="66" s="1"/>
  <c r="Q29" i="67"/>
  <c r="E38" i="66" s="1"/>
  <c r="M38" i="66" s="1"/>
  <c r="Q30" i="67"/>
  <c r="E39" i="66" s="1"/>
  <c r="M39" i="66" s="1"/>
  <c r="Q31" i="67"/>
  <c r="E40" i="66" s="1"/>
  <c r="M40" i="66" s="1"/>
  <c r="Q32" i="67"/>
  <c r="E41" i="66" s="1"/>
  <c r="Q33" i="67"/>
  <c r="Q34" i="67"/>
  <c r="Q35" i="67"/>
  <c r="M37" i="66" l="1"/>
  <c r="M35" i="66"/>
  <c r="K33" i="66"/>
  <c r="K36" i="66"/>
  <c r="K34" i="66"/>
  <c r="K40" i="66"/>
  <c r="K38" i="66"/>
  <c r="K39" i="66"/>
  <c r="M41" i="66"/>
  <c r="K41" i="66"/>
  <c r="Q23" i="67"/>
  <c r="E32" i="66" s="1"/>
  <c r="K32" i="66" s="1"/>
  <c r="Q22" i="67"/>
  <c r="E31" i="66" s="1"/>
  <c r="K31" i="66" s="1"/>
  <c r="Q21" i="67"/>
  <c r="E30" i="66" s="1"/>
  <c r="K30" i="66" s="1"/>
  <c r="Q20" i="67"/>
  <c r="E29" i="66" s="1"/>
  <c r="K29" i="66" s="1"/>
  <c r="Q19" i="67"/>
  <c r="E28" i="66" s="1"/>
  <c r="K28" i="66" s="1"/>
  <c r="Q18" i="67"/>
  <c r="E27" i="66" s="1"/>
  <c r="K27" i="66" s="1"/>
  <c r="Q17" i="67"/>
  <c r="E26" i="66" s="1"/>
  <c r="Q16" i="67"/>
  <c r="E25" i="66" s="1"/>
  <c r="Q15" i="67"/>
  <c r="E24" i="66" s="1"/>
  <c r="K24" i="66" s="1"/>
  <c r="Q14" i="67"/>
  <c r="E23" i="66" s="1"/>
  <c r="Q13" i="67"/>
  <c r="E22" i="66" s="1"/>
  <c r="K22" i="66" s="1"/>
  <c r="Q12" i="67"/>
  <c r="K21" i="66" s="1"/>
  <c r="Q11" i="67"/>
  <c r="E20" i="66" s="1"/>
  <c r="K20" i="66" s="1"/>
  <c r="Q10" i="67"/>
  <c r="K19" i="66" s="1"/>
  <c r="Q9" i="67"/>
  <c r="E18" i="66" s="1"/>
  <c r="K18" i="66" s="1"/>
  <c r="Q8" i="67"/>
  <c r="E17" i="66" s="1"/>
  <c r="K17" i="66" s="1"/>
  <c r="Q7" i="67"/>
  <c r="E16" i="66" s="1"/>
  <c r="K16" i="66" s="1"/>
  <c r="Q6" i="67"/>
  <c r="E15" i="66" s="1"/>
  <c r="K15" i="66" s="1"/>
  <c r="Q5" i="67"/>
  <c r="E14" i="66" s="1"/>
  <c r="Q4" i="67"/>
  <c r="E13" i="66" s="1"/>
  <c r="K13" i="66" s="1"/>
  <c r="Q3" i="67"/>
  <c r="E12" i="66" s="1"/>
  <c r="R68" i="66"/>
  <c r="J68" i="66"/>
  <c r="I9" i="66" s="1"/>
  <c r="I68" i="66"/>
  <c r="F9" i="66" s="1"/>
  <c r="H68" i="66"/>
  <c r="E9" i="66" s="1"/>
  <c r="G68" i="66"/>
  <c r="D9" i="66" s="1"/>
  <c r="F68" i="66"/>
  <c r="C9" i="66" s="1"/>
  <c r="L32" i="66"/>
  <c r="O32" i="66" s="1"/>
  <c r="L31" i="66"/>
  <c r="N31" i="66" s="1"/>
  <c r="L30" i="66"/>
  <c r="O30" i="66" s="1"/>
  <c r="L29" i="66"/>
  <c r="O29" i="66" s="1"/>
  <c r="L28" i="66"/>
  <c r="N28" i="66" s="1"/>
  <c r="L27" i="66"/>
  <c r="N27" i="66" s="1"/>
  <c r="L26" i="66"/>
  <c r="O26" i="66" s="1"/>
  <c r="L25" i="66"/>
  <c r="N25" i="66" s="1"/>
  <c r="L24" i="66"/>
  <c r="N24" i="66" s="1"/>
  <c r="L23" i="66"/>
  <c r="N23" i="66" s="1"/>
  <c r="L22" i="66"/>
  <c r="O22" i="66" s="1"/>
  <c r="L21" i="66"/>
  <c r="O21" i="66" s="1"/>
  <c r="L20" i="66"/>
  <c r="O20" i="66" s="1"/>
  <c r="L19" i="66"/>
  <c r="O19" i="66" s="1"/>
  <c r="L18" i="66"/>
  <c r="O18" i="66" s="1"/>
  <c r="L17" i="66"/>
  <c r="O17" i="66" s="1"/>
  <c r="L16" i="66"/>
  <c r="L15" i="66"/>
  <c r="O15" i="66" s="1"/>
  <c r="L14" i="66"/>
  <c r="O14" i="66" s="1"/>
  <c r="L13" i="66"/>
  <c r="O13" i="66" s="1"/>
  <c r="L12" i="66"/>
  <c r="O12" i="66" s="1"/>
  <c r="K3" i="66"/>
  <c r="I3" i="66"/>
  <c r="H3" i="66"/>
  <c r="G3" i="66"/>
  <c r="F3" i="66"/>
  <c r="E3" i="66"/>
  <c r="D3" i="66"/>
  <c r="C3" i="66"/>
  <c r="B55" i="49"/>
  <c r="AB55" i="49" s="1"/>
  <c r="C55" i="49"/>
  <c r="D55" i="49"/>
  <c r="E55" i="49"/>
  <c r="I55" i="49"/>
  <c r="J55" i="49"/>
  <c r="K55" i="49"/>
  <c r="L55" i="49"/>
  <c r="M55" i="49"/>
  <c r="AB56" i="49"/>
  <c r="AB57" i="49"/>
  <c r="AB58" i="49"/>
  <c r="AB59" i="49"/>
  <c r="AB60" i="49"/>
  <c r="AB61" i="49"/>
  <c r="B36" i="59"/>
  <c r="Q5" i="64"/>
  <c r="Q8" i="64"/>
  <c r="O25" i="66" l="1"/>
  <c r="O31" i="66"/>
  <c r="N20" i="66"/>
  <c r="O27" i="66"/>
  <c r="O23" i="66"/>
  <c r="O24" i="66"/>
  <c r="N32" i="66"/>
  <c r="N21" i="66"/>
  <c r="O28" i="66"/>
  <c r="N18" i="66"/>
  <c r="N22" i="66"/>
  <c r="N26" i="66"/>
  <c r="N19" i="66"/>
  <c r="N13" i="66"/>
  <c r="N12" i="66"/>
  <c r="M18" i="66"/>
  <c r="M20" i="66"/>
  <c r="M31" i="66"/>
  <c r="M25" i="66"/>
  <c r="K25" i="66"/>
  <c r="M22" i="66"/>
  <c r="M23" i="66"/>
  <c r="K23" i="66"/>
  <c r="M26" i="66"/>
  <c r="K26" i="66"/>
  <c r="M19" i="66"/>
  <c r="M13" i="66"/>
  <c r="B3" i="66"/>
  <c r="M21" i="66"/>
  <c r="M16" i="66"/>
  <c r="E68" i="66"/>
  <c r="B9" i="66" s="1"/>
  <c r="M32" i="66"/>
  <c r="M14" i="66"/>
  <c r="M15" i="66"/>
  <c r="M17" i="66"/>
  <c r="K12" i="66"/>
  <c r="N14" i="66"/>
  <c r="N15" i="66"/>
  <c r="N16" i="66"/>
  <c r="N17" i="66"/>
  <c r="M29" i="66"/>
  <c r="M30" i="66"/>
  <c r="O16" i="66"/>
  <c r="M27" i="66"/>
  <c r="M28" i="66"/>
  <c r="N29" i="66"/>
  <c r="N30" i="66"/>
  <c r="L68" i="66"/>
  <c r="M12" i="66"/>
  <c r="M24" i="66"/>
  <c r="E14" i="65"/>
  <c r="K14" i="65" s="1"/>
  <c r="E17" i="65"/>
  <c r="K17" i="65" s="1"/>
  <c r="D13" i="65"/>
  <c r="D15" i="65"/>
  <c r="D16" i="65"/>
  <c r="D17" i="65"/>
  <c r="D18" i="65"/>
  <c r="D19" i="65"/>
  <c r="D20" i="65"/>
  <c r="D21" i="65"/>
  <c r="D22" i="65"/>
  <c r="D23" i="65"/>
  <c r="D24" i="65"/>
  <c r="D25" i="65"/>
  <c r="D26" i="65"/>
  <c r="D27" i="65"/>
  <c r="D28" i="65"/>
  <c r="D29" i="65"/>
  <c r="D30" i="65"/>
  <c r="D31" i="65"/>
  <c r="D32" i="65"/>
  <c r="D12" i="65"/>
  <c r="B13" i="65"/>
  <c r="B14" i="65"/>
  <c r="B15" i="65"/>
  <c r="B16" i="65"/>
  <c r="B17" i="65"/>
  <c r="B19" i="65"/>
  <c r="B20" i="65"/>
  <c r="B21" i="65"/>
  <c r="B22" i="65"/>
  <c r="B23" i="65"/>
  <c r="B24" i="65"/>
  <c r="B25" i="65"/>
  <c r="B26" i="65"/>
  <c r="B27" i="65"/>
  <c r="B28" i="65"/>
  <c r="B29" i="65"/>
  <c r="B30" i="65"/>
  <c r="B31" i="65"/>
  <c r="B12" i="65"/>
  <c r="R68" i="65"/>
  <c r="J68" i="65"/>
  <c r="I9" i="65" s="1"/>
  <c r="I68" i="65"/>
  <c r="F9" i="65" s="1"/>
  <c r="H68" i="65"/>
  <c r="E9" i="65" s="1"/>
  <c r="G68" i="65"/>
  <c r="D9" i="65" s="1"/>
  <c r="F68" i="65"/>
  <c r="C9" i="65" s="1"/>
  <c r="L32" i="65"/>
  <c r="L31" i="65"/>
  <c r="N31" i="65" s="1"/>
  <c r="L30" i="65"/>
  <c r="O30" i="65" s="1"/>
  <c r="L29" i="65"/>
  <c r="O29" i="65" s="1"/>
  <c r="L28" i="65"/>
  <c r="O28" i="65" s="1"/>
  <c r="L27" i="65"/>
  <c r="O27" i="65" s="1"/>
  <c r="L26" i="65"/>
  <c r="O26" i="65" s="1"/>
  <c r="L25" i="65"/>
  <c r="O25" i="65" s="1"/>
  <c r="L24" i="65"/>
  <c r="L23" i="65"/>
  <c r="L22" i="65"/>
  <c r="O22" i="65" s="1"/>
  <c r="L21" i="65"/>
  <c r="O21" i="65" s="1"/>
  <c r="L20" i="65"/>
  <c r="O20" i="65" s="1"/>
  <c r="L19" i="65"/>
  <c r="O19" i="65" s="1"/>
  <c r="L18" i="65"/>
  <c r="O18" i="65" s="1"/>
  <c r="L17" i="65"/>
  <c r="N17" i="65" s="1"/>
  <c r="L16" i="65"/>
  <c r="N16" i="65" s="1"/>
  <c r="L15" i="65"/>
  <c r="N15" i="65" s="1"/>
  <c r="L14" i="65"/>
  <c r="N14" i="65" s="1"/>
  <c r="L13" i="65"/>
  <c r="O13" i="65" s="1"/>
  <c r="L12" i="65"/>
  <c r="N12" i="65" s="1"/>
  <c r="K3" i="65"/>
  <c r="I3" i="65"/>
  <c r="H3" i="65"/>
  <c r="G3" i="65"/>
  <c r="F3" i="65"/>
  <c r="E3" i="65"/>
  <c r="D3" i="65"/>
  <c r="C3" i="65"/>
  <c r="Q18" i="64"/>
  <c r="E27" i="65" s="1"/>
  <c r="Q19" i="64"/>
  <c r="E28" i="65" s="1"/>
  <c r="K28" i="65" s="1"/>
  <c r="Q20" i="64"/>
  <c r="E29" i="65" s="1"/>
  <c r="Q21" i="64"/>
  <c r="E30" i="65" s="1"/>
  <c r="K30" i="65" s="1"/>
  <c r="Q22" i="64"/>
  <c r="E31" i="65" s="1"/>
  <c r="K31" i="65" s="1"/>
  <c r="Q23" i="64"/>
  <c r="E32" i="65" s="1"/>
  <c r="K32" i="65" s="1"/>
  <c r="Q24" i="64"/>
  <c r="E33" i="65" s="1"/>
  <c r="Q14" i="64"/>
  <c r="E23" i="65" s="1"/>
  <c r="Q15" i="64"/>
  <c r="E24" i="65" s="1"/>
  <c r="Q16" i="64"/>
  <c r="E25" i="65" s="1"/>
  <c r="Q17" i="64"/>
  <c r="E26" i="65" s="1"/>
  <c r="Q13" i="64"/>
  <c r="E22" i="65" s="1"/>
  <c r="K22" i="65" s="1"/>
  <c r="Q12" i="64"/>
  <c r="E21" i="65" s="1"/>
  <c r="K21" i="65" s="1"/>
  <c r="Q11" i="64"/>
  <c r="E20" i="65" s="1"/>
  <c r="Q10" i="64"/>
  <c r="E19" i="65" s="1"/>
  <c r="K19" i="65" s="1"/>
  <c r="Q9" i="64"/>
  <c r="E18" i="65" s="1"/>
  <c r="K18" i="65" s="1"/>
  <c r="Q4" i="64"/>
  <c r="E13" i="65" s="1"/>
  <c r="K13" i="65" s="1"/>
  <c r="Q7" i="64"/>
  <c r="E16" i="65" s="1"/>
  <c r="K16" i="65" s="1"/>
  <c r="Q3" i="64"/>
  <c r="E12" i="65" s="1"/>
  <c r="Q6" i="64"/>
  <c r="E15" i="65" s="1"/>
  <c r="K15" i="65" s="1"/>
  <c r="J6" i="64"/>
  <c r="I317" i="62"/>
  <c r="I316" i="62"/>
  <c r="I315" i="62"/>
  <c r="I314" i="62"/>
  <c r="I313" i="62"/>
  <c r="I312" i="62"/>
  <c r="I311" i="62"/>
  <c r="I310" i="62"/>
  <c r="I309" i="62"/>
  <c r="I308" i="62"/>
  <c r="I307" i="62"/>
  <c r="I306" i="62"/>
  <c r="I305" i="62"/>
  <c r="I304" i="62"/>
  <c r="I303" i="62"/>
  <c r="I302" i="62"/>
  <c r="I301" i="62"/>
  <c r="I300" i="62"/>
  <c r="I299" i="62"/>
  <c r="I298" i="62"/>
  <c r="I297" i="62"/>
  <c r="I296" i="62"/>
  <c r="I295" i="62"/>
  <c r="I294" i="62"/>
  <c r="I293" i="62"/>
  <c r="I292" i="62"/>
  <c r="I291" i="62"/>
  <c r="I290" i="62"/>
  <c r="I289" i="62"/>
  <c r="I288" i="62"/>
  <c r="I287" i="62"/>
  <c r="I286" i="62"/>
  <c r="I285" i="62"/>
  <c r="I284" i="62"/>
  <c r="I283" i="62"/>
  <c r="I282" i="62"/>
  <c r="I281" i="62"/>
  <c r="I280" i="62"/>
  <c r="I279" i="62"/>
  <c r="I278" i="62"/>
  <c r="I277" i="62"/>
  <c r="I276" i="62"/>
  <c r="I275" i="62"/>
  <c r="I274" i="62"/>
  <c r="I273" i="62"/>
  <c r="I272" i="62"/>
  <c r="I271" i="62"/>
  <c r="I270" i="62"/>
  <c r="I269" i="62"/>
  <c r="I268" i="62"/>
  <c r="I267" i="62"/>
  <c r="I266" i="62"/>
  <c r="I265" i="62"/>
  <c r="I264" i="62"/>
  <c r="I263" i="62"/>
  <c r="I262" i="62"/>
  <c r="I261" i="62"/>
  <c r="I260" i="62"/>
  <c r="I259" i="62"/>
  <c r="I258" i="62"/>
  <c r="I257" i="62"/>
  <c r="I256" i="62"/>
  <c r="I255" i="62"/>
  <c r="I254" i="62"/>
  <c r="I253" i="62"/>
  <c r="I252" i="62"/>
  <c r="I251" i="62"/>
  <c r="I250" i="62"/>
  <c r="I249" i="62"/>
  <c r="I248" i="62"/>
  <c r="I247" i="62"/>
  <c r="I246" i="62"/>
  <c r="I245" i="62"/>
  <c r="I244" i="62"/>
  <c r="I243" i="62"/>
  <c r="I242" i="62"/>
  <c r="I241" i="62"/>
  <c r="I240" i="62"/>
  <c r="I239" i="62"/>
  <c r="I238" i="62"/>
  <c r="I237" i="62"/>
  <c r="I236" i="62"/>
  <c r="I235" i="62"/>
  <c r="I234" i="62"/>
  <c r="I233" i="62"/>
  <c r="I232" i="62"/>
  <c r="I231" i="62"/>
  <c r="I230" i="62"/>
  <c r="I229" i="62"/>
  <c r="I228" i="62"/>
  <c r="I227" i="62"/>
  <c r="I226" i="62"/>
  <c r="I225" i="62"/>
  <c r="I224" i="62"/>
  <c r="I223" i="62"/>
  <c r="I222" i="62"/>
  <c r="I221" i="62"/>
  <c r="I220" i="62"/>
  <c r="I219" i="62"/>
  <c r="I218" i="62"/>
  <c r="I217" i="62"/>
  <c r="I216" i="62"/>
  <c r="I215" i="62"/>
  <c r="I214" i="62"/>
  <c r="I213" i="62"/>
  <c r="I212" i="62"/>
  <c r="I211" i="62"/>
  <c r="I210" i="62"/>
  <c r="I209" i="62"/>
  <c r="I208" i="62"/>
  <c r="I207" i="62"/>
  <c r="I206" i="62"/>
  <c r="I205" i="62"/>
  <c r="I204" i="62"/>
  <c r="I203" i="62"/>
  <c r="I202" i="62"/>
  <c r="I201" i="62"/>
  <c r="I200" i="62"/>
  <c r="I199" i="62"/>
  <c r="I198" i="62"/>
  <c r="I197" i="62"/>
  <c r="I196" i="62"/>
  <c r="I195" i="62"/>
  <c r="I194" i="62"/>
  <c r="I193" i="62"/>
  <c r="I192" i="62"/>
  <c r="I191" i="62"/>
  <c r="I190" i="62"/>
  <c r="I189" i="62"/>
  <c r="I188" i="62"/>
  <c r="I187" i="62"/>
  <c r="I186" i="62"/>
  <c r="I185" i="62"/>
  <c r="I184" i="62"/>
  <c r="I183" i="62"/>
  <c r="I182" i="62"/>
  <c r="I181" i="62"/>
  <c r="I180" i="62"/>
  <c r="I179" i="62"/>
  <c r="I178" i="62"/>
  <c r="I177" i="62"/>
  <c r="I176" i="62"/>
  <c r="I175" i="62"/>
  <c r="I174" i="62"/>
  <c r="I173" i="62"/>
  <c r="I172" i="62"/>
  <c r="I171" i="62"/>
  <c r="I170" i="62"/>
  <c r="I169" i="62"/>
  <c r="I168" i="62"/>
  <c r="I167" i="62"/>
  <c r="I166" i="62"/>
  <c r="I165" i="62"/>
  <c r="I164" i="62"/>
  <c r="I163" i="62"/>
  <c r="I162" i="62"/>
  <c r="I161" i="62"/>
  <c r="I160" i="62"/>
  <c r="I159" i="62"/>
  <c r="I158" i="62"/>
  <c r="I157" i="62"/>
  <c r="I156" i="62"/>
  <c r="I155" i="62"/>
  <c r="I154" i="62"/>
  <c r="I153" i="62"/>
  <c r="I152" i="62"/>
  <c r="I151" i="62"/>
  <c r="I150" i="62"/>
  <c r="I149" i="62"/>
  <c r="I148" i="62"/>
  <c r="I147" i="62"/>
  <c r="I146" i="62"/>
  <c r="I145" i="62"/>
  <c r="I144" i="62"/>
  <c r="I143" i="62"/>
  <c r="I142" i="62"/>
  <c r="I141" i="62"/>
  <c r="I140" i="62"/>
  <c r="I139" i="62"/>
  <c r="I138" i="62"/>
  <c r="I137" i="62"/>
  <c r="I136" i="62"/>
  <c r="I135" i="62"/>
  <c r="I134" i="62"/>
  <c r="I133" i="62"/>
  <c r="I132" i="62"/>
  <c r="I131" i="62"/>
  <c r="I130" i="62"/>
  <c r="I129" i="62"/>
  <c r="I128" i="62"/>
  <c r="I127" i="62"/>
  <c r="I126" i="62"/>
  <c r="I125" i="62"/>
  <c r="I124" i="62"/>
  <c r="I123" i="62"/>
  <c r="I122" i="62"/>
  <c r="I121" i="62"/>
  <c r="I120" i="62"/>
  <c r="I119" i="62"/>
  <c r="I118" i="62"/>
  <c r="I117" i="62"/>
  <c r="I116" i="62"/>
  <c r="I115" i="62"/>
  <c r="I114" i="62"/>
  <c r="I113" i="62"/>
  <c r="I112" i="62"/>
  <c r="I111" i="62"/>
  <c r="I110" i="62"/>
  <c r="I109" i="62"/>
  <c r="I108" i="62"/>
  <c r="I107" i="62"/>
  <c r="I106" i="62"/>
  <c r="I105" i="62"/>
  <c r="I104" i="62"/>
  <c r="I103" i="62"/>
  <c r="I102" i="62"/>
  <c r="I101" i="62"/>
  <c r="I100" i="62"/>
  <c r="I99" i="62"/>
  <c r="I98" i="62"/>
  <c r="I97" i="62"/>
  <c r="I96" i="62"/>
  <c r="I95" i="62"/>
  <c r="I94" i="62"/>
  <c r="I93" i="62"/>
  <c r="I92" i="62"/>
  <c r="I91" i="62"/>
  <c r="I90" i="62"/>
  <c r="I89" i="62"/>
  <c r="I88" i="62"/>
  <c r="I87" i="62"/>
  <c r="I86" i="62"/>
  <c r="I85" i="62"/>
  <c r="I84" i="62"/>
  <c r="I83" i="62"/>
  <c r="I82" i="62"/>
  <c r="I81" i="62"/>
  <c r="I80" i="62"/>
  <c r="I79" i="62"/>
  <c r="I78" i="62"/>
  <c r="I77" i="62"/>
  <c r="I76" i="62"/>
  <c r="I75" i="62"/>
  <c r="I74" i="62"/>
  <c r="I73" i="62"/>
  <c r="I72" i="62"/>
  <c r="I71" i="62"/>
  <c r="I70" i="62"/>
  <c r="I69" i="62"/>
  <c r="I68" i="62"/>
  <c r="I67" i="62"/>
  <c r="I66" i="62"/>
  <c r="I65" i="62"/>
  <c r="I64" i="62"/>
  <c r="I63" i="62"/>
  <c r="I62" i="62"/>
  <c r="I61" i="62"/>
  <c r="I60" i="62"/>
  <c r="I59" i="62"/>
  <c r="I58" i="62"/>
  <c r="I57" i="62"/>
  <c r="I56" i="62"/>
  <c r="I55" i="62"/>
  <c r="I54" i="62"/>
  <c r="I53" i="62"/>
  <c r="I52" i="62"/>
  <c r="I51" i="62"/>
  <c r="I50" i="62"/>
  <c r="I49" i="62"/>
  <c r="I48" i="62"/>
  <c r="I47" i="62"/>
  <c r="I46" i="62"/>
  <c r="I45" i="62"/>
  <c r="I44" i="62"/>
  <c r="I43" i="62"/>
  <c r="I42" i="62"/>
  <c r="I41" i="62"/>
  <c r="I40" i="62"/>
  <c r="I39" i="62"/>
  <c r="I38" i="62"/>
  <c r="I37" i="62"/>
  <c r="I36" i="62"/>
  <c r="I35" i="62"/>
  <c r="I34" i="62"/>
  <c r="I33" i="62"/>
  <c r="I32" i="62"/>
  <c r="I31" i="62"/>
  <c r="I30" i="62"/>
  <c r="I29" i="62"/>
  <c r="I28" i="62"/>
  <c r="I27" i="62"/>
  <c r="I26" i="62"/>
  <c r="I25" i="62"/>
  <c r="I24" i="62"/>
  <c r="I23" i="62"/>
  <c r="I22" i="62"/>
  <c r="I21" i="62"/>
  <c r="I20" i="62"/>
  <c r="I19" i="62"/>
  <c r="I18" i="62"/>
  <c r="I17" i="62"/>
  <c r="I16" i="62"/>
  <c r="I15" i="62"/>
  <c r="I14" i="62"/>
  <c r="I13" i="62"/>
  <c r="I12" i="62"/>
  <c r="I11" i="62"/>
  <c r="I10" i="62"/>
  <c r="I9" i="62"/>
  <c r="I8" i="62"/>
  <c r="I7" i="62"/>
  <c r="I6" i="62"/>
  <c r="I5" i="62"/>
  <c r="I4" i="62"/>
  <c r="I3" i="62"/>
  <c r="D36" i="59"/>
  <c r="E36" i="59"/>
  <c r="K36" i="59" s="1"/>
  <c r="L36" i="59"/>
  <c r="Q27" i="58"/>
  <c r="B32" i="59"/>
  <c r="D32" i="59"/>
  <c r="L32" i="59"/>
  <c r="B33" i="59"/>
  <c r="D33" i="59"/>
  <c r="E33" i="59"/>
  <c r="K33" i="59" s="1"/>
  <c r="L33" i="59"/>
  <c r="D34" i="59"/>
  <c r="E34" i="59"/>
  <c r="K34" i="59" s="1"/>
  <c r="L34" i="59"/>
  <c r="B35" i="59"/>
  <c r="D35" i="59"/>
  <c r="E35" i="59"/>
  <c r="K35" i="59" s="1"/>
  <c r="L35" i="59"/>
  <c r="Q24" i="58"/>
  <c r="Q25" i="58"/>
  <c r="Q26" i="58"/>
  <c r="M33" i="65" l="1"/>
  <c r="K68" i="66"/>
  <c r="G9" i="66" s="1"/>
  <c r="M68" i="66"/>
  <c r="L9" i="66" s="1"/>
  <c r="H9" i="66"/>
  <c r="O68" i="66"/>
  <c r="O9" i="66" s="1"/>
  <c r="N68" i="66"/>
  <c r="N9" i="66" s="1"/>
  <c r="N30" i="65"/>
  <c r="N19" i="65"/>
  <c r="N25" i="65"/>
  <c r="N20" i="65"/>
  <c r="M30" i="65"/>
  <c r="M23" i="65"/>
  <c r="O12" i="65"/>
  <c r="O31" i="65"/>
  <c r="M20" i="65"/>
  <c r="M25" i="65"/>
  <c r="O15" i="65"/>
  <c r="N23" i="65"/>
  <c r="K20" i="65"/>
  <c r="M24" i="65"/>
  <c r="M22" i="65"/>
  <c r="M32" i="65"/>
  <c r="M19" i="65"/>
  <c r="M16" i="65"/>
  <c r="M15" i="65"/>
  <c r="N21" i="65"/>
  <c r="O32" i="65"/>
  <c r="M14" i="65"/>
  <c r="M18" i="65"/>
  <c r="N24" i="65"/>
  <c r="M29" i="65"/>
  <c r="O14" i="65"/>
  <c r="N18" i="65"/>
  <c r="O24" i="65"/>
  <c r="N29" i="65"/>
  <c r="E68" i="65"/>
  <c r="B9" i="65" s="1"/>
  <c r="B3" i="65"/>
  <c r="M17" i="65"/>
  <c r="K12" i="65"/>
  <c r="O17" i="65"/>
  <c r="O23" i="65"/>
  <c r="L68" i="65"/>
  <c r="N68" i="65" s="1"/>
  <c r="N9" i="65" s="1"/>
  <c r="M12" i="65"/>
  <c r="O16" i="65"/>
  <c r="M21" i="65"/>
  <c r="N22" i="65"/>
  <c r="M31" i="65"/>
  <c r="N32" i="65"/>
  <c r="M13" i="65"/>
  <c r="N13" i="65"/>
  <c r="M26" i="65"/>
  <c r="M27" i="65"/>
  <c r="M28" i="65"/>
  <c r="N26" i="65"/>
  <c r="N27" i="65"/>
  <c r="N28" i="65"/>
  <c r="M36" i="59"/>
  <c r="O36" i="59"/>
  <c r="N36" i="59"/>
  <c r="M35" i="59"/>
  <c r="M33" i="59"/>
  <c r="M34" i="59"/>
  <c r="N32" i="59"/>
  <c r="O35" i="59"/>
  <c r="O34" i="59"/>
  <c r="O33" i="59"/>
  <c r="O32" i="59"/>
  <c r="N35" i="59"/>
  <c r="N34" i="59"/>
  <c r="N33" i="59"/>
  <c r="D29" i="59"/>
  <c r="K29" i="59"/>
  <c r="L29" i="59"/>
  <c r="D30" i="59"/>
  <c r="L30" i="59"/>
  <c r="N30" i="59" s="1"/>
  <c r="D31" i="59"/>
  <c r="L31" i="59"/>
  <c r="N31" i="59" s="1"/>
  <c r="B29" i="59"/>
  <c r="B30" i="59"/>
  <c r="B31" i="59"/>
  <c r="B21" i="59"/>
  <c r="K68" i="65" l="1"/>
  <c r="G9" i="65" s="1"/>
  <c r="M68" i="65"/>
  <c r="L9" i="65" s="1"/>
  <c r="O68" i="65"/>
  <c r="O9" i="65" s="1"/>
  <c r="H9" i="65"/>
  <c r="O30" i="59"/>
  <c r="M29" i="59"/>
  <c r="N29" i="59"/>
  <c r="O29" i="59"/>
  <c r="O31" i="59"/>
  <c r="Q20" i="58"/>
  <c r="Q21" i="58"/>
  <c r="K30" i="59" s="1"/>
  <c r="Q22" i="58"/>
  <c r="K31" i="59" s="1"/>
  <c r="M30" i="59" l="1"/>
  <c r="M31" i="59"/>
  <c r="Q18" i="58"/>
  <c r="Q19" i="58"/>
  <c r="E28" i="59" s="1"/>
  <c r="K28" i="59" s="1"/>
  <c r="B28" i="59"/>
  <c r="D28" i="59"/>
  <c r="L28" i="59"/>
  <c r="N28" i="59" s="1"/>
  <c r="E20" i="59"/>
  <c r="Q17" i="58"/>
  <c r="O28" i="59" l="1"/>
  <c r="M28" i="59"/>
  <c r="I317" i="60"/>
  <c r="I4" i="60"/>
  <c r="I5" i="60"/>
  <c r="I6" i="60"/>
  <c r="I7" i="60"/>
  <c r="I8" i="60"/>
  <c r="I9" i="60"/>
  <c r="I10" i="60"/>
  <c r="I11" i="60"/>
  <c r="I12" i="60"/>
  <c r="I13" i="60"/>
  <c r="I14" i="60"/>
  <c r="I15" i="60"/>
  <c r="I16" i="60"/>
  <c r="I17" i="60"/>
  <c r="I18" i="60"/>
  <c r="I19" i="60"/>
  <c r="I20" i="60"/>
  <c r="I21" i="60"/>
  <c r="I22" i="60"/>
  <c r="I23" i="60"/>
  <c r="I24" i="60"/>
  <c r="I25" i="60"/>
  <c r="I26" i="60"/>
  <c r="I27" i="60"/>
  <c r="I28" i="60"/>
  <c r="I29" i="60"/>
  <c r="I30" i="60"/>
  <c r="I31" i="60"/>
  <c r="I32" i="60"/>
  <c r="I33" i="60"/>
  <c r="I34" i="60"/>
  <c r="I35" i="60"/>
  <c r="I36" i="60"/>
  <c r="I37" i="60"/>
  <c r="I38" i="60"/>
  <c r="I39" i="60"/>
  <c r="I40" i="60"/>
  <c r="I41" i="60"/>
  <c r="I42" i="60"/>
  <c r="I43" i="60"/>
  <c r="I44" i="60"/>
  <c r="I45" i="60"/>
  <c r="I46" i="60"/>
  <c r="I47" i="60"/>
  <c r="I48" i="60"/>
  <c r="I49" i="60"/>
  <c r="I50" i="60"/>
  <c r="I51" i="60"/>
  <c r="I52" i="60"/>
  <c r="I53" i="60"/>
  <c r="I54" i="60"/>
  <c r="I55" i="60"/>
  <c r="I56" i="60"/>
  <c r="I57" i="60"/>
  <c r="I58" i="60"/>
  <c r="I59" i="60"/>
  <c r="I60" i="60"/>
  <c r="I61" i="60"/>
  <c r="I62" i="60"/>
  <c r="I63" i="60"/>
  <c r="I64" i="60"/>
  <c r="I65" i="60"/>
  <c r="I66" i="60"/>
  <c r="I67" i="60"/>
  <c r="I68" i="60"/>
  <c r="I69" i="60"/>
  <c r="I70" i="60"/>
  <c r="I71" i="60"/>
  <c r="I72" i="60"/>
  <c r="I73" i="60"/>
  <c r="I74" i="60"/>
  <c r="I75" i="60"/>
  <c r="I76" i="60"/>
  <c r="I77" i="60"/>
  <c r="I78" i="60"/>
  <c r="I79" i="60"/>
  <c r="I80" i="60"/>
  <c r="I81" i="60"/>
  <c r="I82" i="60"/>
  <c r="I83" i="60"/>
  <c r="I84" i="60"/>
  <c r="I85" i="60"/>
  <c r="I86" i="60"/>
  <c r="I87" i="60"/>
  <c r="I88" i="60"/>
  <c r="I89" i="60"/>
  <c r="I90" i="60"/>
  <c r="I91" i="60"/>
  <c r="I92" i="60"/>
  <c r="I93" i="60"/>
  <c r="I94" i="60"/>
  <c r="I95" i="60"/>
  <c r="I96" i="60"/>
  <c r="I97" i="60"/>
  <c r="I98" i="60"/>
  <c r="I99" i="60"/>
  <c r="I100" i="60"/>
  <c r="I101" i="60"/>
  <c r="I102" i="60"/>
  <c r="I103" i="60"/>
  <c r="I104" i="60"/>
  <c r="I105" i="60"/>
  <c r="I106" i="60"/>
  <c r="I107" i="60"/>
  <c r="I108" i="60"/>
  <c r="I109" i="60"/>
  <c r="I110" i="60"/>
  <c r="I111" i="60"/>
  <c r="I112" i="60"/>
  <c r="I113" i="60"/>
  <c r="I114" i="60"/>
  <c r="I115" i="60"/>
  <c r="I116" i="60"/>
  <c r="I117" i="60"/>
  <c r="I118" i="60"/>
  <c r="I119" i="60"/>
  <c r="I120" i="60"/>
  <c r="I121" i="60"/>
  <c r="I122" i="60"/>
  <c r="I123" i="60"/>
  <c r="I124" i="60"/>
  <c r="I125" i="60"/>
  <c r="I126" i="60"/>
  <c r="I127" i="60"/>
  <c r="I128" i="60"/>
  <c r="I129" i="60"/>
  <c r="I130" i="60"/>
  <c r="I131" i="60"/>
  <c r="I132" i="60"/>
  <c r="I133" i="60"/>
  <c r="I134" i="60"/>
  <c r="I135" i="60"/>
  <c r="I136" i="60"/>
  <c r="I137" i="60"/>
  <c r="I138" i="60"/>
  <c r="I139" i="60"/>
  <c r="I140" i="60"/>
  <c r="I141" i="60"/>
  <c r="I142" i="60"/>
  <c r="I143" i="60"/>
  <c r="I144" i="60"/>
  <c r="I145" i="60"/>
  <c r="I146" i="60"/>
  <c r="I147" i="60"/>
  <c r="I148" i="60"/>
  <c r="I149" i="60"/>
  <c r="I150" i="60"/>
  <c r="I151" i="60"/>
  <c r="I152" i="60"/>
  <c r="I153" i="60"/>
  <c r="I154" i="60"/>
  <c r="I155" i="60"/>
  <c r="I156" i="60"/>
  <c r="I157" i="60"/>
  <c r="I158" i="60"/>
  <c r="I159" i="60"/>
  <c r="I160" i="60"/>
  <c r="I161" i="60"/>
  <c r="I162" i="60"/>
  <c r="I163" i="60"/>
  <c r="I164" i="60"/>
  <c r="I165" i="60"/>
  <c r="I166" i="60"/>
  <c r="I167" i="60"/>
  <c r="I168" i="60"/>
  <c r="I169" i="60"/>
  <c r="I170" i="60"/>
  <c r="I171" i="60"/>
  <c r="I172" i="60"/>
  <c r="I173" i="60"/>
  <c r="I174" i="60"/>
  <c r="I175" i="60"/>
  <c r="I176" i="60"/>
  <c r="I177" i="60"/>
  <c r="I178" i="60"/>
  <c r="I179" i="60"/>
  <c r="I180" i="60"/>
  <c r="I181" i="60"/>
  <c r="I182" i="60"/>
  <c r="I183" i="60"/>
  <c r="I184" i="60"/>
  <c r="I185" i="60"/>
  <c r="I186" i="60"/>
  <c r="I187" i="60"/>
  <c r="I188" i="60"/>
  <c r="I189" i="60"/>
  <c r="I190" i="60"/>
  <c r="I191" i="60"/>
  <c r="I192" i="60"/>
  <c r="I193" i="60"/>
  <c r="I194" i="60"/>
  <c r="I195" i="60"/>
  <c r="I196" i="60"/>
  <c r="I197" i="60"/>
  <c r="I198" i="60"/>
  <c r="I199" i="60"/>
  <c r="I200" i="60"/>
  <c r="I201" i="60"/>
  <c r="I202" i="60"/>
  <c r="I203" i="60"/>
  <c r="I204" i="60"/>
  <c r="I205" i="60"/>
  <c r="I206" i="60"/>
  <c r="I207" i="60"/>
  <c r="I208" i="60"/>
  <c r="I209" i="60"/>
  <c r="I210" i="60"/>
  <c r="I211" i="60"/>
  <c r="I212" i="60"/>
  <c r="I213" i="60"/>
  <c r="I214" i="60"/>
  <c r="I215" i="60"/>
  <c r="I216" i="60"/>
  <c r="I217" i="60"/>
  <c r="I218" i="60"/>
  <c r="I219" i="60"/>
  <c r="I220" i="60"/>
  <c r="I221" i="60"/>
  <c r="I222" i="60"/>
  <c r="I223" i="60"/>
  <c r="I224" i="60"/>
  <c r="I225" i="60"/>
  <c r="I226" i="60"/>
  <c r="I227" i="60"/>
  <c r="I228" i="60"/>
  <c r="I229" i="60"/>
  <c r="I230" i="60"/>
  <c r="I231" i="60"/>
  <c r="I232" i="60"/>
  <c r="I233" i="60"/>
  <c r="I234" i="60"/>
  <c r="I235" i="60"/>
  <c r="I236" i="60"/>
  <c r="I237" i="60"/>
  <c r="I238" i="60"/>
  <c r="I239" i="60"/>
  <c r="I240" i="60"/>
  <c r="I241" i="60"/>
  <c r="I242" i="60"/>
  <c r="I243" i="60"/>
  <c r="I244" i="60"/>
  <c r="I245" i="60"/>
  <c r="I246" i="60"/>
  <c r="I247" i="60"/>
  <c r="I248" i="60"/>
  <c r="I249" i="60"/>
  <c r="I250" i="60"/>
  <c r="I251" i="60"/>
  <c r="I252" i="60"/>
  <c r="I253" i="60"/>
  <c r="I254" i="60"/>
  <c r="I255" i="60"/>
  <c r="I256" i="60"/>
  <c r="I257" i="60"/>
  <c r="I258" i="60"/>
  <c r="I259" i="60"/>
  <c r="I260" i="60"/>
  <c r="I261" i="60"/>
  <c r="I262" i="60"/>
  <c r="I263" i="60"/>
  <c r="I264" i="60"/>
  <c r="I265" i="60"/>
  <c r="I266" i="60"/>
  <c r="I267" i="60"/>
  <c r="I268" i="60"/>
  <c r="I269" i="60"/>
  <c r="I270" i="60"/>
  <c r="I271" i="60"/>
  <c r="I272" i="60"/>
  <c r="I273" i="60"/>
  <c r="I274" i="60"/>
  <c r="I275" i="60"/>
  <c r="I276" i="60"/>
  <c r="I277" i="60"/>
  <c r="I278" i="60"/>
  <c r="I279" i="60"/>
  <c r="I280" i="60"/>
  <c r="I281" i="60"/>
  <c r="I282" i="60"/>
  <c r="I283" i="60"/>
  <c r="I284" i="60"/>
  <c r="I285" i="60"/>
  <c r="I286" i="60"/>
  <c r="I287" i="60"/>
  <c r="I288" i="60"/>
  <c r="I289" i="60"/>
  <c r="I290" i="60"/>
  <c r="I291" i="60"/>
  <c r="I292" i="60"/>
  <c r="I293" i="60"/>
  <c r="I294" i="60"/>
  <c r="I295" i="60"/>
  <c r="I296" i="60"/>
  <c r="I297" i="60"/>
  <c r="I298" i="60"/>
  <c r="I299" i="60"/>
  <c r="I300" i="60"/>
  <c r="I301" i="60"/>
  <c r="I302" i="60"/>
  <c r="I303" i="60"/>
  <c r="I304" i="60"/>
  <c r="I305" i="60"/>
  <c r="I306" i="60"/>
  <c r="I307" i="60"/>
  <c r="I308" i="60"/>
  <c r="I309" i="60"/>
  <c r="I310" i="60"/>
  <c r="I311" i="60"/>
  <c r="I312" i="60"/>
  <c r="I313" i="60"/>
  <c r="I314" i="60"/>
  <c r="I315" i="60"/>
  <c r="I316" i="60"/>
  <c r="I3" i="60"/>
  <c r="E13" i="59"/>
  <c r="E14" i="59"/>
  <c r="E15" i="59"/>
  <c r="E16" i="59"/>
  <c r="E17" i="59"/>
  <c r="E18" i="59"/>
  <c r="E19" i="59"/>
  <c r="K20" i="59"/>
  <c r="E22" i="59"/>
  <c r="K22" i="59" s="1"/>
  <c r="K23" i="59"/>
  <c r="E24" i="59"/>
  <c r="E25" i="59"/>
  <c r="K26" i="59"/>
  <c r="E27" i="59"/>
  <c r="K27" i="59" s="1"/>
  <c r="D13" i="59"/>
  <c r="D14" i="59"/>
  <c r="D15" i="59"/>
  <c r="D16" i="59"/>
  <c r="D17" i="59"/>
  <c r="D18" i="59"/>
  <c r="D19" i="59"/>
  <c r="D20" i="59"/>
  <c r="D21" i="59"/>
  <c r="D22" i="59"/>
  <c r="D23" i="59"/>
  <c r="D24" i="59"/>
  <c r="D25" i="59"/>
  <c r="D26" i="59"/>
  <c r="D27" i="59"/>
  <c r="B14" i="59"/>
  <c r="B15" i="59"/>
  <c r="B16" i="59"/>
  <c r="B17" i="59"/>
  <c r="B18" i="59"/>
  <c r="B19" i="59"/>
  <c r="B20" i="59"/>
  <c r="B22" i="59"/>
  <c r="B23" i="59"/>
  <c r="B24" i="59"/>
  <c r="B25" i="59"/>
  <c r="B26" i="59"/>
  <c r="B27" i="59"/>
  <c r="B12" i="59"/>
  <c r="B13" i="59"/>
  <c r="L20" i="59"/>
  <c r="O20" i="59" s="1"/>
  <c r="L21" i="59"/>
  <c r="N21" i="59" s="1"/>
  <c r="L22" i="59"/>
  <c r="N22" i="59" s="1"/>
  <c r="L23" i="59"/>
  <c r="N23" i="59" s="1"/>
  <c r="L24" i="59"/>
  <c r="N24" i="59" s="1"/>
  <c r="L25" i="59"/>
  <c r="N25" i="59" s="1"/>
  <c r="L26" i="59"/>
  <c r="O26" i="59" s="1"/>
  <c r="L27" i="59"/>
  <c r="N27" i="59" s="1"/>
  <c r="N26" i="59" l="1"/>
  <c r="O21" i="59"/>
  <c r="N20" i="59"/>
  <c r="O23" i="59"/>
  <c r="O24" i="59"/>
  <c r="M26" i="59"/>
  <c r="M25" i="59"/>
  <c r="M24" i="59"/>
  <c r="O27" i="59"/>
  <c r="O25" i="59"/>
  <c r="O22" i="59"/>
  <c r="M27" i="59"/>
  <c r="K24" i="59"/>
  <c r="M22" i="59"/>
  <c r="M23" i="59"/>
  <c r="M20" i="59"/>
  <c r="Q16" i="58" l="1"/>
  <c r="Q14" i="58"/>
  <c r="J14" i="58"/>
  <c r="E23" i="56"/>
  <c r="D12" i="59"/>
  <c r="R68" i="59"/>
  <c r="J68" i="59"/>
  <c r="I9" i="59" s="1"/>
  <c r="I68" i="59"/>
  <c r="F9" i="59" s="1"/>
  <c r="H68" i="59"/>
  <c r="E9" i="59" s="1"/>
  <c r="G68" i="59"/>
  <c r="D9" i="59" s="1"/>
  <c r="F68" i="59"/>
  <c r="C9" i="59" s="1"/>
  <c r="L19" i="59"/>
  <c r="O19" i="59" s="1"/>
  <c r="K19" i="59"/>
  <c r="L18" i="59"/>
  <c r="O18" i="59" s="1"/>
  <c r="L17" i="59"/>
  <c r="N17" i="59" s="1"/>
  <c r="K17" i="59"/>
  <c r="L16" i="59"/>
  <c r="N16" i="59" s="1"/>
  <c r="K16" i="59"/>
  <c r="L15" i="59"/>
  <c r="N15" i="59" s="1"/>
  <c r="K15" i="59"/>
  <c r="L14" i="59"/>
  <c r="N14" i="59" s="1"/>
  <c r="L13" i="59"/>
  <c r="N13" i="59" s="1"/>
  <c r="L12" i="59"/>
  <c r="N12" i="59" s="1"/>
  <c r="K3" i="59"/>
  <c r="I3" i="59"/>
  <c r="H3" i="59"/>
  <c r="G3" i="59"/>
  <c r="F3" i="59"/>
  <c r="E3" i="59"/>
  <c r="D3" i="59"/>
  <c r="C3" i="59"/>
  <c r="Q23" i="58"/>
  <c r="E32" i="59" s="1"/>
  <c r="F15" i="58"/>
  <c r="Q13" i="58"/>
  <c r="Q12" i="58"/>
  <c r="E21" i="59" s="1"/>
  <c r="Q11" i="58"/>
  <c r="Q10" i="58"/>
  <c r="Q9" i="58"/>
  <c r="Q8" i="58"/>
  <c r="Q7" i="58"/>
  <c r="Q6" i="58"/>
  <c r="Q3" i="58"/>
  <c r="E12" i="59" s="1"/>
  <c r="Z45" i="49"/>
  <c r="W45" i="49"/>
  <c r="AB51" i="49"/>
  <c r="AB50" i="49"/>
  <c r="AB49" i="49"/>
  <c r="AB48" i="49"/>
  <c r="AB47" i="49"/>
  <c r="AB46" i="49"/>
  <c r="Y45" i="49"/>
  <c r="X45" i="49"/>
  <c r="S45" i="49"/>
  <c r="R45" i="49"/>
  <c r="Q45" i="49"/>
  <c r="P45" i="49"/>
  <c r="M45" i="49"/>
  <c r="L45" i="49"/>
  <c r="K45" i="49"/>
  <c r="J45" i="49"/>
  <c r="I45" i="49"/>
  <c r="E45" i="49"/>
  <c r="D45" i="49"/>
  <c r="C45" i="49"/>
  <c r="B45" i="49"/>
  <c r="AB41" i="49"/>
  <c r="AB40" i="49"/>
  <c r="AB39" i="49"/>
  <c r="AB38" i="49"/>
  <c r="AB37" i="49"/>
  <c r="AB36" i="49"/>
  <c r="T35" i="49"/>
  <c r="S35" i="49"/>
  <c r="R35" i="49"/>
  <c r="Q35" i="49"/>
  <c r="P35" i="49"/>
  <c r="M35" i="49"/>
  <c r="L35" i="49"/>
  <c r="K35" i="49"/>
  <c r="J35" i="49"/>
  <c r="I35" i="49"/>
  <c r="E35" i="49"/>
  <c r="D35" i="49"/>
  <c r="C35" i="49"/>
  <c r="B35" i="49"/>
  <c r="AB35" i="49" s="1"/>
  <c r="K32" i="59" l="1"/>
  <c r="M32" i="59"/>
  <c r="O12" i="59"/>
  <c r="AB42" i="49"/>
  <c r="K21" i="59"/>
  <c r="M21" i="59"/>
  <c r="O16" i="59"/>
  <c r="O13" i="59"/>
  <c r="O15" i="59"/>
  <c r="O17" i="59"/>
  <c r="O14" i="59"/>
  <c r="E68" i="59"/>
  <c r="B9" i="59" s="1"/>
  <c r="K12" i="59"/>
  <c r="B3" i="59"/>
  <c r="M12" i="59"/>
  <c r="L68" i="59"/>
  <c r="N68" i="59" s="1"/>
  <c r="N9" i="59" s="1"/>
  <c r="M18" i="59"/>
  <c r="M19" i="59"/>
  <c r="M13" i="59"/>
  <c r="M14" i="59"/>
  <c r="M15" i="59"/>
  <c r="M16" i="59"/>
  <c r="M17" i="59"/>
  <c r="N18" i="59"/>
  <c r="N19" i="59"/>
  <c r="Q15" i="58"/>
  <c r="AB45" i="49"/>
  <c r="AB52" i="49" s="1"/>
  <c r="K68" i="59" l="1"/>
  <c r="G9" i="59" s="1"/>
  <c r="H9" i="59"/>
  <c r="M68" i="59"/>
  <c r="L9" i="59" s="1"/>
  <c r="O68" i="59"/>
  <c r="O9" i="59" s="1"/>
  <c r="E32" i="56"/>
  <c r="D32" i="56"/>
  <c r="B32" i="56"/>
  <c r="L32" i="56"/>
  <c r="O32" i="56" s="1"/>
  <c r="N32" i="56" l="1"/>
  <c r="M32" i="56"/>
  <c r="K32" i="56"/>
  <c r="B30" i="56"/>
  <c r="D30" i="56"/>
  <c r="L30" i="56"/>
  <c r="N30" i="56" s="1"/>
  <c r="B31" i="56"/>
  <c r="D31" i="56"/>
  <c r="L31" i="56"/>
  <c r="N31" i="56" s="1"/>
  <c r="O31" i="56" l="1"/>
  <c r="O30" i="56"/>
  <c r="K16" i="50"/>
  <c r="B12" i="56" l="1"/>
  <c r="D29" i="56" l="1"/>
  <c r="L29" i="56"/>
  <c r="N29" i="56" s="1"/>
  <c r="B29" i="56"/>
  <c r="O29" i="56" l="1"/>
  <c r="L19" i="56"/>
  <c r="B27" i="56"/>
  <c r="B28" i="56"/>
  <c r="D28" i="56"/>
  <c r="L28" i="56"/>
  <c r="L25" i="56"/>
  <c r="O25" i="56" s="1"/>
  <c r="L26" i="56"/>
  <c r="O26" i="56" s="1"/>
  <c r="L27" i="56"/>
  <c r="N27" i="56" s="1"/>
  <c r="D27" i="56"/>
  <c r="D25" i="56"/>
  <c r="D26" i="56"/>
  <c r="B25" i="56"/>
  <c r="B26" i="56"/>
  <c r="N26" i="56" l="1"/>
  <c r="O28" i="56"/>
  <c r="N28" i="56"/>
  <c r="O27" i="56"/>
  <c r="N25" i="56"/>
  <c r="Q4" i="55"/>
  <c r="E13" i="56" s="1"/>
  <c r="Q5" i="55"/>
  <c r="E14" i="56" s="1"/>
  <c r="K14" i="56" s="1"/>
  <c r="Q6" i="55"/>
  <c r="E15" i="56" s="1"/>
  <c r="K15" i="56" s="1"/>
  <c r="D13" i="56"/>
  <c r="D14" i="56"/>
  <c r="D15" i="56"/>
  <c r="D16" i="56"/>
  <c r="D17" i="56"/>
  <c r="D18" i="56"/>
  <c r="D19" i="56"/>
  <c r="D20" i="56"/>
  <c r="D21" i="56"/>
  <c r="D22" i="56"/>
  <c r="D23" i="56"/>
  <c r="D12" i="56"/>
  <c r="B13" i="56"/>
  <c r="B14" i="56"/>
  <c r="B15" i="56"/>
  <c r="B16" i="56"/>
  <c r="B17" i="56"/>
  <c r="B18" i="56"/>
  <c r="B19" i="56"/>
  <c r="B20" i="56"/>
  <c r="B21" i="56"/>
  <c r="B22" i="56"/>
  <c r="B23" i="56"/>
  <c r="B24" i="56"/>
  <c r="R68" i="56"/>
  <c r="J68" i="56"/>
  <c r="I9" i="56" s="1"/>
  <c r="I68" i="56"/>
  <c r="F9" i="56" s="1"/>
  <c r="H68" i="56"/>
  <c r="E9" i="56" s="1"/>
  <c r="G68" i="56"/>
  <c r="D9" i="56" s="1"/>
  <c r="F68" i="56"/>
  <c r="C9" i="56" s="1"/>
  <c r="L24" i="56"/>
  <c r="O24" i="56" s="1"/>
  <c r="L23" i="56"/>
  <c r="N23" i="56" s="1"/>
  <c r="L22" i="56"/>
  <c r="O22" i="56" s="1"/>
  <c r="L21" i="56"/>
  <c r="N21" i="56" s="1"/>
  <c r="L20" i="56"/>
  <c r="N20" i="56" s="1"/>
  <c r="O19" i="56"/>
  <c r="N19" i="56"/>
  <c r="L18" i="56"/>
  <c r="N18" i="56" s="1"/>
  <c r="L17" i="56"/>
  <c r="O17" i="56" s="1"/>
  <c r="L16" i="56"/>
  <c r="N16" i="56" s="1"/>
  <c r="L15" i="56"/>
  <c r="L14" i="56"/>
  <c r="L13" i="56"/>
  <c r="O13" i="56" s="1"/>
  <c r="L12" i="56"/>
  <c r="N12" i="56" s="1"/>
  <c r="K3" i="56"/>
  <c r="I3" i="56"/>
  <c r="H3" i="56"/>
  <c r="G3" i="56"/>
  <c r="F3" i="56"/>
  <c r="E3" i="56"/>
  <c r="D3" i="56"/>
  <c r="C3" i="56"/>
  <c r="B65" i="50"/>
  <c r="Q3" i="55"/>
  <c r="E12" i="56" s="1"/>
  <c r="K12" i="56" s="1"/>
  <c r="B53" i="50"/>
  <c r="M15" i="56" l="1"/>
  <c r="M14" i="56"/>
  <c r="N14" i="56"/>
  <c r="O20" i="56"/>
  <c r="O14" i="56"/>
  <c r="M13" i="56"/>
  <c r="O21" i="56"/>
  <c r="O16" i="56"/>
  <c r="N13" i="56"/>
  <c r="O18" i="56"/>
  <c r="O23" i="56"/>
  <c r="N15" i="56"/>
  <c r="O15" i="56"/>
  <c r="N22" i="56"/>
  <c r="N24" i="56"/>
  <c r="N17" i="56"/>
  <c r="L68" i="56"/>
  <c r="O12" i="56"/>
  <c r="M12" i="56"/>
  <c r="H9" i="56" l="1"/>
  <c r="O68" i="56"/>
  <c r="O9" i="56" s="1"/>
  <c r="N68" i="56"/>
  <c r="N9" i="56" s="1"/>
  <c r="J6" i="55" l="1"/>
  <c r="Q7" i="55"/>
  <c r="E16" i="56" s="1"/>
  <c r="Q8" i="55"/>
  <c r="E17" i="56" s="1"/>
  <c r="Q9" i="55"/>
  <c r="E18" i="56" s="1"/>
  <c r="M18" i="56" s="1"/>
  <c r="Q10" i="55"/>
  <c r="E19" i="56" s="1"/>
  <c r="Q11" i="55"/>
  <c r="E20" i="56" s="1"/>
  <c r="Q12" i="55"/>
  <c r="E21" i="56" s="1"/>
  <c r="M21" i="56" s="1"/>
  <c r="Q13" i="55"/>
  <c r="E22" i="56" s="1"/>
  <c r="M22" i="56" s="1"/>
  <c r="Q14" i="55"/>
  <c r="Q15" i="55"/>
  <c r="E24" i="56" s="1"/>
  <c r="Q16" i="55"/>
  <c r="E25" i="56" s="1"/>
  <c r="Q17" i="55"/>
  <c r="Q18" i="55"/>
  <c r="E27" i="56" s="1"/>
  <c r="Q19" i="55"/>
  <c r="Q20" i="55"/>
  <c r="Q21" i="55"/>
  <c r="E29" i="56" s="1"/>
  <c r="Q22" i="55"/>
  <c r="E30" i="56" s="1"/>
  <c r="Q23" i="55"/>
  <c r="E31" i="56" s="1"/>
  <c r="Q24" i="55"/>
  <c r="Q25" i="55"/>
  <c r="Q26" i="55"/>
  <c r="Q27" i="55"/>
  <c r="Q28" i="55"/>
  <c r="Q29" i="55"/>
  <c r="Q30" i="55"/>
  <c r="Q31" i="55"/>
  <c r="Q32" i="55"/>
  <c r="F33" i="55"/>
  <c r="Q33" i="55" s="1"/>
  <c r="B34" i="55"/>
  <c r="Q34" i="55"/>
  <c r="B35" i="55"/>
  <c r="Q35" i="55"/>
  <c r="Q36" i="55"/>
  <c r="K30" i="56" l="1"/>
  <c r="M30" i="56"/>
  <c r="K31" i="56"/>
  <c r="M31" i="56"/>
  <c r="M20" i="56"/>
  <c r="K20" i="56"/>
  <c r="K27" i="56"/>
  <c r="M27" i="56"/>
  <c r="M19" i="56"/>
  <c r="K19" i="56"/>
  <c r="K26" i="56"/>
  <c r="M26" i="56"/>
  <c r="K25" i="56"/>
  <c r="M25" i="56"/>
  <c r="K17" i="56"/>
  <c r="M17" i="56"/>
  <c r="M24" i="56"/>
  <c r="K24" i="56"/>
  <c r="K29" i="56"/>
  <c r="M29" i="56"/>
  <c r="K28" i="56"/>
  <c r="M28" i="56"/>
  <c r="K16" i="56"/>
  <c r="M16" i="56"/>
  <c r="K23" i="56"/>
  <c r="E68" i="56"/>
  <c r="M23" i="56"/>
  <c r="B36" i="55"/>
  <c r="K68" i="56" l="1"/>
  <c r="G9" i="56" s="1"/>
  <c r="B9" i="56"/>
  <c r="M68" i="56"/>
  <c r="L9" i="56" s="1"/>
  <c r="B54" i="50"/>
  <c r="D33" i="53"/>
  <c r="E33" i="53"/>
  <c r="L33" i="53"/>
  <c r="O33" i="53" s="1"/>
  <c r="B34" i="53"/>
  <c r="D34" i="53"/>
  <c r="L34" i="53"/>
  <c r="N34" i="53" s="1"/>
  <c r="B35" i="53"/>
  <c r="D35" i="53"/>
  <c r="E35" i="53"/>
  <c r="L35" i="53"/>
  <c r="O35" i="53" s="1"/>
  <c r="B22" i="53"/>
  <c r="K33" i="53" l="1"/>
  <c r="K35" i="53"/>
  <c r="N35" i="53"/>
  <c r="O34" i="53"/>
  <c r="N33" i="53"/>
  <c r="M33" i="53"/>
  <c r="M35" i="53"/>
  <c r="B19" i="53" l="1"/>
  <c r="B20" i="53"/>
  <c r="B21" i="53"/>
  <c r="B23" i="53"/>
  <c r="B24" i="53"/>
  <c r="B25" i="53"/>
  <c r="B26" i="53"/>
  <c r="B27" i="53"/>
  <c r="B28" i="53"/>
  <c r="B29" i="53"/>
  <c r="B30" i="53"/>
  <c r="B31" i="53"/>
  <c r="B32" i="53"/>
  <c r="D30" i="53" l="1"/>
  <c r="D31" i="53"/>
  <c r="D32" i="53"/>
  <c r="L32" i="53"/>
  <c r="O32" i="53" s="1"/>
  <c r="L31" i="53"/>
  <c r="O31" i="53" s="1"/>
  <c r="L30" i="53"/>
  <c r="O30" i="53" s="1"/>
  <c r="N31" i="53" l="1"/>
  <c r="N32" i="53"/>
  <c r="N30" i="53"/>
  <c r="D24" i="52" l="1"/>
  <c r="C24" i="52"/>
  <c r="B24" i="52"/>
  <c r="D8" i="52"/>
  <c r="D9" i="52"/>
  <c r="D10" i="52"/>
  <c r="D11" i="52"/>
  <c r="D12" i="52"/>
  <c r="D13" i="52"/>
  <c r="D14" i="52"/>
  <c r="D15" i="52"/>
  <c r="D16" i="52"/>
  <c r="D17" i="52"/>
  <c r="D18" i="52"/>
  <c r="D19" i="52"/>
  <c r="D20" i="52"/>
  <c r="D21" i="52"/>
  <c r="D22" i="52"/>
  <c r="D23" i="52"/>
  <c r="M14" i="49" l="1"/>
  <c r="D28" i="53" l="1"/>
  <c r="L28" i="53"/>
  <c r="N28" i="53" s="1"/>
  <c r="D29" i="53"/>
  <c r="L29" i="53"/>
  <c r="O29" i="53" s="1"/>
  <c r="B22" i="52"/>
  <c r="C22" i="52"/>
  <c r="B23" i="52"/>
  <c r="C23" i="52"/>
  <c r="D26" i="53"/>
  <c r="L26" i="53"/>
  <c r="N26" i="53" s="1"/>
  <c r="D27" i="53"/>
  <c r="L27" i="53"/>
  <c r="O27" i="53" s="1"/>
  <c r="B20" i="52"/>
  <c r="C20" i="52"/>
  <c r="B21" i="52"/>
  <c r="C21" i="52"/>
  <c r="D24" i="53"/>
  <c r="L24" i="53"/>
  <c r="N24" i="53" s="1"/>
  <c r="D25" i="53"/>
  <c r="L25" i="53"/>
  <c r="O25" i="53" s="1"/>
  <c r="B18" i="52"/>
  <c r="C18" i="52"/>
  <c r="B19" i="52"/>
  <c r="C19" i="52"/>
  <c r="N25" i="53" l="1"/>
  <c r="N29" i="53"/>
  <c r="N27" i="53"/>
  <c r="O28" i="53"/>
  <c r="O26" i="53"/>
  <c r="O24" i="53"/>
  <c r="L37" i="50"/>
  <c r="D13" i="53"/>
  <c r="D14" i="53"/>
  <c r="D15" i="53"/>
  <c r="D16" i="53"/>
  <c r="D17" i="53"/>
  <c r="D18" i="53"/>
  <c r="D19" i="53"/>
  <c r="D20" i="53"/>
  <c r="D21" i="53"/>
  <c r="D22" i="53"/>
  <c r="D23" i="53"/>
  <c r="D12" i="53"/>
  <c r="B13" i="53"/>
  <c r="B14" i="53"/>
  <c r="B15" i="53"/>
  <c r="B16" i="53"/>
  <c r="B17" i="53"/>
  <c r="B18" i="53"/>
  <c r="B12" i="53"/>
  <c r="L12" i="53"/>
  <c r="N12" i="53" s="1"/>
  <c r="L13" i="53"/>
  <c r="L14" i="53"/>
  <c r="N14" i="53" s="1"/>
  <c r="L15" i="53"/>
  <c r="L16" i="53"/>
  <c r="O16" i="53" s="1"/>
  <c r="L17" i="53"/>
  <c r="L18" i="53"/>
  <c r="N18" i="53" s="1"/>
  <c r="N19" i="53"/>
  <c r="O19" i="53"/>
  <c r="L20" i="53"/>
  <c r="O20" i="53" s="1"/>
  <c r="L21" i="53"/>
  <c r="N21" i="53" s="1"/>
  <c r="L22" i="53"/>
  <c r="O22" i="53" s="1"/>
  <c r="L23" i="53"/>
  <c r="N23" i="53" s="1"/>
  <c r="F70" i="53"/>
  <c r="C9" i="53" s="1"/>
  <c r="G70" i="53"/>
  <c r="D9" i="53" s="1"/>
  <c r="H70" i="53"/>
  <c r="E9" i="53" s="1"/>
  <c r="I70" i="53"/>
  <c r="F9" i="53" s="1"/>
  <c r="J70" i="53"/>
  <c r="I9" i="53" s="1"/>
  <c r="R70" i="53"/>
  <c r="C3" i="53"/>
  <c r="D3" i="53"/>
  <c r="E3" i="53"/>
  <c r="F3" i="53"/>
  <c r="G3" i="53"/>
  <c r="H3" i="53"/>
  <c r="I3" i="53"/>
  <c r="K3" i="53"/>
  <c r="D7" i="52"/>
  <c r="D6" i="52"/>
  <c r="C7" i="52"/>
  <c r="C8" i="52"/>
  <c r="C9" i="52"/>
  <c r="C10" i="52"/>
  <c r="C11" i="52"/>
  <c r="C12" i="52"/>
  <c r="C13" i="52"/>
  <c r="C14" i="52"/>
  <c r="C15" i="52"/>
  <c r="C16" i="52"/>
  <c r="C17" i="52"/>
  <c r="C6" i="52"/>
  <c r="B7" i="52"/>
  <c r="B8" i="52"/>
  <c r="B9" i="52"/>
  <c r="B10" i="52"/>
  <c r="B11" i="52"/>
  <c r="B12" i="52"/>
  <c r="B13" i="52"/>
  <c r="B14" i="52"/>
  <c r="B15" i="52"/>
  <c r="B16" i="52"/>
  <c r="B17" i="52"/>
  <c r="B6" i="52"/>
  <c r="B3" i="52"/>
  <c r="Q14" i="51"/>
  <c r="E23" i="53" s="1"/>
  <c r="Q13" i="51"/>
  <c r="E22" i="53" s="1"/>
  <c r="K22" i="53" s="1"/>
  <c r="J13" i="51"/>
  <c r="N16" i="53" l="1"/>
  <c r="O12" i="53"/>
  <c r="O18" i="53"/>
  <c r="O14" i="53"/>
  <c r="D3" i="52"/>
  <c r="K23" i="53"/>
  <c r="M23" i="53"/>
  <c r="M22" i="53"/>
  <c r="E17" i="52"/>
  <c r="B3" i="53"/>
  <c r="E16" i="52"/>
  <c r="C3" i="52"/>
  <c r="N22" i="53"/>
  <c r="N20" i="53"/>
  <c r="O17" i="53"/>
  <c r="O15" i="53"/>
  <c r="O13" i="53"/>
  <c r="L70" i="53"/>
  <c r="O70" i="53" s="1"/>
  <c r="O9" i="53" s="1"/>
  <c r="O23" i="53"/>
  <c r="O21" i="53"/>
  <c r="N17" i="53"/>
  <c r="N15" i="53"/>
  <c r="N13" i="53"/>
  <c r="K53" i="50"/>
  <c r="N70" i="53" l="1"/>
  <c r="N9" i="53" s="1"/>
  <c r="H9" i="53"/>
  <c r="Q37" i="51"/>
  <c r="Q36" i="51"/>
  <c r="Q35" i="51"/>
  <c r="F34" i="51"/>
  <c r="Q33" i="51"/>
  <c r="Q32" i="51"/>
  <c r="Q31" i="51"/>
  <c r="Q30" i="51"/>
  <c r="Q29" i="51"/>
  <c r="Q28" i="51"/>
  <c r="Q27" i="51"/>
  <c r="Q26" i="51"/>
  <c r="E32" i="53" s="1"/>
  <c r="Q25" i="51"/>
  <c r="Q24" i="51"/>
  <c r="E30" i="53" s="1"/>
  <c r="Q23" i="51"/>
  <c r="Q22" i="51"/>
  <c r="Q21" i="51"/>
  <c r="Q20" i="51"/>
  <c r="Q19" i="51"/>
  <c r="Q18" i="51"/>
  <c r="Q17" i="51"/>
  <c r="Q16" i="51"/>
  <c r="Q15" i="51"/>
  <c r="Q12" i="51"/>
  <c r="Q11" i="51"/>
  <c r="Q10" i="51"/>
  <c r="Q9" i="51"/>
  <c r="Q8" i="51"/>
  <c r="Q7" i="51"/>
  <c r="Q6" i="51"/>
  <c r="Q5" i="51"/>
  <c r="Q4" i="51"/>
  <c r="Q3" i="51"/>
  <c r="B36" i="51"/>
  <c r="E31" i="53" l="1"/>
  <c r="M31" i="53" s="1"/>
  <c r="E34" i="53"/>
  <c r="M30" i="53"/>
  <c r="K32" i="53"/>
  <c r="M32" i="53"/>
  <c r="E26" i="53"/>
  <c r="E20" i="52"/>
  <c r="E25" i="53"/>
  <c r="E19" i="52"/>
  <c r="E27" i="53"/>
  <c r="E21" i="52"/>
  <c r="E28" i="53"/>
  <c r="E22" i="52"/>
  <c r="E24" i="53"/>
  <c r="E18" i="52"/>
  <c r="E29" i="53"/>
  <c r="E23" i="52"/>
  <c r="E16" i="53"/>
  <c r="E10" i="52"/>
  <c r="E19" i="53"/>
  <c r="E13" i="52"/>
  <c r="E20" i="53"/>
  <c r="E14" i="52"/>
  <c r="E18" i="53"/>
  <c r="M18" i="53" s="1"/>
  <c r="E12" i="52"/>
  <c r="E13" i="53"/>
  <c r="M13" i="53" s="1"/>
  <c r="E7" i="52"/>
  <c r="E21" i="53"/>
  <c r="E15" i="52"/>
  <c r="E14" i="53"/>
  <c r="E8" i="52"/>
  <c r="E17" i="53"/>
  <c r="E11" i="52"/>
  <c r="E6" i="52"/>
  <c r="E12" i="53"/>
  <c r="E15" i="53"/>
  <c r="E9" i="52"/>
  <c r="Q34" i="51"/>
  <c r="B35" i="51"/>
  <c r="B37" i="51" s="1"/>
  <c r="C53" i="48"/>
  <c r="B63" i="48"/>
  <c r="C63" i="48"/>
  <c r="D63" i="48"/>
  <c r="B64" i="48"/>
  <c r="C64" i="48"/>
  <c r="D64" i="48"/>
  <c r="K3" i="50"/>
  <c r="I3" i="50"/>
  <c r="H3" i="50"/>
  <c r="G3" i="50"/>
  <c r="F3" i="50"/>
  <c r="E3" i="50"/>
  <c r="D3" i="50"/>
  <c r="C3" i="50"/>
  <c r="R71" i="50"/>
  <c r="J71" i="50"/>
  <c r="I71" i="50"/>
  <c r="H71" i="50"/>
  <c r="G71" i="50"/>
  <c r="F71" i="50"/>
  <c r="B69" i="50"/>
  <c r="D69" i="50"/>
  <c r="K69" i="50"/>
  <c r="L69" i="50"/>
  <c r="O69" i="50" s="1"/>
  <c r="B70" i="50"/>
  <c r="D70" i="50"/>
  <c r="L70" i="50"/>
  <c r="N70" i="50" s="1"/>
  <c r="Q60" i="47"/>
  <c r="E63" i="48" s="1"/>
  <c r="Q61" i="47"/>
  <c r="E64" i="48" s="1"/>
  <c r="K34" i="53" l="1"/>
  <c r="M34" i="53"/>
  <c r="M19" i="53"/>
  <c r="M28" i="53"/>
  <c r="K27" i="53"/>
  <c r="M27" i="53"/>
  <c r="M29" i="53"/>
  <c r="K29" i="53"/>
  <c r="K25" i="53"/>
  <c r="M25" i="53"/>
  <c r="K24" i="53"/>
  <c r="M24" i="53"/>
  <c r="K26" i="53"/>
  <c r="M26" i="53"/>
  <c r="K14" i="53"/>
  <c r="M14" i="53"/>
  <c r="K20" i="53"/>
  <c r="M20" i="53"/>
  <c r="K15" i="53"/>
  <c r="M15" i="53"/>
  <c r="K17" i="53"/>
  <c r="M17" i="53"/>
  <c r="K21" i="53"/>
  <c r="M21" i="53"/>
  <c r="E70" i="53"/>
  <c r="M12" i="53"/>
  <c r="E65" i="52"/>
  <c r="H3" i="52" s="1"/>
  <c r="J3" i="52"/>
  <c r="K16" i="53"/>
  <c r="M16" i="53"/>
  <c r="O70" i="50"/>
  <c r="N69" i="50"/>
  <c r="M69" i="50"/>
  <c r="Z3" i="49"/>
  <c r="I25" i="49"/>
  <c r="J25" i="49"/>
  <c r="K25" i="49"/>
  <c r="L25" i="49"/>
  <c r="M25" i="49"/>
  <c r="C25" i="49"/>
  <c r="D25" i="49"/>
  <c r="E25" i="49"/>
  <c r="F25" i="49"/>
  <c r="B25" i="49"/>
  <c r="AB25" i="49"/>
  <c r="P25" i="49"/>
  <c r="Q25" i="49"/>
  <c r="R25" i="49"/>
  <c r="S25" i="49"/>
  <c r="T25" i="49"/>
  <c r="W25" i="49"/>
  <c r="X25" i="49"/>
  <c r="Y25" i="49"/>
  <c r="Z25" i="49"/>
  <c r="AA25" i="49"/>
  <c r="AB26" i="49"/>
  <c r="AB27" i="49"/>
  <c r="AB28" i="49"/>
  <c r="AB29" i="49"/>
  <c r="AB30" i="49"/>
  <c r="AB31" i="49"/>
  <c r="B64" i="50"/>
  <c r="AB32" i="49" l="1"/>
  <c r="F3" i="52"/>
  <c r="I3" i="52"/>
  <c r="G3" i="52"/>
  <c r="E3" i="52"/>
  <c r="B9" i="53"/>
  <c r="M70" i="53"/>
  <c r="L9" i="53" s="1"/>
  <c r="K70" i="53"/>
  <c r="G9" i="53" s="1"/>
  <c r="K70" i="50"/>
  <c r="M70" i="50"/>
  <c r="AB5" i="49"/>
  <c r="Q56" i="47" l="1"/>
  <c r="Q57" i="47"/>
  <c r="Q58" i="47"/>
  <c r="Q59" i="47"/>
  <c r="L65" i="50" l="1"/>
  <c r="L66" i="50"/>
  <c r="N66" i="50" s="1"/>
  <c r="L67" i="50"/>
  <c r="L68" i="50"/>
  <c r="N68" i="50" s="1"/>
  <c r="E65" i="50"/>
  <c r="K65" i="50" s="1"/>
  <c r="E66" i="50"/>
  <c r="K66" i="50" s="1"/>
  <c r="E67" i="50"/>
  <c r="E68" i="50"/>
  <c r="D65" i="50"/>
  <c r="D66" i="50"/>
  <c r="D67" i="50"/>
  <c r="D68" i="50"/>
  <c r="B62" i="50"/>
  <c r="B63" i="50"/>
  <c r="B66" i="50"/>
  <c r="B67" i="50"/>
  <c r="B68" i="50"/>
  <c r="B59" i="48"/>
  <c r="C59" i="48"/>
  <c r="D59" i="48"/>
  <c r="E59" i="48"/>
  <c r="B60" i="48"/>
  <c r="C60" i="48"/>
  <c r="D60" i="48"/>
  <c r="E60" i="48"/>
  <c r="B61" i="48"/>
  <c r="C61" i="48"/>
  <c r="D61" i="48"/>
  <c r="E61" i="48"/>
  <c r="B62" i="48"/>
  <c r="C62" i="48"/>
  <c r="D62" i="48"/>
  <c r="E62" i="48"/>
  <c r="M65" i="50" l="1"/>
  <c r="M68" i="50"/>
  <c r="O66" i="50"/>
  <c r="M67" i="50"/>
  <c r="O68" i="50"/>
  <c r="M66" i="50"/>
  <c r="O67" i="50"/>
  <c r="N67" i="50"/>
  <c r="O65" i="50"/>
  <c r="N65" i="50"/>
  <c r="Q54" i="47" l="1"/>
  <c r="E57" i="48" s="1"/>
  <c r="Q55" i="47"/>
  <c r="E64" i="50" s="1"/>
  <c r="K64" i="50" s="1"/>
  <c r="L64" i="50"/>
  <c r="O64" i="50" s="1"/>
  <c r="L63" i="50"/>
  <c r="O63" i="50" s="1"/>
  <c r="D63" i="50"/>
  <c r="D64" i="50"/>
  <c r="C57" i="48"/>
  <c r="D57" i="48"/>
  <c r="C58" i="48"/>
  <c r="D58" i="48"/>
  <c r="B57" i="48"/>
  <c r="B58" i="48"/>
  <c r="F62" i="47"/>
  <c r="N63" i="50" l="1"/>
  <c r="M64" i="50"/>
  <c r="E58" i="48"/>
  <c r="N64" i="50"/>
  <c r="E63" i="50"/>
  <c r="B20" i="50"/>
  <c r="M63" i="50" l="1"/>
  <c r="K63" i="50"/>
  <c r="D62" i="50"/>
  <c r="N62" i="50"/>
  <c r="C56" i="48"/>
  <c r="D56" i="48"/>
  <c r="B56" i="48"/>
  <c r="Q53" i="47"/>
  <c r="E62" i="50" s="1"/>
  <c r="C9" i="48"/>
  <c r="C16" i="48"/>
  <c r="C20" i="48"/>
  <c r="C25" i="48"/>
  <c r="C26" i="48"/>
  <c r="C27" i="48"/>
  <c r="C28" i="48"/>
  <c r="C29" i="48"/>
  <c r="C30" i="48"/>
  <c r="C31" i="48"/>
  <c r="C32" i="48"/>
  <c r="C33" i="48"/>
  <c r="C34" i="48"/>
  <c r="C35" i="48"/>
  <c r="C36" i="48"/>
  <c r="C37" i="48"/>
  <c r="C38" i="48"/>
  <c r="C39" i="48"/>
  <c r="C40" i="48"/>
  <c r="C41" i="48"/>
  <c r="C42" i="48"/>
  <c r="C43" i="48"/>
  <c r="C44" i="48"/>
  <c r="C45" i="48"/>
  <c r="C46" i="48"/>
  <c r="C47" i="48"/>
  <c r="C48" i="48"/>
  <c r="C49" i="48"/>
  <c r="C50" i="48"/>
  <c r="C51" i="48"/>
  <c r="C52" i="48"/>
  <c r="C54" i="48"/>
  <c r="C55" i="48"/>
  <c r="D49" i="48"/>
  <c r="D50" i="48"/>
  <c r="D51" i="48"/>
  <c r="D52" i="48"/>
  <c r="D53" i="48"/>
  <c r="D54" i="48"/>
  <c r="D55" i="48"/>
  <c r="B49" i="48"/>
  <c r="B50" i="48"/>
  <c r="B51" i="48"/>
  <c r="B52" i="48"/>
  <c r="B53" i="48"/>
  <c r="B54" i="48"/>
  <c r="B55" i="48"/>
  <c r="B13" i="50"/>
  <c r="B14" i="50"/>
  <c r="B15" i="50"/>
  <c r="B16" i="50"/>
  <c r="B17" i="50"/>
  <c r="B18" i="50"/>
  <c r="B19" i="50"/>
  <c r="B21" i="50"/>
  <c r="B22" i="50"/>
  <c r="B23" i="50"/>
  <c r="B24" i="50"/>
  <c r="B25" i="50"/>
  <c r="B26" i="50"/>
  <c r="B27" i="50"/>
  <c r="B28" i="50"/>
  <c r="B29" i="50"/>
  <c r="B30" i="50"/>
  <c r="B31" i="50"/>
  <c r="B32" i="50"/>
  <c r="B33" i="50"/>
  <c r="B34" i="50"/>
  <c r="B35" i="50"/>
  <c r="B36" i="50"/>
  <c r="B37" i="50"/>
  <c r="B38" i="50"/>
  <c r="B39" i="50"/>
  <c r="B40" i="50"/>
  <c r="B41" i="50"/>
  <c r="B42" i="50"/>
  <c r="B43" i="50"/>
  <c r="B44" i="50"/>
  <c r="B45" i="50"/>
  <c r="B46" i="50"/>
  <c r="B47" i="50"/>
  <c r="B48" i="50"/>
  <c r="B49" i="50"/>
  <c r="B50" i="50"/>
  <c r="B51" i="50"/>
  <c r="B52" i="50"/>
  <c r="B55" i="50"/>
  <c r="B56" i="50"/>
  <c r="B57" i="50"/>
  <c r="B58" i="50"/>
  <c r="B59" i="50"/>
  <c r="B60" i="50"/>
  <c r="B61" i="50"/>
  <c r="M62" i="50" l="1"/>
  <c r="E56" i="48"/>
  <c r="O62" i="50"/>
  <c r="L55" i="50" l="1"/>
  <c r="N55" i="50" s="1"/>
  <c r="L56" i="50"/>
  <c r="O56" i="50" s="1"/>
  <c r="L57" i="50"/>
  <c r="N57" i="50" s="1"/>
  <c r="L58" i="50"/>
  <c r="N58" i="50" s="1"/>
  <c r="L59" i="50"/>
  <c r="N59" i="50" s="1"/>
  <c r="L60" i="50"/>
  <c r="O60" i="50" s="1"/>
  <c r="L61" i="50"/>
  <c r="N61" i="50" s="1"/>
  <c r="D55" i="50"/>
  <c r="D56" i="50"/>
  <c r="D57" i="50"/>
  <c r="D58" i="50"/>
  <c r="D59" i="50"/>
  <c r="D60" i="50"/>
  <c r="D61" i="50"/>
  <c r="Q46" i="47"/>
  <c r="Q47" i="47"/>
  <c r="Q48" i="47"/>
  <c r="Q49" i="47"/>
  <c r="Q50" i="47"/>
  <c r="Q51" i="47"/>
  <c r="Q52" i="47"/>
  <c r="N60" i="50" l="1"/>
  <c r="E55" i="50"/>
  <c r="K55" i="50" s="1"/>
  <c r="E49" i="48"/>
  <c r="E61" i="50"/>
  <c r="M61" i="50" s="1"/>
  <c r="E55" i="48"/>
  <c r="E60" i="50"/>
  <c r="M60" i="50" s="1"/>
  <c r="E54" i="48"/>
  <c r="E59" i="50"/>
  <c r="M59" i="50" s="1"/>
  <c r="E53" i="48"/>
  <c r="E58" i="50"/>
  <c r="M58" i="50" s="1"/>
  <c r="E52" i="48"/>
  <c r="E57" i="50"/>
  <c r="M57" i="50" s="1"/>
  <c r="E51" i="48"/>
  <c r="E56" i="50"/>
  <c r="M56" i="50" s="1"/>
  <c r="E50" i="48"/>
  <c r="O58" i="50"/>
  <c r="N56" i="50"/>
  <c r="O55" i="50"/>
  <c r="O61" i="50"/>
  <c r="O59" i="50"/>
  <c r="O57" i="50"/>
  <c r="M55" i="50" l="1"/>
  <c r="L46" i="50"/>
  <c r="O46" i="50" s="1"/>
  <c r="L47" i="50"/>
  <c r="O47" i="50" s="1"/>
  <c r="L48" i="50"/>
  <c r="O48" i="50" s="1"/>
  <c r="L49" i="50"/>
  <c r="O49" i="50" s="1"/>
  <c r="L50" i="50"/>
  <c r="O50" i="50" s="1"/>
  <c r="L51" i="50"/>
  <c r="O51" i="50" s="1"/>
  <c r="L52" i="50"/>
  <c r="O52" i="50" s="1"/>
  <c r="L53" i="50"/>
  <c r="N53" i="50" s="1"/>
  <c r="L54" i="50"/>
  <c r="N54" i="50" s="1"/>
  <c r="L41" i="50"/>
  <c r="O41" i="50" s="1"/>
  <c r="L42" i="50"/>
  <c r="L43" i="50"/>
  <c r="O43" i="50" s="1"/>
  <c r="L44" i="50"/>
  <c r="O44" i="50" s="1"/>
  <c r="L45" i="50"/>
  <c r="Q30" i="47"/>
  <c r="E39" i="50" s="1"/>
  <c r="K39" i="50" s="1"/>
  <c r="Q31" i="47"/>
  <c r="E40" i="50" s="1"/>
  <c r="K40" i="50" s="1"/>
  <c r="Q32" i="47"/>
  <c r="E41" i="50" s="1"/>
  <c r="K41" i="50" s="1"/>
  <c r="Q33" i="47"/>
  <c r="E42" i="50" s="1"/>
  <c r="K42" i="50" s="1"/>
  <c r="Q34" i="47"/>
  <c r="E43" i="50" s="1"/>
  <c r="K43" i="50" s="1"/>
  <c r="Q35" i="47"/>
  <c r="E44" i="50" s="1"/>
  <c r="K44" i="50" s="1"/>
  <c r="Q36" i="47"/>
  <c r="E45" i="50" s="1"/>
  <c r="K45" i="50" s="1"/>
  <c r="Q37" i="47"/>
  <c r="E46" i="50" s="1"/>
  <c r="Q38" i="47"/>
  <c r="E47" i="50" s="1"/>
  <c r="K47" i="50" s="1"/>
  <c r="Q39" i="47"/>
  <c r="E48" i="50" s="1"/>
  <c r="Q40" i="47"/>
  <c r="E49" i="50" s="1"/>
  <c r="Q41" i="47"/>
  <c r="E50" i="50" s="1"/>
  <c r="Q42" i="47"/>
  <c r="E51" i="50" s="1"/>
  <c r="Q43" i="47"/>
  <c r="E52" i="50" s="1"/>
  <c r="Q44" i="47"/>
  <c r="Q45" i="47"/>
  <c r="E54" i="50" s="1"/>
  <c r="D13" i="50"/>
  <c r="D14" i="50"/>
  <c r="D15" i="50"/>
  <c r="D16" i="50"/>
  <c r="D17" i="50"/>
  <c r="D18" i="50"/>
  <c r="D19" i="50"/>
  <c r="D20" i="50"/>
  <c r="D21" i="50"/>
  <c r="D22" i="50"/>
  <c r="D23" i="50"/>
  <c r="D24" i="50"/>
  <c r="D25" i="50"/>
  <c r="D26" i="50"/>
  <c r="D27" i="50"/>
  <c r="D28" i="50"/>
  <c r="D29" i="50"/>
  <c r="D30" i="50"/>
  <c r="D31" i="50"/>
  <c r="D32" i="50"/>
  <c r="D33" i="50"/>
  <c r="D34" i="50"/>
  <c r="D35" i="50"/>
  <c r="D36" i="50"/>
  <c r="D37" i="50"/>
  <c r="D38" i="50"/>
  <c r="D39" i="50"/>
  <c r="D40" i="50"/>
  <c r="D41" i="50"/>
  <c r="D42" i="50"/>
  <c r="D43" i="50"/>
  <c r="D44" i="50"/>
  <c r="D45" i="50"/>
  <c r="D46" i="50"/>
  <c r="D47" i="50"/>
  <c r="D48" i="50"/>
  <c r="D49" i="50"/>
  <c r="D50" i="50"/>
  <c r="D51" i="50"/>
  <c r="D52" i="50"/>
  <c r="D53" i="50"/>
  <c r="D54" i="50"/>
  <c r="D12" i="50"/>
  <c r="B12" i="50"/>
  <c r="B3" i="50" s="1"/>
  <c r="L12" i="50"/>
  <c r="L13" i="50"/>
  <c r="L14" i="50"/>
  <c r="N14" i="50" s="1"/>
  <c r="L15" i="50"/>
  <c r="N15" i="50" s="1"/>
  <c r="L16" i="50"/>
  <c r="N16" i="50" s="1"/>
  <c r="L17" i="50"/>
  <c r="N17" i="50" s="1"/>
  <c r="L18" i="50"/>
  <c r="N18" i="50" s="1"/>
  <c r="N19" i="50"/>
  <c r="L20" i="50"/>
  <c r="N20" i="50" s="1"/>
  <c r="L21" i="50"/>
  <c r="L22" i="50"/>
  <c r="L23" i="50"/>
  <c r="L24" i="50"/>
  <c r="N24" i="50" s="1"/>
  <c r="L25" i="50"/>
  <c r="N25" i="50" s="1"/>
  <c r="L26" i="50"/>
  <c r="O26" i="50" s="1"/>
  <c r="L27" i="50"/>
  <c r="N27" i="50" s="1"/>
  <c r="L28" i="50"/>
  <c r="N28" i="50" s="1"/>
  <c r="L29" i="50"/>
  <c r="O29" i="50" s="1"/>
  <c r="L30" i="50"/>
  <c r="O30" i="50" s="1"/>
  <c r="L31" i="50"/>
  <c r="O31" i="50" s="1"/>
  <c r="L32" i="50"/>
  <c r="L33" i="50"/>
  <c r="L34" i="50"/>
  <c r="L35" i="50"/>
  <c r="L36" i="50"/>
  <c r="N36" i="50" s="1"/>
  <c r="O37" i="50"/>
  <c r="L38" i="50"/>
  <c r="O38" i="50" s="1"/>
  <c r="L39" i="50"/>
  <c r="O39" i="50" s="1"/>
  <c r="L40" i="50"/>
  <c r="O40" i="50" s="1"/>
  <c r="C9" i="50"/>
  <c r="D9" i="50"/>
  <c r="E9" i="50"/>
  <c r="F9" i="50"/>
  <c r="I9" i="50"/>
  <c r="D14" i="49"/>
  <c r="E14" i="49"/>
  <c r="B14" i="49"/>
  <c r="C14" i="49"/>
  <c r="F14" i="49"/>
  <c r="I14" i="49"/>
  <c r="J14" i="49"/>
  <c r="K14" i="49"/>
  <c r="L14" i="49"/>
  <c r="Q14" i="49"/>
  <c r="R14" i="49"/>
  <c r="S14" i="49"/>
  <c r="T14" i="49"/>
  <c r="W14" i="49"/>
  <c r="X14" i="49"/>
  <c r="Y14" i="49"/>
  <c r="Z14" i="49"/>
  <c r="AB15" i="49"/>
  <c r="AB16" i="49"/>
  <c r="AB17" i="49"/>
  <c r="AB18" i="49"/>
  <c r="AB19" i="49"/>
  <c r="AB20" i="49"/>
  <c r="AB4" i="49"/>
  <c r="AB6" i="49"/>
  <c r="AB7" i="49"/>
  <c r="AB8" i="49"/>
  <c r="AB9" i="49"/>
  <c r="C3" i="49"/>
  <c r="F3" i="49"/>
  <c r="I3" i="49"/>
  <c r="J3" i="49"/>
  <c r="K3" i="49"/>
  <c r="L3" i="49"/>
  <c r="M3" i="49"/>
  <c r="P3" i="49"/>
  <c r="Q3" i="49"/>
  <c r="R3" i="49"/>
  <c r="S3" i="49"/>
  <c r="T3" i="49"/>
  <c r="W3" i="49"/>
  <c r="X3" i="49"/>
  <c r="Y3" i="49"/>
  <c r="AA3" i="49"/>
  <c r="B3" i="49"/>
  <c r="AB3" i="49" s="1"/>
  <c r="L71" i="50" l="1"/>
  <c r="AB10" i="49"/>
  <c r="M54" i="50"/>
  <c r="N50" i="50"/>
  <c r="O54" i="50"/>
  <c r="N41" i="50"/>
  <c r="O53" i="50"/>
  <c r="N13" i="50"/>
  <c r="N32" i="50"/>
  <c r="N44" i="50"/>
  <c r="O25" i="50"/>
  <c r="N52" i="50"/>
  <c r="N48" i="50"/>
  <c r="O15" i="50"/>
  <c r="O20" i="50"/>
  <c r="N38" i="50"/>
  <c r="N43" i="50"/>
  <c r="M53" i="50"/>
  <c r="M49" i="50"/>
  <c r="M51" i="50"/>
  <c r="M45" i="50"/>
  <c r="M46" i="50"/>
  <c r="M41" i="50"/>
  <c r="M39" i="50"/>
  <c r="M44" i="50"/>
  <c r="M47" i="50"/>
  <c r="M42" i="50"/>
  <c r="N39" i="50"/>
  <c r="N26" i="50"/>
  <c r="M43" i="50"/>
  <c r="M52" i="50"/>
  <c r="M50" i="50"/>
  <c r="M48" i="50"/>
  <c r="N46" i="50"/>
  <c r="O33" i="50"/>
  <c r="O42" i="50"/>
  <c r="N51" i="50"/>
  <c r="N49" i="50"/>
  <c r="N47" i="50"/>
  <c r="O45" i="50"/>
  <c r="N42" i="50"/>
  <c r="N40" i="50"/>
  <c r="O32" i="50"/>
  <c r="O16" i="50"/>
  <c r="N45" i="50"/>
  <c r="M40" i="50"/>
  <c r="O19" i="50"/>
  <c r="N37" i="50"/>
  <c r="O18" i="50"/>
  <c r="O13" i="50"/>
  <c r="O12" i="50"/>
  <c r="N33" i="50"/>
  <c r="O14" i="50"/>
  <c r="N12" i="50"/>
  <c r="O17" i="50"/>
  <c r="N31" i="50"/>
  <c r="N30" i="50"/>
  <c r="N29" i="50"/>
  <c r="O35" i="50"/>
  <c r="O34" i="50"/>
  <c r="O23" i="50"/>
  <c r="O22" i="50"/>
  <c r="O21" i="50"/>
  <c r="O36" i="50"/>
  <c r="N35" i="50"/>
  <c r="N34" i="50"/>
  <c r="O24" i="50"/>
  <c r="N23" i="50"/>
  <c r="N22" i="50"/>
  <c r="N21" i="50"/>
  <c r="O28" i="50"/>
  <c r="O27" i="50"/>
  <c r="AB14" i="49"/>
  <c r="AB21" i="49" s="1"/>
  <c r="E33" i="48"/>
  <c r="E34" i="48"/>
  <c r="E35" i="48"/>
  <c r="E36" i="48"/>
  <c r="E37" i="48"/>
  <c r="E39" i="48"/>
  <c r="E40" i="48"/>
  <c r="E41" i="48"/>
  <c r="E42" i="48"/>
  <c r="E44" i="48"/>
  <c r="E45" i="48"/>
  <c r="E46" i="48"/>
  <c r="E47" i="48"/>
  <c r="E48" i="48"/>
  <c r="D7" i="48"/>
  <c r="D8" i="48"/>
  <c r="D9" i="48"/>
  <c r="D10" i="48"/>
  <c r="D11" i="48"/>
  <c r="D12" i="48"/>
  <c r="D13" i="48"/>
  <c r="D14" i="48"/>
  <c r="D15" i="48"/>
  <c r="D16" i="48"/>
  <c r="D17" i="48"/>
  <c r="D18" i="48"/>
  <c r="D19" i="48"/>
  <c r="D20" i="48"/>
  <c r="D21" i="48"/>
  <c r="D22" i="48"/>
  <c r="D23" i="48"/>
  <c r="D24" i="48"/>
  <c r="D25" i="48"/>
  <c r="D26" i="48"/>
  <c r="D27" i="48"/>
  <c r="D28" i="48"/>
  <c r="D29" i="48"/>
  <c r="D30" i="48"/>
  <c r="D31" i="48"/>
  <c r="D32" i="48"/>
  <c r="D33" i="48"/>
  <c r="D34" i="48"/>
  <c r="D35" i="48"/>
  <c r="D36" i="48"/>
  <c r="D37" i="48"/>
  <c r="D38" i="48"/>
  <c r="D39" i="48"/>
  <c r="D40" i="48"/>
  <c r="D41" i="48"/>
  <c r="D42" i="48"/>
  <c r="D43" i="48"/>
  <c r="D44" i="48"/>
  <c r="D45" i="48"/>
  <c r="D46" i="48"/>
  <c r="D47" i="48"/>
  <c r="D48" i="48"/>
  <c r="D6" i="48"/>
  <c r="B7" i="48"/>
  <c r="B8" i="48"/>
  <c r="B9" i="48"/>
  <c r="B10" i="48"/>
  <c r="B11" i="48"/>
  <c r="B12" i="48"/>
  <c r="B13" i="48"/>
  <c r="B14" i="48"/>
  <c r="B15" i="48"/>
  <c r="B16" i="48"/>
  <c r="B17" i="48"/>
  <c r="B18" i="48"/>
  <c r="B19" i="48"/>
  <c r="B20" i="48"/>
  <c r="B21" i="48"/>
  <c r="B22" i="48"/>
  <c r="B23" i="48"/>
  <c r="B24" i="48"/>
  <c r="B25" i="48"/>
  <c r="B26" i="48"/>
  <c r="B27" i="48"/>
  <c r="B28" i="48"/>
  <c r="B29" i="48"/>
  <c r="B30" i="48"/>
  <c r="B31" i="48"/>
  <c r="B32" i="48"/>
  <c r="B33" i="48"/>
  <c r="B34" i="48"/>
  <c r="B35" i="48"/>
  <c r="B36" i="48"/>
  <c r="B37" i="48"/>
  <c r="B38" i="48"/>
  <c r="B39" i="48"/>
  <c r="B40" i="48"/>
  <c r="B41" i="48"/>
  <c r="B42" i="48"/>
  <c r="B43" i="48"/>
  <c r="B44" i="48"/>
  <c r="B45" i="48"/>
  <c r="B46" i="48"/>
  <c r="B47" i="48"/>
  <c r="B48" i="48"/>
  <c r="B6" i="48"/>
  <c r="B3" i="48"/>
  <c r="H9" i="50" l="1"/>
  <c r="N71" i="50"/>
  <c r="N9" i="50" s="1"/>
  <c r="O71" i="50"/>
  <c r="O9" i="50" s="1"/>
  <c r="J14" i="47"/>
  <c r="I4" i="47"/>
  <c r="C7" i="48" s="1"/>
  <c r="I5" i="47"/>
  <c r="C8" i="48" s="1"/>
  <c r="I7" i="47"/>
  <c r="C10" i="48" s="1"/>
  <c r="I8" i="47"/>
  <c r="C11" i="48" s="1"/>
  <c r="C12" i="48"/>
  <c r="C13" i="48"/>
  <c r="C14" i="48"/>
  <c r="C15" i="48"/>
  <c r="C17" i="48"/>
  <c r="C18" i="48"/>
  <c r="C19" i="48"/>
  <c r="I18" i="47"/>
  <c r="C21" i="48" s="1"/>
  <c r="I19" i="47"/>
  <c r="C22" i="48" s="1"/>
  <c r="I20" i="47"/>
  <c r="C23" i="48" s="1"/>
  <c r="C24" i="48"/>
  <c r="I3" i="47"/>
  <c r="J3" i="47"/>
  <c r="J4" i="47"/>
  <c r="J7" i="47"/>
  <c r="J9" i="47"/>
  <c r="J10" i="47"/>
  <c r="J11" i="47"/>
  <c r="J12" i="47"/>
  <c r="J13" i="47"/>
  <c r="J15" i="47"/>
  <c r="J16" i="47"/>
  <c r="J17" i="47"/>
  <c r="J21" i="47"/>
  <c r="B64" i="47" l="1"/>
  <c r="B63" i="47"/>
  <c r="C6" i="48"/>
  <c r="C3" i="48" s="1"/>
  <c r="Q3" i="47"/>
  <c r="Q4" i="47"/>
  <c r="Q5" i="47"/>
  <c r="Q6" i="47"/>
  <c r="Q7" i="47"/>
  <c r="Q8" i="47"/>
  <c r="Q9" i="47"/>
  <c r="Q10" i="47"/>
  <c r="Q11" i="47"/>
  <c r="Q12" i="47"/>
  <c r="Q13" i="47"/>
  <c r="Q14" i="47"/>
  <c r="Q15" i="47"/>
  <c r="Q16" i="47"/>
  <c r="Q17" i="47"/>
  <c r="Q18" i="47"/>
  <c r="Q19" i="47"/>
  <c r="Q20" i="47"/>
  <c r="Q21" i="47"/>
  <c r="Q22" i="47"/>
  <c r="Q23" i="47"/>
  <c r="Q24" i="47"/>
  <c r="Q25" i="47"/>
  <c r="Q26" i="47"/>
  <c r="Q27" i="47"/>
  <c r="Q28" i="47"/>
  <c r="Q29" i="47"/>
  <c r="E38" i="48"/>
  <c r="E43" i="48"/>
  <c r="Q65" i="47"/>
  <c r="Q64" i="47"/>
  <c r="Q63" i="47"/>
  <c r="D3" i="48" l="1"/>
  <c r="E20" i="48"/>
  <c r="E27" i="48"/>
  <c r="E33" i="50"/>
  <c r="K33" i="50" s="1"/>
  <c r="E10" i="48"/>
  <c r="E13" i="48"/>
  <c r="E19" i="50"/>
  <c r="E25" i="48"/>
  <c r="E31" i="50"/>
  <c r="E30" i="48"/>
  <c r="E36" i="50"/>
  <c r="E29" i="48"/>
  <c r="E35" i="50"/>
  <c r="M35" i="50" s="1"/>
  <c r="E12" i="48"/>
  <c r="E19" i="48"/>
  <c r="E25" i="50"/>
  <c r="E11" i="48"/>
  <c r="E17" i="50"/>
  <c r="M17" i="50" s="1"/>
  <c r="E26" i="48"/>
  <c r="E32" i="50"/>
  <c r="E17" i="48"/>
  <c r="E23" i="50"/>
  <c r="E9" i="48"/>
  <c r="E15" i="50"/>
  <c r="E32" i="48"/>
  <c r="E38" i="50"/>
  <c r="E24" i="48"/>
  <c r="E16" i="48"/>
  <c r="E22" i="50"/>
  <c r="E8" i="48"/>
  <c r="E14" i="50"/>
  <c r="M14" i="50" s="1"/>
  <c r="E31" i="48"/>
  <c r="E37" i="50"/>
  <c r="E23" i="48"/>
  <c r="E29" i="50"/>
  <c r="M29" i="50" s="1"/>
  <c r="E15" i="48"/>
  <c r="E21" i="50"/>
  <c r="E21" i="48"/>
  <c r="E27" i="50"/>
  <c r="M27" i="50" s="1"/>
  <c r="E28" i="48"/>
  <c r="E34" i="50"/>
  <c r="E18" i="48"/>
  <c r="E22" i="48"/>
  <c r="E28" i="50"/>
  <c r="M28" i="50" s="1"/>
  <c r="E14" i="48"/>
  <c r="E20" i="50"/>
  <c r="E6" i="48"/>
  <c r="E7" i="48"/>
  <c r="E13" i="50"/>
  <c r="K13" i="50" s="1"/>
  <c r="B65" i="47"/>
  <c r="Q62" i="47"/>
  <c r="B34" i="41"/>
  <c r="Q40" i="42"/>
  <c r="B40" i="45"/>
  <c r="B22" i="41"/>
  <c r="E65" i="48" l="1"/>
  <c r="E3" i="48" s="1"/>
  <c r="E71" i="50"/>
  <c r="K19" i="50"/>
  <c r="M19" i="50"/>
  <c r="M16" i="50"/>
  <c r="K36" i="50"/>
  <c r="M36" i="50"/>
  <c r="M33" i="50"/>
  <c r="K31" i="50"/>
  <c r="M31" i="50"/>
  <c r="K26" i="50"/>
  <c r="M26" i="50"/>
  <c r="K12" i="50"/>
  <c r="M12" i="50"/>
  <c r="K34" i="50"/>
  <c r="M34" i="50"/>
  <c r="K37" i="50"/>
  <c r="M37" i="50"/>
  <c r="K38" i="50"/>
  <c r="M38" i="50"/>
  <c r="K15" i="50"/>
  <c r="M15" i="50"/>
  <c r="K25" i="50"/>
  <c r="M25" i="50"/>
  <c r="K20" i="50"/>
  <c r="M20" i="50"/>
  <c r="K21" i="50"/>
  <c r="M21" i="50"/>
  <c r="K22" i="50"/>
  <c r="M22" i="50"/>
  <c r="K23" i="50"/>
  <c r="M23" i="50"/>
  <c r="M18" i="50"/>
  <c r="K18" i="50"/>
  <c r="K24" i="50"/>
  <c r="M24" i="50"/>
  <c r="M30" i="50"/>
  <c r="K32" i="50"/>
  <c r="M32" i="50"/>
  <c r="M13" i="50"/>
  <c r="J3" i="48"/>
  <c r="K34" i="41"/>
  <c r="D30" i="42"/>
  <c r="D18" i="45"/>
  <c r="K71" i="50" l="1"/>
  <c r="G9" i="50" s="1"/>
  <c r="I3" i="48"/>
  <c r="G3" i="48"/>
  <c r="F3" i="48"/>
  <c r="H3" i="48"/>
  <c r="B9" i="50"/>
  <c r="M71" i="50"/>
  <c r="L9" i="50" s="1"/>
  <c r="B39" i="45"/>
  <c r="Q35" i="42"/>
  <c r="B13" i="41" l="1"/>
  <c r="B32" i="44" l="1"/>
  <c r="B39" i="44" l="1"/>
  <c r="B50" i="41"/>
  <c r="R41" i="45"/>
  <c r="J41" i="45"/>
  <c r="I41" i="45"/>
  <c r="H41" i="45"/>
  <c r="G41" i="45"/>
  <c r="F41" i="45"/>
  <c r="K3" i="45"/>
  <c r="I3" i="45"/>
  <c r="H3" i="45"/>
  <c r="G3" i="45"/>
  <c r="F3" i="45"/>
  <c r="E3" i="45"/>
  <c r="D3" i="45"/>
  <c r="C3" i="45"/>
  <c r="D39" i="45"/>
  <c r="E39" i="45"/>
  <c r="K39" i="45" s="1"/>
  <c r="L39" i="45"/>
  <c r="D40" i="45"/>
  <c r="E40" i="45"/>
  <c r="K40" i="45" s="1"/>
  <c r="L40" i="45"/>
  <c r="N40" i="45" s="1"/>
  <c r="E34" i="44"/>
  <c r="E35" i="44"/>
  <c r="E36" i="44"/>
  <c r="E37" i="44"/>
  <c r="E38" i="44"/>
  <c r="E39" i="44"/>
  <c r="E40" i="44"/>
  <c r="E41" i="44"/>
  <c r="E42" i="44"/>
  <c r="E43" i="44"/>
  <c r="E44" i="44"/>
  <c r="E45" i="44"/>
  <c r="E46" i="44"/>
  <c r="E47" i="44"/>
  <c r="E48" i="44"/>
  <c r="E49" i="44"/>
  <c r="E50" i="44"/>
  <c r="D34" i="44"/>
  <c r="D35" i="44"/>
  <c r="D36" i="44"/>
  <c r="D37" i="44"/>
  <c r="D38" i="44"/>
  <c r="D39" i="44"/>
  <c r="D40" i="44"/>
  <c r="D41" i="44"/>
  <c r="D42" i="44"/>
  <c r="D43" i="44"/>
  <c r="D44" i="44"/>
  <c r="D45" i="44"/>
  <c r="D46" i="44"/>
  <c r="D47" i="44"/>
  <c r="D48" i="44"/>
  <c r="D49" i="44"/>
  <c r="D50" i="44"/>
  <c r="C34" i="44"/>
  <c r="C35" i="44"/>
  <c r="C36" i="44"/>
  <c r="C37" i="44"/>
  <c r="C38" i="44"/>
  <c r="C39" i="44"/>
  <c r="C40" i="44"/>
  <c r="C41" i="44"/>
  <c r="C42" i="44"/>
  <c r="C43" i="44"/>
  <c r="C44" i="44"/>
  <c r="C45" i="44"/>
  <c r="C46" i="44"/>
  <c r="C47" i="44"/>
  <c r="C48" i="44"/>
  <c r="C49" i="44"/>
  <c r="C50" i="44"/>
  <c r="B34" i="44"/>
  <c r="B35" i="44"/>
  <c r="B36" i="44"/>
  <c r="B37" i="44"/>
  <c r="B38" i="44"/>
  <c r="B40" i="44"/>
  <c r="B41" i="44"/>
  <c r="B42" i="44"/>
  <c r="B43" i="44"/>
  <c r="B44" i="44"/>
  <c r="B45" i="44"/>
  <c r="B46" i="44"/>
  <c r="B47" i="44"/>
  <c r="B48" i="44"/>
  <c r="B49" i="44"/>
  <c r="B50" i="44"/>
  <c r="M39" i="45" l="1"/>
  <c r="M40" i="45"/>
  <c r="N39" i="45"/>
  <c r="O40" i="45"/>
  <c r="O39" i="45"/>
  <c r="B42" i="41"/>
  <c r="B38" i="45"/>
  <c r="B37" i="45"/>
  <c r="B49" i="42" l="1"/>
  <c r="B48" i="42"/>
  <c r="Q29" i="42"/>
  <c r="Q28" i="42"/>
  <c r="K36" i="45" l="1"/>
  <c r="K33" i="45"/>
  <c r="K32" i="45"/>
  <c r="K27" i="45"/>
  <c r="K25" i="45"/>
  <c r="K24" i="45"/>
  <c r="K37" i="45"/>
  <c r="E38" i="45"/>
  <c r="K38" i="45" s="1"/>
  <c r="D13" i="45"/>
  <c r="D14" i="45"/>
  <c r="D15" i="45"/>
  <c r="D16" i="45"/>
  <c r="D17" i="45"/>
  <c r="D19" i="45"/>
  <c r="D20" i="45"/>
  <c r="D21" i="45"/>
  <c r="D22" i="45"/>
  <c r="D23" i="45"/>
  <c r="D24" i="45"/>
  <c r="D25" i="45"/>
  <c r="D26" i="45"/>
  <c r="D27" i="45"/>
  <c r="D28" i="45"/>
  <c r="D29" i="45"/>
  <c r="D30" i="45"/>
  <c r="D31" i="45"/>
  <c r="D32" i="45"/>
  <c r="D33" i="45"/>
  <c r="D34" i="45"/>
  <c r="D35" i="45"/>
  <c r="D36" i="45"/>
  <c r="D37" i="45"/>
  <c r="D38" i="45"/>
  <c r="D12" i="45"/>
  <c r="B13" i="45"/>
  <c r="B14" i="45"/>
  <c r="B15" i="45"/>
  <c r="B16" i="45"/>
  <c r="B17" i="45"/>
  <c r="B18" i="45"/>
  <c r="B19" i="45"/>
  <c r="B20" i="45"/>
  <c r="B21" i="45"/>
  <c r="B22" i="45"/>
  <c r="B23" i="45"/>
  <c r="B24" i="45"/>
  <c r="B25" i="45"/>
  <c r="B26" i="45"/>
  <c r="B27" i="45"/>
  <c r="B28" i="45"/>
  <c r="B29" i="45"/>
  <c r="B30" i="45"/>
  <c r="B31" i="45"/>
  <c r="B32" i="45"/>
  <c r="B33" i="45"/>
  <c r="B34" i="45"/>
  <c r="B35" i="45"/>
  <c r="B36" i="45"/>
  <c r="B12" i="45"/>
  <c r="I9" i="45"/>
  <c r="F9" i="45"/>
  <c r="E9" i="45"/>
  <c r="D9" i="45"/>
  <c r="C9" i="45"/>
  <c r="L38" i="45"/>
  <c r="N38" i="45" s="1"/>
  <c r="L37" i="45"/>
  <c r="O37" i="45" s="1"/>
  <c r="L36" i="45"/>
  <c r="O36" i="45" s="1"/>
  <c r="L35" i="45"/>
  <c r="O35" i="45" s="1"/>
  <c r="L34" i="45"/>
  <c r="O34" i="45" s="1"/>
  <c r="L33" i="45"/>
  <c r="O33" i="45" s="1"/>
  <c r="L32" i="45"/>
  <c r="L31" i="45"/>
  <c r="L30" i="45"/>
  <c r="O30" i="45" s="1"/>
  <c r="L29" i="45"/>
  <c r="N29" i="45" s="1"/>
  <c r="L28" i="45"/>
  <c r="L27" i="45"/>
  <c r="L26" i="45"/>
  <c r="O26" i="45" s="1"/>
  <c r="L25" i="45"/>
  <c r="O25" i="45" s="1"/>
  <c r="L24" i="45"/>
  <c r="O24" i="45" s="1"/>
  <c r="L23" i="45"/>
  <c r="O23" i="45" s="1"/>
  <c r="L22" i="45"/>
  <c r="O22" i="45" s="1"/>
  <c r="L21" i="45"/>
  <c r="O21" i="45" s="1"/>
  <c r="L20" i="45"/>
  <c r="O20" i="45" s="1"/>
  <c r="L19" i="45"/>
  <c r="O19" i="45" s="1"/>
  <c r="L18" i="45"/>
  <c r="O18" i="45" s="1"/>
  <c r="L17" i="45"/>
  <c r="O17" i="45" s="1"/>
  <c r="L16" i="45"/>
  <c r="O16" i="45" s="1"/>
  <c r="L15" i="45"/>
  <c r="N15" i="45" s="1"/>
  <c r="L14" i="45"/>
  <c r="N14" i="45" s="1"/>
  <c r="L13" i="45"/>
  <c r="N13" i="45" s="1"/>
  <c r="L12" i="45"/>
  <c r="N12" i="45" s="1"/>
  <c r="E32" i="44"/>
  <c r="E33" i="44"/>
  <c r="D7" i="44"/>
  <c r="D8" i="44"/>
  <c r="D9" i="44"/>
  <c r="D10" i="44"/>
  <c r="D11" i="44"/>
  <c r="D12" i="44"/>
  <c r="D13" i="44"/>
  <c r="D14" i="44"/>
  <c r="D15" i="44"/>
  <c r="D16" i="44"/>
  <c r="D17" i="44"/>
  <c r="D18" i="44"/>
  <c r="D19" i="44"/>
  <c r="D20" i="44"/>
  <c r="D21" i="44"/>
  <c r="D22" i="44"/>
  <c r="D23" i="44"/>
  <c r="D24" i="44"/>
  <c r="D25" i="44"/>
  <c r="D26" i="44"/>
  <c r="D27" i="44"/>
  <c r="D28" i="44"/>
  <c r="D29" i="44"/>
  <c r="D30" i="44"/>
  <c r="D31" i="44"/>
  <c r="D32" i="44"/>
  <c r="D33" i="44"/>
  <c r="D6" i="44"/>
  <c r="C7" i="44"/>
  <c r="C8" i="44"/>
  <c r="C9" i="44"/>
  <c r="C10" i="44"/>
  <c r="C11" i="44"/>
  <c r="C12" i="44"/>
  <c r="C13" i="44"/>
  <c r="C14" i="44"/>
  <c r="C15" i="44"/>
  <c r="C16" i="44"/>
  <c r="C17" i="44"/>
  <c r="C18" i="44"/>
  <c r="C19" i="44"/>
  <c r="C20" i="44"/>
  <c r="C21" i="44"/>
  <c r="C22" i="44"/>
  <c r="C23" i="44"/>
  <c r="C24" i="44"/>
  <c r="C25" i="44"/>
  <c r="C26" i="44"/>
  <c r="C27" i="44"/>
  <c r="C28" i="44"/>
  <c r="C29" i="44"/>
  <c r="C30" i="44"/>
  <c r="C31" i="44"/>
  <c r="C32" i="44"/>
  <c r="C33" i="44"/>
  <c r="C6" i="44"/>
  <c r="B7" i="44"/>
  <c r="B8" i="44"/>
  <c r="B9" i="44"/>
  <c r="B10" i="44"/>
  <c r="B11" i="44"/>
  <c r="B12" i="44"/>
  <c r="B13" i="44"/>
  <c r="B14" i="44"/>
  <c r="B15" i="44"/>
  <c r="B16" i="44"/>
  <c r="B17" i="44"/>
  <c r="B18" i="44"/>
  <c r="B19" i="44"/>
  <c r="B20" i="44"/>
  <c r="B21" i="44"/>
  <c r="B22" i="44"/>
  <c r="B23" i="44"/>
  <c r="B24" i="44"/>
  <c r="B25" i="44"/>
  <c r="B26" i="44"/>
  <c r="B27" i="44"/>
  <c r="B28" i="44"/>
  <c r="B29" i="44"/>
  <c r="B30" i="44"/>
  <c r="B31" i="44"/>
  <c r="B33" i="44"/>
  <c r="B6" i="44"/>
  <c r="B3" i="44"/>
  <c r="F47" i="42"/>
  <c r="O28" i="45" l="1"/>
  <c r="L41" i="45"/>
  <c r="B3" i="45"/>
  <c r="O38" i="45"/>
  <c r="M27" i="45"/>
  <c r="N37" i="45"/>
  <c r="O14" i="45"/>
  <c r="M37" i="45"/>
  <c r="O15" i="45"/>
  <c r="M36" i="45"/>
  <c r="O13" i="45"/>
  <c r="O12" i="45"/>
  <c r="N36" i="45"/>
  <c r="N35" i="45"/>
  <c r="M32" i="45"/>
  <c r="M38" i="45"/>
  <c r="N32" i="45"/>
  <c r="N33" i="45"/>
  <c r="N34" i="45"/>
  <c r="O32" i="45"/>
  <c r="M24" i="45"/>
  <c r="M25" i="45"/>
  <c r="N26" i="45"/>
  <c r="N27" i="45"/>
  <c r="N28" i="45"/>
  <c r="O29" i="45"/>
  <c r="N31" i="45"/>
  <c r="O31" i="45"/>
  <c r="N24" i="45"/>
  <c r="N25" i="45"/>
  <c r="O27" i="45"/>
  <c r="M33" i="45"/>
  <c r="M13" i="45"/>
  <c r="N16" i="45"/>
  <c r="N17" i="45"/>
  <c r="N18" i="45"/>
  <c r="N19" i="45"/>
  <c r="N20" i="45"/>
  <c r="N21" i="45"/>
  <c r="N22" i="45"/>
  <c r="N23" i="45"/>
  <c r="N30" i="45"/>
  <c r="D3" i="44"/>
  <c r="C3" i="44"/>
  <c r="H9" i="45" l="1"/>
  <c r="N41" i="45"/>
  <c r="N9" i="45" s="1"/>
  <c r="O41" i="45"/>
  <c r="O9" i="45" s="1"/>
  <c r="E21" i="41" l="1"/>
  <c r="N4" i="42" l="1"/>
  <c r="N5" i="42"/>
  <c r="N12" i="42"/>
  <c r="N13" i="42"/>
  <c r="N14" i="42"/>
  <c r="N15" i="42"/>
  <c r="N16" i="42"/>
  <c r="N17" i="42"/>
  <c r="N18" i="42"/>
  <c r="N19" i="42"/>
  <c r="N20" i="42"/>
  <c r="N21" i="42"/>
  <c r="N22" i="42"/>
  <c r="N23" i="42"/>
  <c r="N24" i="42"/>
  <c r="N25" i="42"/>
  <c r="N26" i="42"/>
  <c r="N27" i="42"/>
  <c r="N3" i="42"/>
  <c r="Q25" i="42"/>
  <c r="Q26" i="42"/>
  <c r="Q27" i="42"/>
  <c r="E30" i="44" s="1"/>
  <c r="Q18" i="42"/>
  <c r="E21" i="44" s="1"/>
  <c r="Q19" i="42"/>
  <c r="Q20" i="42"/>
  <c r="Q21" i="42"/>
  <c r="Q22" i="42"/>
  <c r="Q23" i="42"/>
  <c r="E26" i="44" s="1"/>
  <c r="Q24" i="42"/>
  <c r="E27" i="44" s="1"/>
  <c r="E29" i="44" l="1"/>
  <c r="E35" i="45"/>
  <c r="E25" i="44"/>
  <c r="E31" i="45"/>
  <c r="E28" i="44"/>
  <c r="E24" i="44"/>
  <c r="E30" i="45"/>
  <c r="E23" i="44"/>
  <c r="E22" i="44"/>
  <c r="E28" i="45"/>
  <c r="E31" i="44"/>
  <c r="N6" i="42"/>
  <c r="M34" i="45" l="1"/>
  <c r="K30" i="45"/>
  <c r="M30" i="45"/>
  <c r="K31" i="45"/>
  <c r="M31" i="45"/>
  <c r="K28" i="45"/>
  <c r="M28" i="45"/>
  <c r="K29" i="45"/>
  <c r="M29" i="45"/>
  <c r="K35" i="45"/>
  <c r="M35" i="45"/>
  <c r="N10" i="42"/>
  <c r="N8" i="42"/>
  <c r="N7" i="42" l="1"/>
  <c r="N11" i="42"/>
  <c r="N9" i="42"/>
  <c r="E19" i="41" l="1"/>
  <c r="Q14" i="38"/>
  <c r="Q15" i="38"/>
  <c r="Q16" i="38"/>
  <c r="Q17" i="38"/>
  <c r="Q18" i="38"/>
  <c r="Q19" i="38"/>
  <c r="Q20" i="38"/>
  <c r="Q21" i="38"/>
  <c r="Q22" i="38"/>
  <c r="Q23" i="38"/>
  <c r="Q24" i="38"/>
  <c r="Q25" i="38"/>
  <c r="Q26" i="38"/>
  <c r="Q27" i="38"/>
  <c r="Q28" i="38"/>
  <c r="Q29" i="38"/>
  <c r="Q30" i="38"/>
  <c r="Q31" i="38"/>
  <c r="Q32" i="38"/>
  <c r="Q33" i="38"/>
  <c r="Q34" i="38"/>
  <c r="Q35" i="38"/>
  <c r="Q36" i="38"/>
  <c r="Q37" i="38"/>
  <c r="Q38" i="38"/>
  <c r="Q39" i="38"/>
  <c r="Q40" i="38"/>
  <c r="Q41" i="38"/>
  <c r="Q42" i="38"/>
  <c r="Q43" i="38"/>
  <c r="Q44" i="38"/>
  <c r="Q45" i="38"/>
  <c r="Q46" i="38"/>
  <c r="Q47" i="38"/>
  <c r="Q48" i="38"/>
  <c r="Q49" i="38"/>
  <c r="Q50" i="38"/>
  <c r="Q51" i="38"/>
  <c r="Q52" i="38"/>
  <c r="Q53" i="38"/>
  <c r="Q54" i="38"/>
  <c r="Q55" i="38"/>
  <c r="Q56" i="38"/>
  <c r="Q50" i="42" l="1"/>
  <c r="Q49" i="42"/>
  <c r="Q48" i="42"/>
  <c r="Q17" i="42"/>
  <c r="Q16" i="42"/>
  <c r="E19" i="44" s="1"/>
  <c r="Q15" i="42"/>
  <c r="E18" i="44" s="1"/>
  <c r="Q14" i="42"/>
  <c r="Q13" i="42"/>
  <c r="Q12" i="42"/>
  <c r="Q11" i="42"/>
  <c r="Q10" i="42"/>
  <c r="Q9" i="42"/>
  <c r="Q8" i="42"/>
  <c r="Q7" i="42"/>
  <c r="Q6" i="42"/>
  <c r="Q5" i="42"/>
  <c r="Q4" i="42"/>
  <c r="E7" i="44" s="1"/>
  <c r="Q3" i="42"/>
  <c r="E15" i="44" l="1"/>
  <c r="E21" i="45"/>
  <c r="M21" i="45" s="1"/>
  <c r="E12" i="44"/>
  <c r="E18" i="45"/>
  <c r="E20" i="44"/>
  <c r="E26" i="45"/>
  <c r="E13" i="44"/>
  <c r="E19" i="45"/>
  <c r="E6" i="44"/>
  <c r="E12" i="45"/>
  <c r="E14" i="44"/>
  <c r="E20" i="45"/>
  <c r="E8" i="44"/>
  <c r="E14" i="45"/>
  <c r="E16" i="44"/>
  <c r="E22" i="45"/>
  <c r="E10" i="44"/>
  <c r="E16" i="45"/>
  <c r="E11" i="44"/>
  <c r="E17" i="45"/>
  <c r="E9" i="44"/>
  <c r="E15" i="45"/>
  <c r="E17" i="44"/>
  <c r="E23" i="45"/>
  <c r="B50" i="42"/>
  <c r="Q47" i="42"/>
  <c r="R52" i="41"/>
  <c r="D18" i="41"/>
  <c r="I3" i="32"/>
  <c r="H3" i="32"/>
  <c r="G3" i="32"/>
  <c r="F3" i="32"/>
  <c r="E3" i="32"/>
  <c r="D3" i="32"/>
  <c r="C3" i="32"/>
  <c r="R77" i="32"/>
  <c r="J77" i="32"/>
  <c r="I77" i="32"/>
  <c r="H77" i="32"/>
  <c r="G77" i="32"/>
  <c r="F77" i="32"/>
  <c r="E23" i="41"/>
  <c r="E27" i="41"/>
  <c r="E41" i="45" l="1"/>
  <c r="E51" i="44"/>
  <c r="J3" i="44" s="1"/>
  <c r="M12" i="45"/>
  <c r="K12" i="45"/>
  <c r="K19" i="45"/>
  <c r="M19" i="45"/>
  <c r="K23" i="45"/>
  <c r="M23" i="45"/>
  <c r="K15" i="45"/>
  <c r="M15" i="45"/>
  <c r="K14" i="45"/>
  <c r="M14" i="45"/>
  <c r="K26" i="45"/>
  <c r="M26" i="45"/>
  <c r="K16" i="45"/>
  <c r="M16" i="45"/>
  <c r="K22" i="45"/>
  <c r="M22" i="45"/>
  <c r="K17" i="45"/>
  <c r="M17" i="45"/>
  <c r="K20" i="45"/>
  <c r="M20" i="45"/>
  <c r="K18" i="45"/>
  <c r="M18" i="45"/>
  <c r="L35" i="35"/>
  <c r="O35" i="35" s="1"/>
  <c r="G3" i="44" l="1"/>
  <c r="E3" i="44"/>
  <c r="F3" i="44"/>
  <c r="I3" i="44"/>
  <c r="H3" i="44"/>
  <c r="K41" i="45"/>
  <c r="G9" i="45" s="1"/>
  <c r="B9" i="45"/>
  <c r="M41" i="45"/>
  <c r="L9" i="45" s="1"/>
  <c r="M35" i="35"/>
  <c r="N35" i="35"/>
  <c r="E17" i="39"/>
  <c r="E18" i="39"/>
  <c r="E19" i="39"/>
  <c r="E20" i="39"/>
  <c r="E21" i="39"/>
  <c r="F57" i="38"/>
  <c r="B58" i="38"/>
  <c r="B59" i="38"/>
  <c r="B60" i="38" l="1"/>
  <c r="G52" i="41" l="1"/>
  <c r="H52" i="41"/>
  <c r="I52" i="41"/>
  <c r="J52" i="41"/>
  <c r="F52" i="41"/>
  <c r="K3" i="41"/>
  <c r="I3" i="41"/>
  <c r="H3" i="41"/>
  <c r="G3" i="41"/>
  <c r="F3" i="41"/>
  <c r="E3" i="41"/>
  <c r="D3" i="41"/>
  <c r="C3" i="41"/>
  <c r="K51" i="41"/>
  <c r="D51" i="41"/>
  <c r="B51" i="41"/>
  <c r="L51" i="41"/>
  <c r="O51" i="41" s="1"/>
  <c r="L25" i="41"/>
  <c r="N25" i="41" s="1"/>
  <c r="L26" i="41"/>
  <c r="N26" i="41" s="1"/>
  <c r="L27" i="41"/>
  <c r="N27" i="41" s="1"/>
  <c r="L28" i="41"/>
  <c r="N28" i="41" s="1"/>
  <c r="L29" i="41"/>
  <c r="O29" i="41" s="1"/>
  <c r="L30" i="41"/>
  <c r="N30" i="41" s="1"/>
  <c r="O26" i="41" l="1"/>
  <c r="O30" i="41"/>
  <c r="O27" i="41"/>
  <c r="M51" i="41"/>
  <c r="N51" i="41"/>
  <c r="N29" i="41"/>
  <c r="O28" i="41"/>
  <c r="O25" i="41"/>
  <c r="C6" i="39" l="1"/>
  <c r="L36" i="35" l="1"/>
  <c r="O36" i="35" s="1"/>
  <c r="L30" i="35"/>
  <c r="N30" i="35" s="1"/>
  <c r="L29" i="35"/>
  <c r="O29" i="35" s="1"/>
  <c r="L28" i="35"/>
  <c r="O28" i="35" s="1"/>
  <c r="B33" i="41"/>
  <c r="D33" i="41"/>
  <c r="L33" i="41"/>
  <c r="N33" i="41" s="1"/>
  <c r="D34" i="41"/>
  <c r="L34" i="41"/>
  <c r="B35" i="41"/>
  <c r="D35" i="41"/>
  <c r="L35" i="41"/>
  <c r="B36" i="41"/>
  <c r="D36" i="41"/>
  <c r="L36" i="41"/>
  <c r="N36" i="41" s="1"/>
  <c r="B37" i="41"/>
  <c r="D37" i="41"/>
  <c r="L37" i="41"/>
  <c r="N37" i="41" s="1"/>
  <c r="B38" i="41"/>
  <c r="D38" i="41"/>
  <c r="L38" i="41"/>
  <c r="N38" i="41" s="1"/>
  <c r="B39" i="41"/>
  <c r="D39" i="41"/>
  <c r="L39" i="41"/>
  <c r="N39" i="41" s="1"/>
  <c r="B40" i="41"/>
  <c r="D40" i="41"/>
  <c r="L40" i="41"/>
  <c r="O40" i="41" s="1"/>
  <c r="B41" i="41"/>
  <c r="D41" i="41"/>
  <c r="L41" i="41"/>
  <c r="D42" i="41"/>
  <c r="L42" i="41"/>
  <c r="B43" i="41"/>
  <c r="D43" i="41"/>
  <c r="L43" i="41"/>
  <c r="N43" i="41" s="1"/>
  <c r="B44" i="41"/>
  <c r="D44" i="41"/>
  <c r="L44" i="41"/>
  <c r="B45" i="41"/>
  <c r="D45" i="41"/>
  <c r="L45" i="41"/>
  <c r="N45" i="41" s="1"/>
  <c r="B46" i="41"/>
  <c r="D46" i="41"/>
  <c r="L46" i="41"/>
  <c r="N46" i="41" s="1"/>
  <c r="B47" i="41"/>
  <c r="D47" i="41"/>
  <c r="L47" i="41"/>
  <c r="N47" i="41" s="1"/>
  <c r="B48" i="41"/>
  <c r="D48" i="41"/>
  <c r="L48" i="41"/>
  <c r="N48" i="41" s="1"/>
  <c r="B49" i="41"/>
  <c r="D49" i="41"/>
  <c r="L49" i="41"/>
  <c r="D50" i="41"/>
  <c r="L50" i="41"/>
  <c r="B28" i="39"/>
  <c r="C28" i="39"/>
  <c r="D28" i="39"/>
  <c r="B29" i="39"/>
  <c r="C29" i="39"/>
  <c r="D29" i="39"/>
  <c r="B30" i="39"/>
  <c r="C30" i="39"/>
  <c r="D30" i="39"/>
  <c r="B31" i="39"/>
  <c r="C31" i="39"/>
  <c r="D31" i="39"/>
  <c r="B32" i="39"/>
  <c r="C32" i="39"/>
  <c r="D32" i="39"/>
  <c r="B33" i="39"/>
  <c r="C33" i="39"/>
  <c r="D33" i="39"/>
  <c r="B34" i="39"/>
  <c r="C34" i="39"/>
  <c r="D34" i="39"/>
  <c r="B35" i="39"/>
  <c r="C35" i="39"/>
  <c r="D35" i="39"/>
  <c r="B36" i="39"/>
  <c r="C36" i="39"/>
  <c r="D36" i="39"/>
  <c r="B37" i="39"/>
  <c r="C37" i="39"/>
  <c r="D37" i="39"/>
  <c r="B38" i="39"/>
  <c r="C38" i="39"/>
  <c r="D38" i="39"/>
  <c r="B39" i="39"/>
  <c r="C39" i="39"/>
  <c r="D39" i="39"/>
  <c r="B40" i="39"/>
  <c r="C40" i="39"/>
  <c r="D40" i="39"/>
  <c r="B41" i="39"/>
  <c r="C41" i="39"/>
  <c r="D41" i="39"/>
  <c r="B42" i="39"/>
  <c r="C42" i="39"/>
  <c r="D42" i="39"/>
  <c r="B43" i="39"/>
  <c r="C43" i="39"/>
  <c r="D43" i="39"/>
  <c r="B44" i="39"/>
  <c r="C44" i="39"/>
  <c r="D44" i="39"/>
  <c r="B45" i="39"/>
  <c r="C45" i="39"/>
  <c r="D45" i="39"/>
  <c r="B46" i="39"/>
  <c r="C46" i="39"/>
  <c r="D46" i="39"/>
  <c r="B47" i="39"/>
  <c r="C47" i="39"/>
  <c r="D47" i="39"/>
  <c r="B48" i="39"/>
  <c r="C48" i="39"/>
  <c r="D48" i="39"/>
  <c r="B49" i="39"/>
  <c r="C49" i="39"/>
  <c r="D49" i="39"/>
  <c r="B50" i="39"/>
  <c r="C50" i="39"/>
  <c r="D50" i="39"/>
  <c r="B51" i="39"/>
  <c r="C51" i="39"/>
  <c r="D51" i="39"/>
  <c r="B52" i="39"/>
  <c r="C52" i="39"/>
  <c r="D52" i="39"/>
  <c r="B53" i="39"/>
  <c r="C53" i="39"/>
  <c r="D53" i="39"/>
  <c r="B54" i="39"/>
  <c r="C54" i="39"/>
  <c r="D54" i="39"/>
  <c r="B55" i="39"/>
  <c r="C55" i="39"/>
  <c r="D55" i="39"/>
  <c r="O45" i="41" l="1"/>
  <c r="O39" i="41"/>
  <c r="M29" i="35"/>
  <c r="N29" i="35"/>
  <c r="O30" i="35"/>
  <c r="M28" i="35"/>
  <c r="M30" i="35"/>
  <c r="N28" i="35"/>
  <c r="M36" i="35"/>
  <c r="N36" i="35"/>
  <c r="O48" i="41"/>
  <c r="N40" i="41"/>
  <c r="O33" i="41"/>
  <c r="O47" i="41"/>
  <c r="O37" i="41"/>
  <c r="O49" i="41"/>
  <c r="O41" i="41"/>
  <c r="O34" i="41"/>
  <c r="N49" i="41"/>
  <c r="O42" i="41"/>
  <c r="N41" i="41"/>
  <c r="O35" i="41"/>
  <c r="N34" i="41"/>
  <c r="O43" i="41"/>
  <c r="N42" i="41"/>
  <c r="O36" i="41"/>
  <c r="N35" i="41"/>
  <c r="O50" i="41"/>
  <c r="O44" i="41"/>
  <c r="N50" i="41"/>
  <c r="N44" i="41"/>
  <c r="O46" i="41"/>
  <c r="O38" i="41"/>
  <c r="K23" i="41"/>
  <c r="K24" i="41"/>
  <c r="M26" i="41"/>
  <c r="M27" i="41"/>
  <c r="D28" i="41"/>
  <c r="D29" i="41"/>
  <c r="D30" i="41"/>
  <c r="D31" i="41"/>
  <c r="D32" i="41"/>
  <c r="D13" i="41"/>
  <c r="D14" i="41"/>
  <c r="D15" i="41"/>
  <c r="D16" i="41"/>
  <c r="D17" i="41"/>
  <c r="D19" i="41"/>
  <c r="D20" i="41"/>
  <c r="D21" i="41"/>
  <c r="D22" i="41"/>
  <c r="D23" i="41"/>
  <c r="D24" i="41"/>
  <c r="D25" i="41"/>
  <c r="D26" i="41"/>
  <c r="D27" i="41"/>
  <c r="D12" i="41"/>
  <c r="B14" i="41"/>
  <c r="B15" i="41"/>
  <c r="B16" i="41"/>
  <c r="B17" i="41"/>
  <c r="B18" i="41"/>
  <c r="B19" i="41"/>
  <c r="B20" i="41"/>
  <c r="B21" i="41"/>
  <c r="B23" i="41"/>
  <c r="B24" i="41"/>
  <c r="B25" i="41"/>
  <c r="B26" i="41"/>
  <c r="B27" i="41"/>
  <c r="B28" i="41"/>
  <c r="B29" i="41"/>
  <c r="B30" i="41"/>
  <c r="B31" i="41"/>
  <c r="B32" i="41"/>
  <c r="B12" i="41"/>
  <c r="F9" i="41"/>
  <c r="E9" i="41"/>
  <c r="D9" i="41"/>
  <c r="C9" i="41"/>
  <c r="L32" i="41"/>
  <c r="O32" i="41" s="1"/>
  <c r="L31" i="41"/>
  <c r="L24" i="41"/>
  <c r="O24" i="41" s="1"/>
  <c r="L23" i="41"/>
  <c r="O23" i="41" s="1"/>
  <c r="L22" i="41"/>
  <c r="O22" i="41" s="1"/>
  <c r="L21" i="41"/>
  <c r="O21" i="41" s="1"/>
  <c r="L20" i="41"/>
  <c r="O20" i="41" s="1"/>
  <c r="L19" i="41"/>
  <c r="O19" i="41" s="1"/>
  <c r="L18" i="41"/>
  <c r="O18" i="41" s="1"/>
  <c r="L17" i="41"/>
  <c r="O17" i="41" s="1"/>
  <c r="L16" i="41"/>
  <c r="O16" i="41" s="1"/>
  <c r="L15" i="41"/>
  <c r="O15" i="41" s="1"/>
  <c r="L14" i="41"/>
  <c r="O14" i="41" s="1"/>
  <c r="L13" i="41"/>
  <c r="O13" i="41" s="1"/>
  <c r="L12" i="41"/>
  <c r="D7" i="39"/>
  <c r="D8" i="39"/>
  <c r="D9" i="39"/>
  <c r="D10" i="39"/>
  <c r="D11" i="39"/>
  <c r="D12" i="39"/>
  <c r="D13" i="39"/>
  <c r="D14" i="39"/>
  <c r="D15" i="39"/>
  <c r="D16" i="39"/>
  <c r="D17" i="39"/>
  <c r="D18" i="39"/>
  <c r="D19" i="39"/>
  <c r="D20" i="39"/>
  <c r="D21" i="39"/>
  <c r="D22" i="39"/>
  <c r="D23" i="39"/>
  <c r="D24" i="39"/>
  <c r="D25" i="39"/>
  <c r="D26" i="39"/>
  <c r="D27" i="39"/>
  <c r="D6" i="39"/>
  <c r="C7" i="39"/>
  <c r="C8" i="39"/>
  <c r="C9" i="39"/>
  <c r="C10" i="39"/>
  <c r="C11" i="39"/>
  <c r="C12" i="39"/>
  <c r="C13" i="39"/>
  <c r="C14" i="39"/>
  <c r="C15" i="39"/>
  <c r="C16" i="39"/>
  <c r="C17" i="39"/>
  <c r="C18" i="39"/>
  <c r="C19" i="39"/>
  <c r="C20" i="39"/>
  <c r="C21" i="39"/>
  <c r="C22" i="39"/>
  <c r="C23" i="39"/>
  <c r="C24" i="39"/>
  <c r="C26" i="39"/>
  <c r="C27" i="39"/>
  <c r="B7" i="39"/>
  <c r="B8" i="39"/>
  <c r="B9" i="39"/>
  <c r="B10" i="39"/>
  <c r="B11" i="39"/>
  <c r="B12" i="39"/>
  <c r="B13" i="39"/>
  <c r="B14" i="39"/>
  <c r="B15" i="39"/>
  <c r="B16" i="39"/>
  <c r="B17" i="39"/>
  <c r="B18" i="39"/>
  <c r="B19" i="39"/>
  <c r="B20" i="39"/>
  <c r="B21" i="39"/>
  <c r="B22" i="39"/>
  <c r="B23" i="39"/>
  <c r="B24" i="39"/>
  <c r="B25" i="39"/>
  <c r="B26" i="39"/>
  <c r="B27" i="39"/>
  <c r="B6" i="39"/>
  <c r="L52" i="41" l="1"/>
  <c r="H9" i="41" s="1"/>
  <c r="B3" i="41"/>
  <c r="K25" i="41"/>
  <c r="M25" i="41"/>
  <c r="N22" i="41"/>
  <c r="K27" i="41"/>
  <c r="K26" i="41"/>
  <c r="N21" i="41"/>
  <c r="N23" i="41"/>
  <c r="O12" i="41"/>
  <c r="M24" i="41"/>
  <c r="N24" i="41"/>
  <c r="M23" i="41"/>
  <c r="O31" i="41"/>
  <c r="N12" i="41"/>
  <c r="N13" i="41"/>
  <c r="N14" i="41"/>
  <c r="N15" i="41"/>
  <c r="N16" i="41"/>
  <c r="N17" i="41"/>
  <c r="N18" i="41"/>
  <c r="N19" i="41"/>
  <c r="N20" i="41"/>
  <c r="N31" i="41"/>
  <c r="N32" i="41"/>
  <c r="O52" i="41" l="1"/>
  <c r="O9" i="41" s="1"/>
  <c r="N52" i="41"/>
  <c r="N9" i="41" s="1"/>
  <c r="D3" i="39" l="1"/>
  <c r="B3" i="39"/>
  <c r="Q13" i="38"/>
  <c r="Q12" i="38"/>
  <c r="Q11" i="38"/>
  <c r="Q10" i="38"/>
  <c r="Q9" i="38"/>
  <c r="Q8" i="38"/>
  <c r="Q7" i="38"/>
  <c r="Q6" i="38"/>
  <c r="Q5" i="38"/>
  <c r="Q4" i="38"/>
  <c r="Q3" i="38"/>
  <c r="E51" i="39" l="1"/>
  <c r="E48" i="41"/>
  <c r="E35" i="39"/>
  <c r="E33" i="41"/>
  <c r="E28" i="39"/>
  <c r="E44" i="39"/>
  <c r="E41" i="41"/>
  <c r="E52" i="39"/>
  <c r="E49" i="41"/>
  <c r="E8" i="39"/>
  <c r="E14" i="41"/>
  <c r="E16" i="39"/>
  <c r="E22" i="41"/>
  <c r="E29" i="39"/>
  <c r="E37" i="39"/>
  <c r="E35" i="41"/>
  <c r="M35" i="41" s="1"/>
  <c r="E45" i="39"/>
  <c r="E42" i="41"/>
  <c r="E53" i="39"/>
  <c r="E34" i="39"/>
  <c r="E6" i="39"/>
  <c r="E12" i="41"/>
  <c r="E43" i="39"/>
  <c r="E40" i="41"/>
  <c r="E36" i="39"/>
  <c r="E30" i="39"/>
  <c r="E54" i="39"/>
  <c r="E10" i="39"/>
  <c r="E16" i="41"/>
  <c r="M16" i="41" s="1"/>
  <c r="E23" i="39"/>
  <c r="E29" i="41"/>
  <c r="M29" i="41" s="1"/>
  <c r="E31" i="39"/>
  <c r="E39" i="39"/>
  <c r="E47" i="39"/>
  <c r="E44" i="41"/>
  <c r="M44" i="41" s="1"/>
  <c r="E55" i="39"/>
  <c r="E50" i="41"/>
  <c r="E13" i="39"/>
  <c r="E42" i="39"/>
  <c r="E39" i="41"/>
  <c r="E14" i="39"/>
  <c r="E20" i="41"/>
  <c r="E15" i="39"/>
  <c r="E9" i="39"/>
  <c r="E15" i="41"/>
  <c r="E46" i="39"/>
  <c r="E43" i="41"/>
  <c r="E11" i="39"/>
  <c r="E17" i="41"/>
  <c r="E40" i="39"/>
  <c r="E37" i="41"/>
  <c r="E26" i="39"/>
  <c r="E50" i="39"/>
  <c r="E27" i="39"/>
  <c r="E32" i="41"/>
  <c r="E7" i="39"/>
  <c r="E13" i="41"/>
  <c r="E22" i="39"/>
  <c r="E28" i="41"/>
  <c r="E38" i="39"/>
  <c r="E36" i="41"/>
  <c r="E24" i="39"/>
  <c r="E30" i="41"/>
  <c r="M30" i="41" s="1"/>
  <c r="E32" i="39"/>
  <c r="E48" i="39"/>
  <c r="E45" i="41"/>
  <c r="E12" i="39"/>
  <c r="E18" i="41"/>
  <c r="E25" i="39"/>
  <c r="E31" i="41"/>
  <c r="E33" i="39"/>
  <c r="E41" i="39"/>
  <c r="E38" i="41"/>
  <c r="E49" i="39"/>
  <c r="C3" i="39"/>
  <c r="E32" i="35"/>
  <c r="C7" i="34"/>
  <c r="C9" i="34"/>
  <c r="B26" i="35"/>
  <c r="B27" i="35"/>
  <c r="B28" i="35"/>
  <c r="B29" i="35"/>
  <c r="B30" i="35"/>
  <c r="B31" i="35"/>
  <c r="B33" i="35"/>
  <c r="B34" i="35"/>
  <c r="B35" i="35"/>
  <c r="B36" i="35"/>
  <c r="D30" i="34"/>
  <c r="E52" i="41" l="1"/>
  <c r="E56" i="39"/>
  <c r="F3" i="39" s="1"/>
  <c r="K28" i="41"/>
  <c r="M28" i="41"/>
  <c r="K41" i="41"/>
  <c r="M41" i="41"/>
  <c r="M40" i="41"/>
  <c r="K40" i="41"/>
  <c r="K49" i="41"/>
  <c r="M49" i="41"/>
  <c r="M33" i="41"/>
  <c r="K33" i="41"/>
  <c r="M45" i="41"/>
  <c r="K45" i="41"/>
  <c r="K50" i="41"/>
  <c r="M50" i="41"/>
  <c r="M43" i="41"/>
  <c r="K43" i="41"/>
  <c r="M39" i="41"/>
  <c r="K39" i="41"/>
  <c r="K38" i="41"/>
  <c r="M38" i="41"/>
  <c r="K42" i="41"/>
  <c r="M42" i="41"/>
  <c r="M34" i="41"/>
  <c r="K37" i="41"/>
  <c r="M37" i="41"/>
  <c r="M36" i="41"/>
  <c r="K36" i="41"/>
  <c r="M48" i="41"/>
  <c r="K48" i="41"/>
  <c r="K46" i="41"/>
  <c r="M46" i="41"/>
  <c r="K47" i="41"/>
  <c r="M47" i="41"/>
  <c r="M32" i="41"/>
  <c r="K32" i="41"/>
  <c r="G3" i="39"/>
  <c r="K15" i="41"/>
  <c r="M15" i="41"/>
  <c r="K12" i="41"/>
  <c r="M12" i="41"/>
  <c r="K17" i="41"/>
  <c r="M17" i="41"/>
  <c r="K13" i="41"/>
  <c r="M13" i="41"/>
  <c r="K14" i="41"/>
  <c r="M14" i="41"/>
  <c r="J3" i="39"/>
  <c r="K20" i="41"/>
  <c r="M20" i="41"/>
  <c r="K19" i="41"/>
  <c r="M19" i="41"/>
  <c r="K18" i="41"/>
  <c r="M18" i="41"/>
  <c r="K22" i="41"/>
  <c r="M22" i="41"/>
  <c r="K21" i="41"/>
  <c r="M21" i="41"/>
  <c r="K31" i="41"/>
  <c r="M31" i="41"/>
  <c r="B65" i="32"/>
  <c r="K26" i="35"/>
  <c r="K27" i="35"/>
  <c r="K28" i="35"/>
  <c r="K29" i="35"/>
  <c r="K30" i="35"/>
  <c r="K34" i="35"/>
  <c r="K35" i="35"/>
  <c r="K36" i="35"/>
  <c r="H3" i="39" l="1"/>
  <c r="I3" i="39"/>
  <c r="E3" i="39"/>
  <c r="K52" i="41"/>
  <c r="G9" i="41" s="1"/>
  <c r="B9" i="41"/>
  <c r="M52" i="41"/>
  <c r="L9" i="41" s="1"/>
  <c r="N34" i="35"/>
  <c r="O34" i="35"/>
  <c r="O26" i="35"/>
  <c r="R37" i="35"/>
  <c r="K3" i="35"/>
  <c r="I3" i="35"/>
  <c r="H3" i="35"/>
  <c r="G3" i="35"/>
  <c r="F3" i="35"/>
  <c r="E3" i="35"/>
  <c r="D3" i="35"/>
  <c r="C3" i="35"/>
  <c r="J37" i="35" l="1"/>
  <c r="I37" i="35"/>
  <c r="H37" i="35"/>
  <c r="G37" i="35"/>
  <c r="F37" i="35"/>
  <c r="C9" i="35" s="1"/>
  <c r="D29" i="34" l="1"/>
  <c r="C29" i="34"/>
  <c r="B26" i="34" l="1"/>
  <c r="C26" i="34"/>
  <c r="D26" i="34"/>
  <c r="B27" i="34"/>
  <c r="C27" i="34"/>
  <c r="D27" i="34"/>
  <c r="B28" i="34"/>
  <c r="C28" i="34"/>
  <c r="D28" i="34"/>
  <c r="D31" i="35"/>
  <c r="D32" i="35"/>
  <c r="D33" i="35"/>
  <c r="L31" i="35"/>
  <c r="N31" i="35" s="1"/>
  <c r="L32" i="35"/>
  <c r="O32" i="35" s="1"/>
  <c r="L33" i="35"/>
  <c r="N33" i="35" s="1"/>
  <c r="N32" i="35" l="1"/>
  <c r="O33" i="35"/>
  <c r="O31" i="35"/>
  <c r="K3" i="30"/>
  <c r="B17" i="34" l="1"/>
  <c r="C17" i="34"/>
  <c r="D17" i="34"/>
  <c r="E17" i="34"/>
  <c r="B18" i="34"/>
  <c r="C18" i="34"/>
  <c r="D18" i="34"/>
  <c r="E18" i="34"/>
  <c r="B19" i="34"/>
  <c r="C19" i="34"/>
  <c r="D19" i="34"/>
  <c r="E19" i="34"/>
  <c r="B20" i="34"/>
  <c r="C20" i="34"/>
  <c r="D20" i="34"/>
  <c r="E20" i="34"/>
  <c r="B21" i="34"/>
  <c r="C21" i="34"/>
  <c r="D21" i="34"/>
  <c r="E21" i="34"/>
  <c r="B22" i="34"/>
  <c r="C22" i="34"/>
  <c r="D22" i="34"/>
  <c r="B23" i="34"/>
  <c r="C23" i="34"/>
  <c r="D23" i="34"/>
  <c r="B24" i="34"/>
  <c r="C24" i="34"/>
  <c r="D24" i="34"/>
  <c r="B25" i="34"/>
  <c r="C25" i="34"/>
  <c r="D25" i="34"/>
  <c r="E13" i="35" l="1"/>
  <c r="E14" i="35"/>
  <c r="E15" i="35"/>
  <c r="E16" i="35"/>
  <c r="E12" i="35"/>
  <c r="D13" i="35"/>
  <c r="D14" i="35"/>
  <c r="D15" i="35"/>
  <c r="D16" i="35"/>
  <c r="D12" i="35"/>
  <c r="I9" i="35" l="1"/>
  <c r="E9" i="35"/>
  <c r="D9" i="35"/>
  <c r="D18" i="35"/>
  <c r="D19" i="35"/>
  <c r="D20" i="35"/>
  <c r="D21" i="35"/>
  <c r="D22" i="35"/>
  <c r="D23" i="35"/>
  <c r="D24" i="35"/>
  <c r="D25" i="35"/>
  <c r="D26" i="35"/>
  <c r="D27" i="35"/>
  <c r="D17" i="35"/>
  <c r="L17" i="35"/>
  <c r="N17" i="35" s="1"/>
  <c r="L18" i="35"/>
  <c r="L19" i="35"/>
  <c r="L20" i="35"/>
  <c r="L21" i="35"/>
  <c r="L22" i="35"/>
  <c r="O22" i="35" s="1"/>
  <c r="L23" i="35"/>
  <c r="O23" i="35" s="1"/>
  <c r="L24" i="35"/>
  <c r="L25" i="35"/>
  <c r="O27" i="35"/>
  <c r="B18" i="35"/>
  <c r="B19" i="35"/>
  <c r="B20" i="35"/>
  <c r="B21" i="35"/>
  <c r="B22" i="35"/>
  <c r="B23" i="35"/>
  <c r="B24" i="35"/>
  <c r="B25" i="35"/>
  <c r="B17" i="35"/>
  <c r="AT45" i="35"/>
  <c r="AV45" i="35" s="1"/>
  <c r="AN45" i="35"/>
  <c r="AM45" i="35"/>
  <c r="AK45" i="35"/>
  <c r="AT44" i="35"/>
  <c r="AV44" i="35" s="1"/>
  <c r="AN44" i="35"/>
  <c r="AM44" i="35"/>
  <c r="AK44" i="35"/>
  <c r="AT43" i="35"/>
  <c r="AV43" i="35" s="1"/>
  <c r="AN43" i="35"/>
  <c r="AM43" i="35"/>
  <c r="AK43" i="35"/>
  <c r="AT42" i="35"/>
  <c r="AV42" i="35" s="1"/>
  <c r="AN42" i="35"/>
  <c r="AM42" i="35"/>
  <c r="AK42" i="35"/>
  <c r="AT41" i="35"/>
  <c r="AV41" i="35" s="1"/>
  <c r="AN41" i="35"/>
  <c r="AK41" i="35"/>
  <c r="AT40" i="35"/>
  <c r="AW40" i="35" s="1"/>
  <c r="AN40" i="35"/>
  <c r="AS40" i="35" s="1"/>
  <c r="AM40" i="35"/>
  <c r="AK40" i="35"/>
  <c r="AT39" i="35"/>
  <c r="AW39" i="35" s="1"/>
  <c r="AN39" i="35"/>
  <c r="AS39" i="35" s="1"/>
  <c r="AM39" i="35"/>
  <c r="AK39" i="35"/>
  <c r="BQ38" i="35"/>
  <c r="BI38" i="35"/>
  <c r="BH38" i="35"/>
  <c r="BG38" i="35"/>
  <c r="BF38" i="35"/>
  <c r="AT38" i="35"/>
  <c r="AW38" i="35" s="1"/>
  <c r="AN38" i="35"/>
  <c r="AS38" i="35" s="1"/>
  <c r="AM38" i="35"/>
  <c r="AK38" i="35"/>
  <c r="L16" i="35"/>
  <c r="O16" i="35" s="1"/>
  <c r="B16" i="35"/>
  <c r="L15" i="35"/>
  <c r="O15" i="35" s="1"/>
  <c r="B15" i="35"/>
  <c r="L14" i="35"/>
  <c r="O14" i="35" s="1"/>
  <c r="B14" i="35"/>
  <c r="L13" i="35"/>
  <c r="B13" i="35"/>
  <c r="L12" i="35"/>
  <c r="B12" i="35"/>
  <c r="F9" i="35"/>
  <c r="D7" i="34"/>
  <c r="D8" i="34"/>
  <c r="D9" i="34"/>
  <c r="D10" i="34"/>
  <c r="D11" i="34"/>
  <c r="D12" i="34"/>
  <c r="D13" i="34"/>
  <c r="D14" i="34"/>
  <c r="D15" i="34"/>
  <c r="D16" i="34"/>
  <c r="D6" i="34"/>
  <c r="C8" i="34"/>
  <c r="C10" i="34"/>
  <c r="C11" i="34"/>
  <c r="C12" i="34"/>
  <c r="C13" i="34"/>
  <c r="C14" i="34"/>
  <c r="C15" i="34"/>
  <c r="C16" i="34"/>
  <c r="C6" i="34"/>
  <c r="B7" i="34"/>
  <c r="B8" i="34"/>
  <c r="B9" i="34"/>
  <c r="B10" i="34"/>
  <c r="B11" i="34"/>
  <c r="B12" i="34"/>
  <c r="B13" i="34"/>
  <c r="B14" i="34"/>
  <c r="B15" i="34"/>
  <c r="B16" i="34"/>
  <c r="B6" i="34"/>
  <c r="B3" i="34"/>
  <c r="B3" i="35" l="1"/>
  <c r="L37" i="35"/>
  <c r="N37" i="35" s="1"/>
  <c r="O25" i="35"/>
  <c r="N23" i="35"/>
  <c r="N26" i="35"/>
  <c r="N22" i="35"/>
  <c r="N25" i="35"/>
  <c r="O18" i="35"/>
  <c r="O17" i="35"/>
  <c r="O24" i="35"/>
  <c r="N24" i="35"/>
  <c r="O19" i="35"/>
  <c r="N18" i="35"/>
  <c r="N27" i="35"/>
  <c r="O20" i="35"/>
  <c r="N19" i="35"/>
  <c r="O21" i="35"/>
  <c r="N20" i="35"/>
  <c r="N21" i="35"/>
  <c r="AU45" i="35"/>
  <c r="N16" i="35"/>
  <c r="BK38" i="35"/>
  <c r="BN38" i="35" s="1"/>
  <c r="N15" i="35"/>
  <c r="AU39" i="35"/>
  <c r="AU41" i="35"/>
  <c r="AW41" i="35"/>
  <c r="AV39" i="35"/>
  <c r="AW42" i="35"/>
  <c r="AU44" i="35"/>
  <c r="AW44" i="35"/>
  <c r="AU43" i="35"/>
  <c r="AU40" i="35"/>
  <c r="AW43" i="35"/>
  <c r="AV40" i="35"/>
  <c r="AU42" i="35"/>
  <c r="AW45" i="35"/>
  <c r="N12" i="35"/>
  <c r="N13" i="35"/>
  <c r="N14" i="35"/>
  <c r="AU38" i="35"/>
  <c r="AS41" i="35"/>
  <c r="AS42" i="35"/>
  <c r="AS43" i="35"/>
  <c r="AS44" i="35"/>
  <c r="AS45" i="35"/>
  <c r="O12" i="35"/>
  <c r="O13" i="35"/>
  <c r="AV38" i="35"/>
  <c r="D3" i="34"/>
  <c r="C3" i="34"/>
  <c r="S3" i="33"/>
  <c r="S4" i="33"/>
  <c r="S5" i="33"/>
  <c r="S6" i="33"/>
  <c r="S7" i="33"/>
  <c r="S8" i="33"/>
  <c r="S9" i="33"/>
  <c r="S10" i="33"/>
  <c r="S11" i="33"/>
  <c r="E25" i="35" s="1"/>
  <c r="K25" i="35" s="1"/>
  <c r="S12" i="33"/>
  <c r="S13" i="33"/>
  <c r="S19" i="33"/>
  <c r="E22" i="34" s="1"/>
  <c r="S20" i="33"/>
  <c r="E23" i="34" s="1"/>
  <c r="S21" i="33"/>
  <c r="E24" i="34" s="1"/>
  <c r="S22" i="33"/>
  <c r="E25" i="34" s="1"/>
  <c r="S23" i="33"/>
  <c r="S24" i="33"/>
  <c r="S25" i="33"/>
  <c r="S26" i="33"/>
  <c r="S27" i="33"/>
  <c r="S28" i="33"/>
  <c r="S29" i="33"/>
  <c r="S30" i="33"/>
  <c r="S31" i="33"/>
  <c r="S32" i="33"/>
  <c r="S33" i="33"/>
  <c r="S34" i="33"/>
  <c r="S35" i="33"/>
  <c r="S36" i="33"/>
  <c r="S37" i="33"/>
  <c r="S38" i="33"/>
  <c r="S39" i="33"/>
  <c r="S40" i="33"/>
  <c r="S41" i="33"/>
  <c r="S42" i="33"/>
  <c r="S43" i="33"/>
  <c r="S44" i="33"/>
  <c r="S45" i="33"/>
  <c r="S46" i="33"/>
  <c r="S47" i="33"/>
  <c r="S48" i="33"/>
  <c r="S49" i="33"/>
  <c r="S50" i="33"/>
  <c r="S51" i="33"/>
  <c r="S52" i="33"/>
  <c r="S53" i="33"/>
  <c r="S54" i="33"/>
  <c r="S55" i="33"/>
  <c r="S56" i="33"/>
  <c r="S57" i="33"/>
  <c r="S58" i="33"/>
  <c r="S59" i="33"/>
  <c r="S60" i="33"/>
  <c r="S61" i="33"/>
  <c r="S62" i="33"/>
  <c r="S63" i="33"/>
  <c r="S64" i="33"/>
  <c r="S65" i="33"/>
  <c r="S66" i="33"/>
  <c r="E33" i="35" l="1"/>
  <c r="K33" i="35" s="1"/>
  <c r="E28" i="34"/>
  <c r="E27" i="34"/>
  <c r="K31" i="35"/>
  <c r="E26" i="34"/>
  <c r="E9" i="34"/>
  <c r="E7" i="34"/>
  <c r="E6" i="34"/>
  <c r="E8" i="34"/>
  <c r="E13" i="34"/>
  <c r="E11" i="34"/>
  <c r="E22" i="35"/>
  <c r="E12" i="34"/>
  <c r="E23" i="35"/>
  <c r="E10" i="34"/>
  <c r="E16" i="34"/>
  <c r="E15" i="34"/>
  <c r="O37" i="35"/>
  <c r="O9" i="35" s="1"/>
  <c r="E14" i="34"/>
  <c r="BM38" i="35"/>
  <c r="H9" i="35"/>
  <c r="N9" i="35"/>
  <c r="S66" i="29"/>
  <c r="M32" i="35" l="1"/>
  <c r="K32" i="35"/>
  <c r="E37" i="35"/>
  <c r="M37" i="35" s="1"/>
  <c r="M33" i="35"/>
  <c r="M31" i="35"/>
  <c r="K19" i="35"/>
  <c r="M19" i="35"/>
  <c r="K23" i="35"/>
  <c r="M23" i="35"/>
  <c r="K22" i="35"/>
  <c r="M22" i="35"/>
  <c r="K18" i="35"/>
  <c r="M18" i="35"/>
  <c r="K24" i="35"/>
  <c r="M24" i="35"/>
  <c r="K20" i="35"/>
  <c r="M20" i="35"/>
  <c r="K21" i="35"/>
  <c r="M21" i="35"/>
  <c r="K17" i="35"/>
  <c r="M17" i="35"/>
  <c r="M27" i="35"/>
  <c r="M26" i="35"/>
  <c r="M25" i="35"/>
  <c r="E70" i="34"/>
  <c r="I3" i="34"/>
  <c r="H3" i="34"/>
  <c r="E3" i="34"/>
  <c r="F3" i="34"/>
  <c r="J3" i="34"/>
  <c r="G3" i="34"/>
  <c r="G120" i="28"/>
  <c r="G121" i="28"/>
  <c r="G145" i="28"/>
  <c r="G146" i="28"/>
  <c r="G147" i="28"/>
  <c r="G148" i="28"/>
  <c r="G149" i="28"/>
  <c r="G122" i="28"/>
  <c r="G123" i="28"/>
  <c r="G150" i="28"/>
  <c r="G124" i="28"/>
  <c r="G125" i="28"/>
  <c r="G126" i="28"/>
  <c r="G151" i="28"/>
  <c r="G127" i="28"/>
  <c r="G128" i="28"/>
  <c r="G129" i="28"/>
  <c r="G130" i="28"/>
  <c r="G131" i="28"/>
  <c r="G132" i="28"/>
  <c r="G152" i="28"/>
  <c r="G133" i="28"/>
  <c r="G134" i="28"/>
  <c r="G135" i="28"/>
  <c r="G153" i="28"/>
  <c r="G136" i="28"/>
  <c r="G154" i="28"/>
  <c r="G137" i="28"/>
  <c r="G138" i="28"/>
  <c r="G139" i="28"/>
  <c r="G140" i="28"/>
  <c r="G141" i="28"/>
  <c r="G142" i="28"/>
  <c r="G143" i="28"/>
  <c r="G144" i="28"/>
  <c r="G119" i="28"/>
  <c r="F120" i="28"/>
  <c r="F121" i="28"/>
  <c r="F145" i="28"/>
  <c r="F146" i="28"/>
  <c r="F147" i="28"/>
  <c r="F148" i="28"/>
  <c r="F149" i="28"/>
  <c r="F122" i="28"/>
  <c r="F123" i="28"/>
  <c r="F150" i="28"/>
  <c r="F124" i="28"/>
  <c r="F125" i="28"/>
  <c r="F126" i="28"/>
  <c r="F151" i="28"/>
  <c r="F127" i="28"/>
  <c r="F128" i="28"/>
  <c r="F129" i="28"/>
  <c r="F130" i="28"/>
  <c r="F131" i="28"/>
  <c r="F132" i="28"/>
  <c r="F152" i="28"/>
  <c r="F133" i="28"/>
  <c r="F134" i="28"/>
  <c r="F135" i="28"/>
  <c r="F153" i="28"/>
  <c r="F136" i="28"/>
  <c r="F154" i="28"/>
  <c r="F137" i="28"/>
  <c r="F138" i="28"/>
  <c r="F139" i="28"/>
  <c r="F140" i="28"/>
  <c r="F141" i="28"/>
  <c r="F142" i="28"/>
  <c r="F143" i="28"/>
  <c r="F144" i="28"/>
  <c r="F119" i="28"/>
  <c r="C120" i="28"/>
  <c r="C121" i="28"/>
  <c r="C145" i="28"/>
  <c r="C146" i="28"/>
  <c r="C147" i="28"/>
  <c r="C148" i="28"/>
  <c r="C149" i="28"/>
  <c r="C122" i="28"/>
  <c r="C123" i="28"/>
  <c r="C150" i="28"/>
  <c r="C124" i="28"/>
  <c r="C125" i="28"/>
  <c r="C126" i="28"/>
  <c r="C151" i="28"/>
  <c r="C127" i="28"/>
  <c r="C128" i="28"/>
  <c r="C129" i="28"/>
  <c r="C130" i="28"/>
  <c r="C131" i="28"/>
  <c r="C132" i="28"/>
  <c r="C152" i="28"/>
  <c r="C133" i="28"/>
  <c r="C134" i="28"/>
  <c r="C135" i="28"/>
  <c r="C153" i="28"/>
  <c r="C136" i="28"/>
  <c r="C154" i="28"/>
  <c r="C137" i="28"/>
  <c r="C138" i="28"/>
  <c r="C139" i="28"/>
  <c r="C140" i="28"/>
  <c r="C141" i="28"/>
  <c r="C142" i="28"/>
  <c r="C143" i="28"/>
  <c r="C144" i="28"/>
  <c r="C119" i="28"/>
  <c r="B3" i="31"/>
  <c r="B75" i="32"/>
  <c r="D75" i="32"/>
  <c r="E75" i="32"/>
  <c r="K75" i="32" s="1"/>
  <c r="L75" i="32"/>
  <c r="O75" i="32" s="1"/>
  <c r="B69" i="31"/>
  <c r="C69" i="31"/>
  <c r="D69" i="31"/>
  <c r="E69" i="31"/>
  <c r="N75" i="32" l="1"/>
  <c r="M75" i="32"/>
  <c r="B74" i="32"/>
  <c r="D74" i="32"/>
  <c r="L74" i="32"/>
  <c r="N74" i="32" s="1"/>
  <c r="B68" i="31"/>
  <c r="C68" i="31"/>
  <c r="D68" i="31"/>
  <c r="O74" i="32" l="1"/>
  <c r="S65" i="29"/>
  <c r="E74" i="32" l="1"/>
  <c r="K74" i="32" s="1"/>
  <c r="E68" i="31"/>
  <c r="D66" i="31"/>
  <c r="D67" i="31"/>
  <c r="S8" i="29"/>
  <c r="S9" i="29"/>
  <c r="S10" i="29"/>
  <c r="S11" i="29"/>
  <c r="S12" i="29"/>
  <c r="S13" i="29"/>
  <c r="S14" i="29"/>
  <c r="S15" i="29"/>
  <c r="S16" i="29"/>
  <c r="S17" i="29"/>
  <c r="S18" i="29"/>
  <c r="S19" i="29"/>
  <c r="S20" i="29"/>
  <c r="S21" i="29"/>
  <c r="S22" i="29"/>
  <c r="S23" i="29"/>
  <c r="S24" i="29"/>
  <c r="S25" i="29"/>
  <c r="S26" i="29"/>
  <c r="S27" i="29"/>
  <c r="S28" i="29"/>
  <c r="S29" i="29"/>
  <c r="S30" i="29"/>
  <c r="S31" i="29"/>
  <c r="S32" i="29"/>
  <c r="S33" i="29"/>
  <c r="S34" i="29"/>
  <c r="S35" i="29"/>
  <c r="S36" i="29"/>
  <c r="S37" i="29"/>
  <c r="S38" i="29"/>
  <c r="S39" i="29"/>
  <c r="S40" i="29"/>
  <c r="S41" i="29"/>
  <c r="S42" i="29"/>
  <c r="S43" i="29"/>
  <c r="S44" i="29"/>
  <c r="S45" i="29"/>
  <c r="S46" i="29"/>
  <c r="S47" i="29"/>
  <c r="S48" i="29"/>
  <c r="S49" i="29"/>
  <c r="S50" i="29"/>
  <c r="S51" i="29"/>
  <c r="S52" i="29"/>
  <c r="S53" i="29"/>
  <c r="S54" i="29"/>
  <c r="S55" i="29"/>
  <c r="S56" i="29"/>
  <c r="S57" i="29"/>
  <c r="S58" i="29"/>
  <c r="S59" i="29"/>
  <c r="S60" i="29"/>
  <c r="S61" i="29"/>
  <c r="S62" i="29"/>
  <c r="S63" i="29"/>
  <c r="S64" i="29"/>
  <c r="S4" i="29"/>
  <c r="S5" i="29"/>
  <c r="S6" i="29"/>
  <c r="S7" i="29"/>
  <c r="S3" i="29"/>
  <c r="K12" i="35" l="1"/>
  <c r="M12" i="35"/>
  <c r="K15" i="35"/>
  <c r="M15" i="35"/>
  <c r="BE38" i="35"/>
  <c r="BL38" i="35" s="1"/>
  <c r="K16" i="35"/>
  <c r="M16" i="35"/>
  <c r="K14" i="35"/>
  <c r="M14" i="35"/>
  <c r="K13" i="35"/>
  <c r="M13" i="35"/>
  <c r="E57" i="32"/>
  <c r="E27" i="31"/>
  <c r="E56" i="32"/>
  <c r="K56" i="32" s="1"/>
  <c r="K13" i="32"/>
  <c r="E66" i="32"/>
  <c r="K66" i="32" s="1"/>
  <c r="K58" i="32"/>
  <c r="E50" i="32"/>
  <c r="K50" i="32" s="1"/>
  <c r="E42" i="32"/>
  <c r="K42" i="32" s="1"/>
  <c r="E34" i="32"/>
  <c r="K34" i="32" s="1"/>
  <c r="E20" i="31"/>
  <c r="E12" i="31"/>
  <c r="E73" i="32"/>
  <c r="K73" i="32" s="1"/>
  <c r="E17" i="32"/>
  <c r="K17" i="32" s="1"/>
  <c r="E48" i="32"/>
  <c r="K48" i="32" s="1"/>
  <c r="E49" i="31"/>
  <c r="E39" i="32"/>
  <c r="K39" i="32" s="1"/>
  <c r="K31" i="32"/>
  <c r="E23" i="32"/>
  <c r="E35" i="31"/>
  <c r="E64" i="32"/>
  <c r="K64" i="32" s="1"/>
  <c r="E26" i="31"/>
  <c r="E57" i="31"/>
  <c r="E56" i="31"/>
  <c r="E32" i="31"/>
  <c r="K30" i="32"/>
  <c r="E22" i="32"/>
  <c r="K22" i="32" s="1"/>
  <c r="K65" i="32"/>
  <c r="E25" i="32"/>
  <c r="K25" i="32" s="1"/>
  <c r="K40" i="32"/>
  <c r="E65" i="31"/>
  <c r="E64" i="31"/>
  <c r="E16" i="32"/>
  <c r="K16" i="32" s="1"/>
  <c r="E39" i="31"/>
  <c r="E21" i="32"/>
  <c r="E49" i="32"/>
  <c r="K49" i="32" s="1"/>
  <c r="E72" i="32"/>
  <c r="K72" i="32" s="1"/>
  <c r="E24" i="32"/>
  <c r="E47" i="32"/>
  <c r="K47" i="32" s="1"/>
  <c r="E48" i="31"/>
  <c r="E63" i="31"/>
  <c r="E55" i="31"/>
  <c r="K29" i="32"/>
  <c r="E68" i="32"/>
  <c r="K68" i="32" s="1"/>
  <c r="K60" i="32"/>
  <c r="E52" i="32"/>
  <c r="E38" i="31"/>
  <c r="E30" i="31"/>
  <c r="E22" i="31"/>
  <c r="E14" i="31"/>
  <c r="E12" i="32"/>
  <c r="E40" i="31"/>
  <c r="E47" i="31"/>
  <c r="E31" i="31"/>
  <c r="K15" i="32"/>
  <c r="K14" i="32"/>
  <c r="E67" i="32"/>
  <c r="K67" i="32" s="1"/>
  <c r="E59" i="32"/>
  <c r="K59" i="32" s="1"/>
  <c r="E51" i="32"/>
  <c r="E43" i="32"/>
  <c r="E35" i="32"/>
  <c r="K35" i="32" s="1"/>
  <c r="E21" i="31"/>
  <c r="E13" i="31"/>
  <c r="M74" i="32"/>
  <c r="E53" i="31"/>
  <c r="E52" i="31"/>
  <c r="E70" i="32"/>
  <c r="K70" i="32" s="1"/>
  <c r="E10" i="31"/>
  <c r="E44" i="32"/>
  <c r="K44" i="32" s="1"/>
  <c r="E36" i="31"/>
  <c r="E69" i="32"/>
  <c r="K69" i="32" s="1"/>
  <c r="E36" i="32"/>
  <c r="K36" i="32" s="1"/>
  <c r="E45" i="31"/>
  <c r="E28" i="31"/>
  <c r="K62" i="32"/>
  <c r="E27" i="32"/>
  <c r="K27" i="32" s="1"/>
  <c r="E37" i="32"/>
  <c r="K37" i="32" s="1"/>
  <c r="E6" i="31"/>
  <c r="E25" i="31"/>
  <c r="E61" i="32"/>
  <c r="K61" i="32" s="1"/>
  <c r="E26" i="32"/>
  <c r="E61" i="31"/>
  <c r="E18" i="31"/>
  <c r="E54" i="32"/>
  <c r="E19" i="32"/>
  <c r="K19" i="32" s="1"/>
  <c r="E45" i="32"/>
  <c r="K45" i="32" s="1"/>
  <c r="E9" i="31"/>
  <c r="E60" i="31"/>
  <c r="E17" i="31"/>
  <c r="E53" i="32"/>
  <c r="E18" i="32"/>
  <c r="E62" i="31"/>
  <c r="E54" i="31"/>
  <c r="E46" i="31"/>
  <c r="E37" i="31"/>
  <c r="E29" i="31"/>
  <c r="E19" i="31"/>
  <c r="E11" i="31"/>
  <c r="E71" i="32"/>
  <c r="E63" i="32"/>
  <c r="K63" i="32" s="1"/>
  <c r="E55" i="32"/>
  <c r="E46" i="32"/>
  <c r="K46" i="32" s="1"/>
  <c r="E38" i="32"/>
  <c r="K38" i="32" s="1"/>
  <c r="E28" i="32"/>
  <c r="K28" i="32" s="1"/>
  <c r="E20" i="32"/>
  <c r="E67" i="31"/>
  <c r="E59" i="31"/>
  <c r="E51" i="31"/>
  <c r="E42" i="31"/>
  <c r="E34" i="31"/>
  <c r="E24" i="31"/>
  <c r="E16" i="31"/>
  <c r="E8" i="31"/>
  <c r="E66" i="31"/>
  <c r="E58" i="31"/>
  <c r="E50" i="31"/>
  <c r="E41" i="31"/>
  <c r="E33" i="31"/>
  <c r="E23" i="31"/>
  <c r="E15" i="31"/>
  <c r="E7" i="31"/>
  <c r="E43" i="31"/>
  <c r="E41" i="32"/>
  <c r="K41" i="32" s="1"/>
  <c r="E44" i="31"/>
  <c r="K32" i="32"/>
  <c r="E33" i="32"/>
  <c r="K33" i="32" s="1"/>
  <c r="K12" i="32" l="1"/>
  <c r="K77" i="32" s="1"/>
  <c r="E77" i="32"/>
  <c r="K37" i="35"/>
  <c r="G9" i="35" s="1"/>
  <c r="B9" i="35"/>
  <c r="L9" i="35"/>
  <c r="BJ38" i="35"/>
  <c r="E70" i="31"/>
  <c r="C66" i="31"/>
  <c r="C67" i="31"/>
  <c r="D72" i="32"/>
  <c r="D73" i="32"/>
  <c r="L72" i="32"/>
  <c r="L73" i="32"/>
  <c r="B72" i="32"/>
  <c r="B73" i="32"/>
  <c r="B66" i="31"/>
  <c r="B67" i="31"/>
  <c r="M72" i="32" l="1"/>
  <c r="M73" i="32"/>
  <c r="O73" i="32"/>
  <c r="N73" i="32"/>
  <c r="O72" i="32"/>
  <c r="N72" i="32"/>
  <c r="N4" i="29"/>
  <c r="N5" i="29"/>
  <c r="N6" i="29"/>
  <c r="N7" i="29"/>
  <c r="N8" i="29"/>
  <c r="N9" i="29"/>
  <c r="N10" i="29"/>
  <c r="N12" i="29"/>
  <c r="N13" i="29"/>
  <c r="N14" i="29"/>
  <c r="N16" i="29"/>
  <c r="N17" i="29"/>
  <c r="N18" i="29"/>
  <c r="N19" i="29"/>
  <c r="N20" i="29"/>
  <c r="N21" i="29"/>
  <c r="N22" i="29"/>
  <c r="N23" i="29"/>
  <c r="N24" i="29"/>
  <c r="N25" i="29"/>
  <c r="N26" i="29"/>
  <c r="N27" i="29"/>
  <c r="N28" i="29"/>
  <c r="N29" i="29"/>
  <c r="N30" i="29"/>
  <c r="N31" i="29"/>
  <c r="N32" i="29"/>
  <c r="N33" i="29"/>
  <c r="N34" i="29"/>
  <c r="N35" i="29"/>
  <c r="N36" i="29"/>
  <c r="N37" i="29"/>
  <c r="N38" i="29"/>
  <c r="N39" i="29"/>
  <c r="N40" i="29"/>
  <c r="N41" i="29"/>
  <c r="N42" i="29"/>
  <c r="N43" i="29"/>
  <c r="N44" i="29"/>
  <c r="N45" i="29"/>
  <c r="N46" i="29"/>
  <c r="N47" i="29"/>
  <c r="N48" i="29"/>
  <c r="N49" i="29"/>
  <c r="N50" i="29"/>
  <c r="N51" i="29"/>
  <c r="N52" i="29"/>
  <c r="N53" i="29"/>
  <c r="N54" i="29"/>
  <c r="N55" i="29"/>
  <c r="N56" i="29"/>
  <c r="N57" i="29"/>
  <c r="N58" i="29"/>
  <c r="N59" i="29"/>
  <c r="N60" i="29"/>
  <c r="N61" i="29"/>
  <c r="N62" i="29"/>
  <c r="N3" i="29"/>
  <c r="L71" i="32" l="1"/>
  <c r="N71" i="32" s="1"/>
  <c r="D71" i="32"/>
  <c r="B71" i="32"/>
  <c r="D65" i="31"/>
  <c r="C65" i="31"/>
  <c r="B65" i="31"/>
  <c r="D60" i="32"/>
  <c r="D61" i="32"/>
  <c r="D62" i="32"/>
  <c r="D63" i="32"/>
  <c r="D64" i="32"/>
  <c r="D65" i="32"/>
  <c r="D66" i="32"/>
  <c r="D67" i="32"/>
  <c r="D68" i="32"/>
  <c r="D69" i="32"/>
  <c r="D70" i="32"/>
  <c r="D57" i="32"/>
  <c r="D58" i="32"/>
  <c r="D59" i="32"/>
  <c r="D54" i="32"/>
  <c r="D55" i="32"/>
  <c r="D56" i="32"/>
  <c r="D13" i="32"/>
  <c r="D14" i="32"/>
  <c r="D15" i="32"/>
  <c r="D16" i="32"/>
  <c r="D17" i="32"/>
  <c r="D18" i="32"/>
  <c r="D19" i="32"/>
  <c r="D20" i="32"/>
  <c r="D21" i="32"/>
  <c r="D22" i="32"/>
  <c r="D23" i="32"/>
  <c r="D24" i="32"/>
  <c r="D25" i="32"/>
  <c r="D27" i="32"/>
  <c r="D28" i="32"/>
  <c r="D29" i="32"/>
  <c r="D30" i="32"/>
  <c r="D31" i="32"/>
  <c r="D32" i="32"/>
  <c r="D33" i="32"/>
  <c r="D34" i="32"/>
  <c r="D35" i="32"/>
  <c r="D36" i="32"/>
  <c r="D37" i="32"/>
  <c r="D38" i="32"/>
  <c r="D39" i="32"/>
  <c r="D40" i="32"/>
  <c r="D41" i="32"/>
  <c r="D42" i="32"/>
  <c r="D44" i="32"/>
  <c r="D45" i="32"/>
  <c r="D46" i="32"/>
  <c r="D47" i="32"/>
  <c r="D48" i="32"/>
  <c r="D49" i="32"/>
  <c r="D50" i="32"/>
  <c r="D12" i="32"/>
  <c r="B13" i="32"/>
  <c r="B14" i="32"/>
  <c r="B15" i="32"/>
  <c r="B16" i="32"/>
  <c r="B17" i="32"/>
  <c r="B18" i="32"/>
  <c r="B19" i="32"/>
  <c r="B20" i="32"/>
  <c r="B21" i="32"/>
  <c r="B22" i="32"/>
  <c r="B23" i="32"/>
  <c r="B24" i="32"/>
  <c r="B25" i="32"/>
  <c r="B26" i="32"/>
  <c r="B27" i="32"/>
  <c r="B28" i="32"/>
  <c r="B29" i="32"/>
  <c r="B30" i="32"/>
  <c r="B31" i="32"/>
  <c r="B32" i="32"/>
  <c r="B33" i="32"/>
  <c r="B34" i="32"/>
  <c r="B35" i="32"/>
  <c r="B36" i="32"/>
  <c r="B37" i="32"/>
  <c r="B38" i="32"/>
  <c r="B39" i="32"/>
  <c r="B40" i="32"/>
  <c r="B41" i="32"/>
  <c r="B42" i="32"/>
  <c r="B43" i="32"/>
  <c r="B44" i="32"/>
  <c r="B45" i="32"/>
  <c r="B46" i="32"/>
  <c r="B47" i="32"/>
  <c r="B48" i="32"/>
  <c r="B49" i="32"/>
  <c r="B50" i="32"/>
  <c r="B51" i="32"/>
  <c r="B52" i="32"/>
  <c r="B53" i="32"/>
  <c r="B54" i="32"/>
  <c r="B55" i="32"/>
  <c r="B56" i="32"/>
  <c r="B57" i="32"/>
  <c r="B58" i="32"/>
  <c r="B59" i="32"/>
  <c r="B60" i="32"/>
  <c r="B61" i="32"/>
  <c r="B62" i="32"/>
  <c r="B63" i="32"/>
  <c r="B64" i="32"/>
  <c r="B66" i="32"/>
  <c r="B67" i="32"/>
  <c r="B68" i="32"/>
  <c r="B69" i="32"/>
  <c r="B70" i="32"/>
  <c r="B12" i="32"/>
  <c r="AT85" i="32"/>
  <c r="AW85" i="32" s="1"/>
  <c r="AN85" i="32"/>
  <c r="AS85" i="32" s="1"/>
  <c r="AM85" i="32"/>
  <c r="AK85" i="32"/>
  <c r="AT84" i="32"/>
  <c r="AN84" i="32"/>
  <c r="AS84" i="32" s="1"/>
  <c r="AM84" i="32"/>
  <c r="AK84" i="32"/>
  <c r="AT83" i="32"/>
  <c r="AW83" i="32" s="1"/>
  <c r="AN83" i="32"/>
  <c r="AS83" i="32" s="1"/>
  <c r="AM83" i="32"/>
  <c r="AK83" i="32"/>
  <c r="AT82" i="32"/>
  <c r="AW82" i="32" s="1"/>
  <c r="AN82" i="32"/>
  <c r="AS82" i="32" s="1"/>
  <c r="AM82" i="32"/>
  <c r="AK82" i="32"/>
  <c r="AT81" i="32"/>
  <c r="AW81" i="32" s="1"/>
  <c r="AN81" i="32"/>
  <c r="AS81" i="32" s="1"/>
  <c r="AK81" i="32"/>
  <c r="AT80" i="32"/>
  <c r="AW80" i="32" s="1"/>
  <c r="AN80" i="32"/>
  <c r="AS80" i="32" s="1"/>
  <c r="AM80" i="32"/>
  <c r="AK80" i="32"/>
  <c r="AT79" i="32"/>
  <c r="AW79" i="32" s="1"/>
  <c r="AN79" i="32"/>
  <c r="AS79" i="32" s="1"/>
  <c r="AM79" i="32"/>
  <c r="AK79" i="32"/>
  <c r="BQ78" i="32"/>
  <c r="BI78" i="32"/>
  <c r="BH78" i="32"/>
  <c r="BG78" i="32"/>
  <c r="BF78" i="32"/>
  <c r="AT78" i="32"/>
  <c r="AV78" i="32" s="1"/>
  <c r="AN78" i="32"/>
  <c r="AM78" i="32"/>
  <c r="AK78" i="32"/>
  <c r="I9" i="32"/>
  <c r="F9" i="32"/>
  <c r="E9" i="32"/>
  <c r="D9" i="32"/>
  <c r="C9" i="32"/>
  <c r="AT70" i="32"/>
  <c r="AW70" i="32" s="1"/>
  <c r="AN70" i="32"/>
  <c r="AS70" i="32" s="1"/>
  <c r="AM70" i="32"/>
  <c r="AK70" i="32"/>
  <c r="L70" i="32"/>
  <c r="O70" i="32" s="1"/>
  <c r="AT69" i="32"/>
  <c r="AW69" i="32" s="1"/>
  <c r="AN69" i="32"/>
  <c r="AS69" i="32" s="1"/>
  <c r="AM69" i="32"/>
  <c r="AK69" i="32"/>
  <c r="L69" i="32"/>
  <c r="O69" i="32" s="1"/>
  <c r="L68" i="32"/>
  <c r="L67" i="32"/>
  <c r="N67" i="32" s="1"/>
  <c r="L66" i="32"/>
  <c r="N66" i="32" s="1"/>
  <c r="L65" i="32"/>
  <c r="O65" i="32" s="1"/>
  <c r="L64" i="32"/>
  <c r="L63" i="32"/>
  <c r="O63" i="32" s="1"/>
  <c r="L62" i="32"/>
  <c r="O62" i="32" s="1"/>
  <c r="L61" i="32"/>
  <c r="L60" i="32"/>
  <c r="L59" i="32"/>
  <c r="N59" i="32" s="1"/>
  <c r="L58" i="32"/>
  <c r="O58" i="32" s="1"/>
  <c r="L57" i="32"/>
  <c r="O57" i="32" s="1"/>
  <c r="L56" i="32"/>
  <c r="L55" i="32"/>
  <c r="O55" i="32" s="1"/>
  <c r="L54" i="32"/>
  <c r="O54" i="32" s="1"/>
  <c r="L53" i="32"/>
  <c r="O53" i="32" s="1"/>
  <c r="L52" i="32"/>
  <c r="L51" i="32"/>
  <c r="N51" i="32" s="1"/>
  <c r="L50" i="32"/>
  <c r="N50" i="32" s="1"/>
  <c r="L49" i="32"/>
  <c r="L48" i="32"/>
  <c r="L47" i="32"/>
  <c r="O47" i="32" s="1"/>
  <c r="L46" i="32"/>
  <c r="O46" i="32" s="1"/>
  <c r="L45" i="32"/>
  <c r="L44" i="32"/>
  <c r="L43" i="32"/>
  <c r="O43" i="32" s="1"/>
  <c r="L42" i="32"/>
  <c r="O42" i="32" s="1"/>
  <c r="L41" i="32"/>
  <c r="O41" i="32" s="1"/>
  <c r="L40" i="32"/>
  <c r="L39" i="32"/>
  <c r="O39" i="32" s="1"/>
  <c r="L38" i="32"/>
  <c r="O38" i="32" s="1"/>
  <c r="L37" i="32"/>
  <c r="L36" i="32"/>
  <c r="L35" i="32"/>
  <c r="O35" i="32" s="1"/>
  <c r="L34" i="32"/>
  <c r="O34" i="32" s="1"/>
  <c r="L33" i="32"/>
  <c r="L32" i="32"/>
  <c r="L31" i="32"/>
  <c r="O31" i="32" s="1"/>
  <c r="L30" i="32"/>
  <c r="O30" i="32" s="1"/>
  <c r="L29" i="32"/>
  <c r="O29" i="32" s="1"/>
  <c r="L28" i="32"/>
  <c r="L27" i="32"/>
  <c r="O27" i="32" s="1"/>
  <c r="L26" i="32"/>
  <c r="O26" i="32" s="1"/>
  <c r="L25" i="32"/>
  <c r="L24" i="32"/>
  <c r="N24" i="32" s="1"/>
  <c r="L23" i="32"/>
  <c r="N23" i="32" s="1"/>
  <c r="L22" i="32"/>
  <c r="N22" i="32" s="1"/>
  <c r="L21" i="32"/>
  <c r="N21" i="32" s="1"/>
  <c r="L20" i="32"/>
  <c r="N20" i="32" s="1"/>
  <c r="L19" i="32"/>
  <c r="N19" i="32" s="1"/>
  <c r="L18" i="32"/>
  <c r="N18" i="32" s="1"/>
  <c r="L17" i="32"/>
  <c r="N17" i="32" s="1"/>
  <c r="L16" i="32"/>
  <c r="N16" i="32" s="1"/>
  <c r="L15" i="32"/>
  <c r="N15" i="32" s="1"/>
  <c r="L14" i="32"/>
  <c r="O14" i="32" s="1"/>
  <c r="L13" i="32"/>
  <c r="O13" i="32" s="1"/>
  <c r="L12" i="32"/>
  <c r="D7" i="31"/>
  <c r="D8" i="31"/>
  <c r="D9" i="31"/>
  <c r="D10" i="31"/>
  <c r="D11" i="31"/>
  <c r="D12" i="31"/>
  <c r="D13" i="31"/>
  <c r="D14" i="31"/>
  <c r="D15" i="31"/>
  <c r="D16" i="31"/>
  <c r="D17" i="31"/>
  <c r="D18" i="31"/>
  <c r="D19" i="31"/>
  <c r="D20"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 i="31"/>
  <c r="C7" i="31"/>
  <c r="C8" i="31"/>
  <c r="C9" i="31"/>
  <c r="C10" i="31"/>
  <c r="C11" i="31"/>
  <c r="C12" i="31"/>
  <c r="C13" i="31"/>
  <c r="C14" i="31"/>
  <c r="C15" i="31"/>
  <c r="C16" i="31"/>
  <c r="C17" i="31"/>
  <c r="C18" i="31"/>
  <c r="C19" i="31"/>
  <c r="C20" i="31"/>
  <c r="C21" i="31"/>
  <c r="C22" i="31"/>
  <c r="C23" i="31"/>
  <c r="C24" i="31"/>
  <c r="C25" i="31"/>
  <c r="C26" i="31"/>
  <c r="C27" i="31"/>
  <c r="C28" i="31"/>
  <c r="C29" i="31"/>
  <c r="C30" i="31"/>
  <c r="C31" i="31"/>
  <c r="C32" i="31"/>
  <c r="C33" i="31"/>
  <c r="C34" i="31"/>
  <c r="C35" i="31"/>
  <c r="C36" i="31"/>
  <c r="C37" i="31"/>
  <c r="C38" i="31"/>
  <c r="C39" i="31"/>
  <c r="C40" i="31"/>
  <c r="C41" i="31"/>
  <c r="C42" i="31"/>
  <c r="C43" i="31"/>
  <c r="C44" i="31"/>
  <c r="C45" i="31"/>
  <c r="C46" i="31"/>
  <c r="C47" i="31"/>
  <c r="C48" i="31"/>
  <c r="C49" i="31"/>
  <c r="C50" i="31"/>
  <c r="C51" i="31"/>
  <c r="C52" i="31"/>
  <c r="C53" i="31"/>
  <c r="C54" i="31"/>
  <c r="C55" i="31"/>
  <c r="C56" i="31"/>
  <c r="C57" i="31"/>
  <c r="C58" i="31"/>
  <c r="C59" i="31"/>
  <c r="C60" i="31"/>
  <c r="C61" i="31"/>
  <c r="C62" i="31"/>
  <c r="C63" i="31"/>
  <c r="C64" i="31"/>
  <c r="C6" i="31"/>
  <c r="B7" i="31"/>
  <c r="B8" i="31"/>
  <c r="B9" i="31"/>
  <c r="B10" i="31"/>
  <c r="B11" i="31"/>
  <c r="B12" i="31"/>
  <c r="B13" i="31"/>
  <c r="B14" i="31"/>
  <c r="B15" i="31"/>
  <c r="B16" i="31"/>
  <c r="B17" i="31"/>
  <c r="B18" i="31"/>
  <c r="B19" i="31"/>
  <c r="B20" i="31"/>
  <c r="B21" i="31"/>
  <c r="B22" i="31"/>
  <c r="B23" i="31"/>
  <c r="B24" i="31"/>
  <c r="B25" i="31"/>
  <c r="B26" i="31"/>
  <c r="B27" i="31"/>
  <c r="B28" i="31"/>
  <c r="B29" i="31"/>
  <c r="B30" i="31"/>
  <c r="B31" i="31"/>
  <c r="B32" i="31"/>
  <c r="B33" i="31"/>
  <c r="B34" i="31"/>
  <c r="B35" i="31"/>
  <c r="B36" i="31"/>
  <c r="B37" i="31"/>
  <c r="B38" i="31"/>
  <c r="B39" i="31"/>
  <c r="B40" i="31"/>
  <c r="B41" i="31"/>
  <c r="B42" i="31"/>
  <c r="B43" i="31"/>
  <c r="B44" i="31"/>
  <c r="B45" i="31"/>
  <c r="B46" i="31"/>
  <c r="B47" i="31"/>
  <c r="B48" i="31"/>
  <c r="B49" i="31"/>
  <c r="B50" i="31"/>
  <c r="B51" i="31"/>
  <c r="B52" i="31"/>
  <c r="B53" i="31"/>
  <c r="B54" i="31"/>
  <c r="B55" i="31"/>
  <c r="B56" i="31"/>
  <c r="B57" i="31"/>
  <c r="B58" i="31"/>
  <c r="B59" i="31"/>
  <c r="B60" i="31"/>
  <c r="B61" i="31"/>
  <c r="B62" i="31"/>
  <c r="B63" i="31"/>
  <c r="B64" i="31"/>
  <c r="B6" i="31"/>
  <c r="B3" i="32" l="1"/>
  <c r="L77" i="32"/>
  <c r="M77" i="32" s="1"/>
  <c r="L3" i="32"/>
  <c r="K3" i="32"/>
  <c r="J3" i="31"/>
  <c r="I3" i="31"/>
  <c r="H3" i="31"/>
  <c r="G3" i="31"/>
  <c r="F3" i="31"/>
  <c r="D3" i="31"/>
  <c r="E3" i="31"/>
  <c r="C3" i="31"/>
  <c r="AV80" i="32"/>
  <c r="O71" i="32"/>
  <c r="AU78" i="32"/>
  <c r="AW78" i="32"/>
  <c r="AU82" i="32"/>
  <c r="O67" i="32"/>
  <c r="AU84" i="32"/>
  <c r="AW84" i="32"/>
  <c r="O22" i="32"/>
  <c r="M67" i="32"/>
  <c r="M22" i="32"/>
  <c r="O59" i="32"/>
  <c r="N53" i="32"/>
  <c r="O50" i="32"/>
  <c r="M52" i="32"/>
  <c r="M71" i="32"/>
  <c r="AU83" i="32"/>
  <c r="AU85" i="32"/>
  <c r="AU81" i="32"/>
  <c r="M56" i="32"/>
  <c r="M61" i="32"/>
  <c r="M53" i="32"/>
  <c r="M64" i="32"/>
  <c r="M66" i="32"/>
  <c r="O51" i="32"/>
  <c r="M51" i="32"/>
  <c r="M19" i="32"/>
  <c r="O19" i="32"/>
  <c r="O21" i="32"/>
  <c r="O61" i="32"/>
  <c r="M16" i="32"/>
  <c r="N54" i="32"/>
  <c r="O20" i="32"/>
  <c r="O66" i="32"/>
  <c r="O24" i="32"/>
  <c r="M21" i="32"/>
  <c r="M59" i="32"/>
  <c r="M50" i="32"/>
  <c r="N61" i="32"/>
  <c r="N63" i="32"/>
  <c r="N70" i="32"/>
  <c r="AU80" i="32"/>
  <c r="AV81" i="32"/>
  <c r="AV82" i="32"/>
  <c r="AV83" i="32"/>
  <c r="AV84" i="32"/>
  <c r="AV85" i="32"/>
  <c r="O16" i="32"/>
  <c r="M69" i="32"/>
  <c r="AU69" i="32"/>
  <c r="AV79" i="32"/>
  <c r="N62" i="32"/>
  <c r="N69" i="32"/>
  <c r="AV69" i="32"/>
  <c r="O56" i="32"/>
  <c r="AV70" i="32"/>
  <c r="AU79" i="32"/>
  <c r="M24" i="32"/>
  <c r="M63" i="32"/>
  <c r="N25" i="32"/>
  <c r="M25" i="32"/>
  <c r="N33" i="32"/>
  <c r="M33" i="32"/>
  <c r="N45" i="32"/>
  <c r="M45" i="32"/>
  <c r="M20" i="32"/>
  <c r="N26" i="32"/>
  <c r="M26" i="32"/>
  <c r="N30" i="32"/>
  <c r="M30" i="32"/>
  <c r="N34" i="32"/>
  <c r="M34" i="32"/>
  <c r="N38" i="32"/>
  <c r="M38" i="32"/>
  <c r="N42" i="32"/>
  <c r="M42" i="32"/>
  <c r="N46" i="32"/>
  <c r="M46" i="32"/>
  <c r="N65" i="32"/>
  <c r="M65" i="32"/>
  <c r="N37" i="32"/>
  <c r="M37" i="32"/>
  <c r="N49" i="32"/>
  <c r="M49" i="32"/>
  <c r="M17" i="32"/>
  <c r="O18" i="32"/>
  <c r="O25" i="32"/>
  <c r="O33" i="32"/>
  <c r="O37" i="32"/>
  <c r="O45" i="32"/>
  <c r="O49" i="32"/>
  <c r="N55" i="32"/>
  <c r="N57" i="32"/>
  <c r="M57" i="32"/>
  <c r="M18" i="32"/>
  <c r="BK78" i="32"/>
  <c r="BM78" i="32" s="1"/>
  <c r="O17" i="32"/>
  <c r="N28" i="32"/>
  <c r="M28" i="32"/>
  <c r="N32" i="32"/>
  <c r="M32" i="32"/>
  <c r="N36" i="32"/>
  <c r="M36" i="32"/>
  <c r="N40" i="32"/>
  <c r="M40" i="32"/>
  <c r="N44" i="32"/>
  <c r="M44" i="32"/>
  <c r="N48" i="32"/>
  <c r="M48" i="32"/>
  <c r="O68" i="32"/>
  <c r="N68" i="32"/>
  <c r="BE78" i="32"/>
  <c r="B9" i="32"/>
  <c r="N29" i="32"/>
  <c r="M29" i="32"/>
  <c r="N41" i="32"/>
  <c r="M41" i="32"/>
  <c r="M12" i="32"/>
  <c r="M13" i="32"/>
  <c r="M14" i="32"/>
  <c r="M15" i="32"/>
  <c r="M23" i="32"/>
  <c r="O28" i="32"/>
  <c r="O32" i="32"/>
  <c r="O36" i="32"/>
  <c r="O40" i="32"/>
  <c r="O44" i="32"/>
  <c r="O48" i="32"/>
  <c r="M58" i="32"/>
  <c r="O60" i="32"/>
  <c r="N60" i="32"/>
  <c r="N64" i="32"/>
  <c r="M68" i="32"/>
  <c r="M55" i="32"/>
  <c r="N12" i="32"/>
  <c r="N13" i="32"/>
  <c r="N14" i="32"/>
  <c r="O15" i="32"/>
  <c r="O23" i="32"/>
  <c r="N27" i="32"/>
  <c r="M27" i="32"/>
  <c r="N31" i="32"/>
  <c r="M31" i="32"/>
  <c r="N35" i="32"/>
  <c r="M35" i="32"/>
  <c r="N39" i="32"/>
  <c r="M39" i="32"/>
  <c r="N43" i="32"/>
  <c r="M43" i="32"/>
  <c r="N47" i="32"/>
  <c r="M47" i="32"/>
  <c r="O52" i="32"/>
  <c r="N52" i="32"/>
  <c r="N56" i="32"/>
  <c r="N58" i="32"/>
  <c r="M60" i="32"/>
  <c r="O64" i="32"/>
  <c r="O12" i="32"/>
  <c r="AS78" i="32"/>
  <c r="M54" i="32"/>
  <c r="M62" i="32"/>
  <c r="M70" i="32"/>
  <c r="AU70" i="32"/>
  <c r="J114" i="30"/>
  <c r="I9" i="30" s="1"/>
  <c r="I114" i="30"/>
  <c r="F9" i="30" s="1"/>
  <c r="H114" i="30"/>
  <c r="G114" i="30"/>
  <c r="O77" i="32" l="1"/>
  <c r="O9" i="32" s="1"/>
  <c r="N77" i="32"/>
  <c r="N9" i="32" s="1"/>
  <c r="BJ78" i="32"/>
  <c r="H9" i="32"/>
  <c r="BL78" i="32"/>
  <c r="BN78" i="32"/>
  <c r="G9" i="32"/>
  <c r="R114" i="30"/>
  <c r="E9" i="30"/>
  <c r="D9" i="30"/>
  <c r="F114" i="30"/>
  <c r="C9" i="30" s="1"/>
  <c r="I3" i="30"/>
  <c r="H3" i="30"/>
  <c r="G3" i="30"/>
  <c r="F3" i="30"/>
  <c r="E3" i="30"/>
  <c r="D3" i="30"/>
  <c r="C3" i="30"/>
  <c r="K50" i="30"/>
  <c r="K51" i="30"/>
  <c r="K52" i="30"/>
  <c r="K53" i="30"/>
  <c r="K54" i="30"/>
  <c r="K55" i="30"/>
  <c r="K56" i="30"/>
  <c r="K57" i="30"/>
  <c r="K58" i="30"/>
  <c r="K59" i="30"/>
  <c r="K60" i="30"/>
  <c r="K61" i="30"/>
  <c r="K62" i="30"/>
  <c r="K63" i="30"/>
  <c r="K64" i="30"/>
  <c r="K65" i="30"/>
  <c r="K66" i="30"/>
  <c r="K67" i="30"/>
  <c r="K68" i="30"/>
  <c r="K69" i="30"/>
  <c r="K70" i="30"/>
  <c r="K71" i="30"/>
  <c r="K72" i="30"/>
  <c r="K73" i="30"/>
  <c r="K74" i="30"/>
  <c r="K75" i="30"/>
  <c r="K76" i="30"/>
  <c r="K77" i="30"/>
  <c r="K78" i="30"/>
  <c r="K79" i="30"/>
  <c r="K80" i="30"/>
  <c r="K81" i="30"/>
  <c r="K82" i="30"/>
  <c r="K83" i="30"/>
  <c r="K84" i="30"/>
  <c r="K85" i="30"/>
  <c r="K86" i="30"/>
  <c r="K87" i="30"/>
  <c r="K88" i="30"/>
  <c r="K89" i="30"/>
  <c r="K90" i="30"/>
  <c r="K91" i="30"/>
  <c r="K92" i="30"/>
  <c r="K93" i="30"/>
  <c r="K94" i="30"/>
  <c r="K95" i="30"/>
  <c r="K96" i="30"/>
  <c r="K97" i="30"/>
  <c r="K98" i="30"/>
  <c r="K99" i="30"/>
  <c r="K100" i="30"/>
  <c r="K101" i="30"/>
  <c r="K102" i="30"/>
  <c r="K103" i="30"/>
  <c r="K104" i="30"/>
  <c r="K105" i="30"/>
  <c r="K106" i="30"/>
  <c r="K107" i="30"/>
  <c r="K108" i="30"/>
  <c r="K109" i="30"/>
  <c r="K110" i="30"/>
  <c r="K111" i="30"/>
  <c r="K112" i="30"/>
  <c r="L112" i="30"/>
  <c r="O112" i="30" s="1"/>
  <c r="L111" i="30"/>
  <c r="O111" i="30" s="1"/>
  <c r="L110" i="30"/>
  <c r="O110" i="30" s="1"/>
  <c r="L109" i="30"/>
  <c r="O109" i="30" s="1"/>
  <c r="L108" i="30"/>
  <c r="O108" i="30" s="1"/>
  <c r="M108" i="30"/>
  <c r="L107" i="30"/>
  <c r="N107" i="30" s="1"/>
  <c r="L106" i="30"/>
  <c r="N106" i="30" s="1"/>
  <c r="L105" i="30"/>
  <c r="O105" i="30" s="1"/>
  <c r="L104" i="30"/>
  <c r="M104" i="30" s="1"/>
  <c r="L103" i="30"/>
  <c r="M103" i="30" s="1"/>
  <c r="L102" i="30"/>
  <c r="O102" i="30" s="1"/>
  <c r="L101" i="30"/>
  <c r="O101" i="30" s="1"/>
  <c r="L100" i="30"/>
  <c r="N100" i="30" s="1"/>
  <c r="L99" i="30"/>
  <c r="M99" i="30" s="1"/>
  <c r="L98" i="30"/>
  <c r="O98" i="30" s="1"/>
  <c r="L97" i="30"/>
  <c r="M97" i="30" s="1"/>
  <c r="L96" i="30"/>
  <c r="O96" i="30" s="1"/>
  <c r="L95" i="30"/>
  <c r="O95" i="30" s="1"/>
  <c r="L94" i="30"/>
  <c r="O94" i="30" s="1"/>
  <c r="L93" i="30"/>
  <c r="O93" i="30" s="1"/>
  <c r="L92" i="30"/>
  <c r="O92" i="30" s="1"/>
  <c r="L91" i="30"/>
  <c r="O91" i="30" s="1"/>
  <c r="L90" i="30"/>
  <c r="O90" i="30" s="1"/>
  <c r="L89" i="30"/>
  <c r="O89" i="30" s="1"/>
  <c r="L88" i="30"/>
  <c r="O88" i="30" s="1"/>
  <c r="L87" i="30"/>
  <c r="O87" i="30" s="1"/>
  <c r="L86" i="30"/>
  <c r="O86" i="30" s="1"/>
  <c r="L85" i="30"/>
  <c r="O85" i="30" s="1"/>
  <c r="L84" i="30"/>
  <c r="O84" i="30" s="1"/>
  <c r="L83" i="30"/>
  <c r="O83" i="30" s="1"/>
  <c r="L82" i="30"/>
  <c r="O82" i="30" s="1"/>
  <c r="L81" i="30"/>
  <c r="O81" i="30" s="1"/>
  <c r="L80" i="30"/>
  <c r="O80" i="30" s="1"/>
  <c r="L79" i="30"/>
  <c r="O79" i="30" s="1"/>
  <c r="L78" i="30"/>
  <c r="O78" i="30" s="1"/>
  <c r="L77" i="30"/>
  <c r="O77" i="30" s="1"/>
  <c r="L76" i="30"/>
  <c r="O76" i="30" s="1"/>
  <c r="L75" i="30"/>
  <c r="O75" i="30" s="1"/>
  <c r="L74" i="30"/>
  <c r="O74" i="30" s="1"/>
  <c r="L73" i="30"/>
  <c r="O73" i="30" s="1"/>
  <c r="L72" i="30"/>
  <c r="O72" i="30" s="1"/>
  <c r="L71" i="30"/>
  <c r="O71" i="30" s="1"/>
  <c r="L70" i="30"/>
  <c r="N70" i="30" s="1"/>
  <c r="L69" i="30"/>
  <c r="N69" i="30" s="1"/>
  <c r="L68" i="30"/>
  <c r="N68" i="30" s="1"/>
  <c r="L67" i="30"/>
  <c r="M67" i="30" s="1"/>
  <c r="L66" i="30"/>
  <c r="M66" i="30" s="1"/>
  <c r="L65" i="30"/>
  <c r="O65" i="30" s="1"/>
  <c r="L64" i="30"/>
  <c r="O64" i="30" s="1"/>
  <c r="L63" i="30"/>
  <c r="O63" i="30" s="1"/>
  <c r="L62" i="30"/>
  <c r="O62" i="30" s="1"/>
  <c r="L61" i="30"/>
  <c r="O61" i="30" s="1"/>
  <c r="L60" i="30"/>
  <c r="O60" i="30" s="1"/>
  <c r="L59" i="30"/>
  <c r="O59" i="30" s="1"/>
  <c r="L58" i="30"/>
  <c r="O58" i="30" s="1"/>
  <c r="L57" i="30"/>
  <c r="O57" i="30" s="1"/>
  <c r="L56" i="30"/>
  <c r="O56" i="30" s="1"/>
  <c r="L55" i="30"/>
  <c r="O55" i="30" s="1"/>
  <c r="L54" i="30"/>
  <c r="O54" i="30" s="1"/>
  <c r="L53" i="30"/>
  <c r="O53" i="30" s="1"/>
  <c r="L52" i="30"/>
  <c r="O52" i="30" s="1"/>
  <c r="L51" i="30"/>
  <c r="O51" i="30" s="1"/>
  <c r="L50" i="30"/>
  <c r="E47" i="30"/>
  <c r="K47" i="30" s="1"/>
  <c r="L49" i="30"/>
  <c r="O49" i="30" s="1"/>
  <c r="E49" i="30"/>
  <c r="K49" i="30" s="1"/>
  <c r="D49" i="30"/>
  <c r="B49" i="30"/>
  <c r="L48" i="30"/>
  <c r="O48" i="30" s="1"/>
  <c r="E48" i="30"/>
  <c r="K48" i="30" s="1"/>
  <c r="D48" i="30"/>
  <c r="B48" i="30"/>
  <c r="L47" i="30"/>
  <c r="O47" i="30" s="1"/>
  <c r="D47" i="30"/>
  <c r="B47" i="30"/>
  <c r="L46" i="30"/>
  <c r="O46" i="30" s="1"/>
  <c r="E46" i="30"/>
  <c r="K46" i="30" s="1"/>
  <c r="D46" i="30"/>
  <c r="B46" i="30"/>
  <c r="L45" i="30"/>
  <c r="O45" i="30" s="1"/>
  <c r="E45" i="30"/>
  <c r="K45" i="30" s="1"/>
  <c r="D45" i="30"/>
  <c r="B45" i="30"/>
  <c r="L44" i="30"/>
  <c r="O44" i="30" s="1"/>
  <c r="E44" i="30"/>
  <c r="K44" i="30" s="1"/>
  <c r="D44" i="30"/>
  <c r="B44" i="30"/>
  <c r="L43" i="30"/>
  <c r="O43" i="30" s="1"/>
  <c r="E43" i="30"/>
  <c r="K43" i="30" s="1"/>
  <c r="D43" i="30"/>
  <c r="B43" i="30"/>
  <c r="L42" i="30"/>
  <c r="O42" i="30" s="1"/>
  <c r="E42" i="30"/>
  <c r="K42" i="30" s="1"/>
  <c r="D42" i="30"/>
  <c r="B42" i="30"/>
  <c r="L41" i="30"/>
  <c r="O41" i="30" s="1"/>
  <c r="E41" i="30"/>
  <c r="K41" i="30" s="1"/>
  <c r="D41" i="30"/>
  <c r="B41" i="30"/>
  <c r="L40" i="30"/>
  <c r="O40" i="30" s="1"/>
  <c r="E40" i="30"/>
  <c r="K40" i="30" s="1"/>
  <c r="D40" i="30"/>
  <c r="B40" i="30"/>
  <c r="L39" i="30"/>
  <c r="O39" i="30" s="1"/>
  <c r="E39" i="30"/>
  <c r="K39" i="30" s="1"/>
  <c r="D39" i="30"/>
  <c r="B39" i="30"/>
  <c r="L38" i="30"/>
  <c r="O38" i="30" s="1"/>
  <c r="E38" i="30"/>
  <c r="K38" i="30" s="1"/>
  <c r="D38" i="30"/>
  <c r="B38" i="30"/>
  <c r="L37" i="30"/>
  <c r="O37" i="30" s="1"/>
  <c r="E37" i="30"/>
  <c r="K37" i="30" s="1"/>
  <c r="D37" i="30"/>
  <c r="B37" i="30"/>
  <c r="L36" i="30"/>
  <c r="O36" i="30" s="1"/>
  <c r="E36" i="30"/>
  <c r="K36" i="30" s="1"/>
  <c r="D36" i="30"/>
  <c r="B36" i="30"/>
  <c r="L35" i="30"/>
  <c r="O35" i="30" s="1"/>
  <c r="E35" i="30"/>
  <c r="K35" i="30" s="1"/>
  <c r="D35" i="30"/>
  <c r="B35" i="30"/>
  <c r="L34" i="30"/>
  <c r="O34" i="30" s="1"/>
  <c r="E34" i="30"/>
  <c r="K34" i="30" s="1"/>
  <c r="D34" i="30"/>
  <c r="B34" i="30"/>
  <c r="L33" i="30"/>
  <c r="O33" i="30" s="1"/>
  <c r="E33" i="30"/>
  <c r="K33" i="30" s="1"/>
  <c r="D33" i="30"/>
  <c r="B33" i="30"/>
  <c r="L32" i="30"/>
  <c r="O32" i="30" s="1"/>
  <c r="E32" i="30"/>
  <c r="K32" i="30" s="1"/>
  <c r="D32" i="30"/>
  <c r="B32" i="30"/>
  <c r="L31" i="30"/>
  <c r="O31" i="30" s="1"/>
  <c r="E31" i="30"/>
  <c r="K31" i="30" s="1"/>
  <c r="D31" i="30"/>
  <c r="B31" i="30"/>
  <c r="L30" i="30"/>
  <c r="O30" i="30" s="1"/>
  <c r="E30" i="30"/>
  <c r="K30" i="30" s="1"/>
  <c r="D30" i="30"/>
  <c r="B30" i="30"/>
  <c r="L29" i="30"/>
  <c r="O29" i="30" s="1"/>
  <c r="E29" i="30"/>
  <c r="K29" i="30" s="1"/>
  <c r="D29" i="30"/>
  <c r="B29" i="30"/>
  <c r="L28" i="30"/>
  <c r="O28" i="30" s="1"/>
  <c r="E28" i="30"/>
  <c r="K28" i="30" s="1"/>
  <c r="D28" i="30"/>
  <c r="B28" i="30"/>
  <c r="L27" i="30"/>
  <c r="O27" i="30" s="1"/>
  <c r="E27" i="30"/>
  <c r="K27" i="30" s="1"/>
  <c r="D27" i="30"/>
  <c r="B27" i="30"/>
  <c r="L26" i="30"/>
  <c r="O26" i="30" s="1"/>
  <c r="E26" i="30"/>
  <c r="K26" i="30" s="1"/>
  <c r="D26" i="30"/>
  <c r="B26" i="30"/>
  <c r="L25" i="30"/>
  <c r="O25" i="30" s="1"/>
  <c r="E25" i="30"/>
  <c r="K25" i="30" s="1"/>
  <c r="D25" i="30"/>
  <c r="B25" i="30"/>
  <c r="L24" i="30"/>
  <c r="O24" i="30" s="1"/>
  <c r="E24" i="30"/>
  <c r="K24" i="30" s="1"/>
  <c r="D24" i="30"/>
  <c r="B24" i="30"/>
  <c r="L23" i="30"/>
  <c r="O23" i="30" s="1"/>
  <c r="E23" i="30"/>
  <c r="K23" i="30" s="1"/>
  <c r="D23" i="30"/>
  <c r="B23" i="30"/>
  <c r="L22" i="30"/>
  <c r="O22" i="30" s="1"/>
  <c r="E22" i="30"/>
  <c r="K22" i="30" s="1"/>
  <c r="D22" i="30"/>
  <c r="B22" i="30"/>
  <c r="L21" i="30"/>
  <c r="O21" i="30" s="1"/>
  <c r="E21" i="30"/>
  <c r="K21" i="30" s="1"/>
  <c r="D21" i="30"/>
  <c r="B21" i="30"/>
  <c r="L20" i="30"/>
  <c r="O20" i="30" s="1"/>
  <c r="E20" i="30"/>
  <c r="K20" i="30" s="1"/>
  <c r="D20" i="30"/>
  <c r="B20" i="30"/>
  <c r="L19" i="30"/>
  <c r="O19" i="30" s="1"/>
  <c r="E19" i="30"/>
  <c r="K19" i="30" s="1"/>
  <c r="D19" i="30"/>
  <c r="B19" i="30"/>
  <c r="L18" i="30"/>
  <c r="O18" i="30" s="1"/>
  <c r="E18" i="30"/>
  <c r="K18" i="30" s="1"/>
  <c r="D18" i="30"/>
  <c r="B18" i="30"/>
  <c r="L17" i="30"/>
  <c r="O17" i="30" s="1"/>
  <c r="E17" i="30"/>
  <c r="K17" i="30" s="1"/>
  <c r="D17" i="30"/>
  <c r="B17" i="30"/>
  <c r="L16" i="30"/>
  <c r="O16" i="30" s="1"/>
  <c r="E16" i="30"/>
  <c r="K16" i="30" s="1"/>
  <c r="D16" i="30"/>
  <c r="B16" i="30"/>
  <c r="L15" i="30"/>
  <c r="O15" i="30" s="1"/>
  <c r="E15" i="30"/>
  <c r="K15" i="30" s="1"/>
  <c r="D15" i="30"/>
  <c r="B15" i="30"/>
  <c r="L14" i="30"/>
  <c r="O14" i="30" s="1"/>
  <c r="E14" i="30"/>
  <c r="K14" i="30" s="1"/>
  <c r="D14" i="30"/>
  <c r="B14" i="30"/>
  <c r="L13" i="30"/>
  <c r="O13" i="30" s="1"/>
  <c r="E13" i="30"/>
  <c r="K13" i="30" s="1"/>
  <c r="D13" i="30"/>
  <c r="B13" i="30"/>
  <c r="L12" i="30"/>
  <c r="O12" i="30" s="1"/>
  <c r="E12" i="30"/>
  <c r="D12" i="30"/>
  <c r="B12" i="30"/>
  <c r="O70" i="30" l="1"/>
  <c r="N104" i="30"/>
  <c r="B3" i="30"/>
  <c r="M51" i="30"/>
  <c r="E114" i="30"/>
  <c r="B9" i="30" s="1"/>
  <c r="O68" i="30"/>
  <c r="M110" i="30"/>
  <c r="O50" i="30"/>
  <c r="L114" i="30"/>
  <c r="O114" i="30" s="1"/>
  <c r="O9" i="30" s="1"/>
  <c r="N98" i="30"/>
  <c r="M109" i="30"/>
  <c r="N95" i="30"/>
  <c r="N65" i="30"/>
  <c r="O107" i="30"/>
  <c r="M112" i="30"/>
  <c r="M59" i="30"/>
  <c r="M64" i="30"/>
  <c r="O69" i="30"/>
  <c r="N97" i="30"/>
  <c r="N101" i="30"/>
  <c r="M53" i="30"/>
  <c r="N82" i="30"/>
  <c r="M95" i="30"/>
  <c r="M111" i="30"/>
  <c r="N60" i="30"/>
  <c r="N78" i="30"/>
  <c r="N83" i="30"/>
  <c r="M90" i="30"/>
  <c r="N79" i="30"/>
  <c r="N84" i="30"/>
  <c r="N90" i="30"/>
  <c r="N54" i="30"/>
  <c r="M56" i="30"/>
  <c r="N62" i="30"/>
  <c r="N67" i="30"/>
  <c r="N93" i="30"/>
  <c r="N96" i="30"/>
  <c r="O97" i="30"/>
  <c r="M102" i="30"/>
  <c r="N103" i="30"/>
  <c r="O104" i="30"/>
  <c r="N66" i="30"/>
  <c r="O67" i="30"/>
  <c r="M71" i="30"/>
  <c r="M73" i="30"/>
  <c r="M75" i="30"/>
  <c r="M77" i="30"/>
  <c r="N81" i="30"/>
  <c r="N85" i="30"/>
  <c r="M101" i="30"/>
  <c r="N102" i="30"/>
  <c r="O103" i="30"/>
  <c r="M65" i="30"/>
  <c r="O66" i="30"/>
  <c r="M94" i="30"/>
  <c r="M100" i="30"/>
  <c r="N61" i="30"/>
  <c r="N80" i="30"/>
  <c r="M92" i="30"/>
  <c r="M58" i="30"/>
  <c r="M63" i="30"/>
  <c r="N64" i="30"/>
  <c r="M91" i="30"/>
  <c r="N92" i="30"/>
  <c r="N94" i="30"/>
  <c r="N99" i="30"/>
  <c r="O100" i="30"/>
  <c r="O106" i="30"/>
  <c r="N63" i="30"/>
  <c r="M72" i="30"/>
  <c r="M74" i="30"/>
  <c r="M76" i="30"/>
  <c r="N91" i="30"/>
  <c r="M98" i="30"/>
  <c r="O99" i="30"/>
  <c r="M105" i="30"/>
  <c r="M50" i="30"/>
  <c r="M52" i="30"/>
  <c r="M57" i="30"/>
  <c r="M96" i="30"/>
  <c r="N105" i="30"/>
  <c r="M60" i="30"/>
  <c r="M61" i="30"/>
  <c r="M62" i="30"/>
  <c r="M93" i="30"/>
  <c r="M55" i="30"/>
  <c r="N56" i="30"/>
  <c r="N57" i="30"/>
  <c r="N58" i="30"/>
  <c r="N59" i="30"/>
  <c r="M86" i="30"/>
  <c r="M87" i="30"/>
  <c r="M88" i="30"/>
  <c r="M89" i="30"/>
  <c r="M54" i="30"/>
  <c r="N55" i="30"/>
  <c r="M78" i="30"/>
  <c r="M79" i="30"/>
  <c r="M80" i="30"/>
  <c r="M81" i="30"/>
  <c r="M82" i="30"/>
  <c r="M83" i="30"/>
  <c r="M84" i="30"/>
  <c r="M85" i="30"/>
  <c r="N86" i="30"/>
  <c r="N87" i="30"/>
  <c r="N88" i="30"/>
  <c r="N89" i="30"/>
  <c r="N50" i="30"/>
  <c r="N51" i="30"/>
  <c r="N52" i="30"/>
  <c r="N53" i="30"/>
  <c r="M68" i="30"/>
  <c r="M69" i="30"/>
  <c r="M70" i="30"/>
  <c r="N71" i="30"/>
  <c r="N72" i="30"/>
  <c r="N73" i="30"/>
  <c r="N74" i="30"/>
  <c r="N75" i="30"/>
  <c r="N76" i="30"/>
  <c r="N77" i="30"/>
  <c r="M106" i="30"/>
  <c r="M107" i="30"/>
  <c r="N108" i="30"/>
  <c r="N109" i="30"/>
  <c r="N110" i="30"/>
  <c r="N111" i="30"/>
  <c r="N112" i="30"/>
  <c r="K12" i="30"/>
  <c r="K114" i="30" s="1"/>
  <c r="M12" i="30"/>
  <c r="M13" i="30"/>
  <c r="M14" i="30"/>
  <c r="M15" i="30"/>
  <c r="M16" i="30"/>
  <c r="M17" i="30"/>
  <c r="M18" i="30"/>
  <c r="M19" i="30"/>
  <c r="M20" i="30"/>
  <c r="M21" i="30"/>
  <c r="M22" i="30"/>
  <c r="M23" i="30"/>
  <c r="M24" i="30"/>
  <c r="M25" i="30"/>
  <c r="M26" i="30"/>
  <c r="M27" i="30"/>
  <c r="M28" i="30"/>
  <c r="M29" i="30"/>
  <c r="M30" i="30"/>
  <c r="M31" i="30"/>
  <c r="M32" i="30"/>
  <c r="M33" i="30"/>
  <c r="M34" i="30"/>
  <c r="M35" i="30"/>
  <c r="M36" i="30"/>
  <c r="M37" i="30"/>
  <c r="M38" i="30"/>
  <c r="M39" i="30"/>
  <c r="M40" i="30"/>
  <c r="M41" i="30"/>
  <c r="M42" i="30"/>
  <c r="M43" i="30"/>
  <c r="M44" i="30"/>
  <c r="M45" i="30"/>
  <c r="M46" i="30"/>
  <c r="M47" i="30"/>
  <c r="M48" i="30"/>
  <c r="M49" i="30"/>
  <c r="N12" i="30"/>
  <c r="N13" i="30"/>
  <c r="N14" i="30"/>
  <c r="N15" i="30"/>
  <c r="N16" i="30"/>
  <c r="N17" i="30"/>
  <c r="N18" i="30"/>
  <c r="N19" i="30"/>
  <c r="N20" i="30"/>
  <c r="N21" i="30"/>
  <c r="N22" i="30"/>
  <c r="N23" i="30"/>
  <c r="N24" i="30"/>
  <c r="N25" i="30"/>
  <c r="N26" i="30"/>
  <c r="N27" i="30"/>
  <c r="N28" i="30"/>
  <c r="N29" i="30"/>
  <c r="N30" i="30"/>
  <c r="N31" i="30"/>
  <c r="N32" i="30"/>
  <c r="N33" i="30"/>
  <c r="N34" i="30"/>
  <c r="N35" i="30"/>
  <c r="N36" i="30"/>
  <c r="N37" i="30"/>
  <c r="N38" i="30"/>
  <c r="N39" i="30"/>
  <c r="N40" i="30"/>
  <c r="N41" i="30"/>
  <c r="N42" i="30"/>
  <c r="N43" i="30"/>
  <c r="N44" i="30"/>
  <c r="N45" i="30"/>
  <c r="N46" i="30"/>
  <c r="N47" i="30"/>
  <c r="N48" i="30"/>
  <c r="N49" i="30"/>
  <c r="Q76" i="23"/>
  <c r="J3" i="23"/>
  <c r="I3" i="23"/>
  <c r="H3" i="23"/>
  <c r="G3" i="23"/>
  <c r="F3" i="23"/>
  <c r="E3" i="23"/>
  <c r="D3" i="23"/>
  <c r="C3" i="23"/>
  <c r="F76" i="23"/>
  <c r="B75" i="23"/>
  <c r="B69" i="22"/>
  <c r="G9" i="30" l="1"/>
  <c r="N114" i="30"/>
  <c r="N9" i="30" s="1"/>
  <c r="M114" i="30"/>
  <c r="L9" i="30" s="1"/>
  <c r="H9" i="30"/>
  <c r="E39" i="23"/>
  <c r="B29" i="23" l="1"/>
  <c r="K13" i="23" l="1"/>
  <c r="N13" i="23" s="1"/>
  <c r="K14" i="23"/>
  <c r="N14" i="23" s="1"/>
  <c r="K15" i="23"/>
  <c r="M15" i="23" s="1"/>
  <c r="K16" i="23"/>
  <c r="M16" i="23" s="1"/>
  <c r="K17" i="23"/>
  <c r="K18" i="23"/>
  <c r="K19" i="23"/>
  <c r="M19" i="23" s="1"/>
  <c r="K20" i="23"/>
  <c r="N20" i="23" s="1"/>
  <c r="K21" i="23"/>
  <c r="N21" i="23" s="1"/>
  <c r="K22" i="23"/>
  <c r="N22" i="23" s="1"/>
  <c r="K23" i="23"/>
  <c r="M23" i="23" s="1"/>
  <c r="K24" i="23"/>
  <c r="M24" i="23" s="1"/>
  <c r="K25" i="23"/>
  <c r="N25" i="23" s="1"/>
  <c r="K26" i="23"/>
  <c r="N26" i="23" s="1"/>
  <c r="K27" i="23"/>
  <c r="K28" i="23"/>
  <c r="N28" i="23" s="1"/>
  <c r="K29" i="23"/>
  <c r="N29" i="23" s="1"/>
  <c r="K30" i="23"/>
  <c r="N30" i="23" s="1"/>
  <c r="K31" i="23"/>
  <c r="M31" i="23" s="1"/>
  <c r="K32" i="23"/>
  <c r="M32" i="23" s="1"/>
  <c r="K33" i="23"/>
  <c r="N33" i="23" s="1"/>
  <c r="K34" i="23"/>
  <c r="N34" i="23" s="1"/>
  <c r="K35" i="23"/>
  <c r="M35" i="23" s="1"/>
  <c r="K36" i="23"/>
  <c r="M36" i="23" s="1"/>
  <c r="K37" i="23"/>
  <c r="N37" i="23" s="1"/>
  <c r="K38" i="23"/>
  <c r="N38" i="23" s="1"/>
  <c r="K39" i="23"/>
  <c r="M39" i="23" s="1"/>
  <c r="K40" i="23"/>
  <c r="M40" i="23" s="1"/>
  <c r="K41" i="23"/>
  <c r="K42" i="23"/>
  <c r="K43" i="23"/>
  <c r="M43" i="23" s="1"/>
  <c r="K44" i="23"/>
  <c r="M44" i="23" s="1"/>
  <c r="K45" i="23"/>
  <c r="N45" i="23" s="1"/>
  <c r="K46" i="23"/>
  <c r="N46" i="23" s="1"/>
  <c r="K47" i="23"/>
  <c r="M47" i="23" s="1"/>
  <c r="K48" i="23"/>
  <c r="M48" i="23" s="1"/>
  <c r="K49" i="23"/>
  <c r="N49" i="23" s="1"/>
  <c r="K50" i="23"/>
  <c r="N50" i="23" s="1"/>
  <c r="K51" i="23"/>
  <c r="M51" i="23" s="1"/>
  <c r="K52" i="23"/>
  <c r="N52" i="23" s="1"/>
  <c r="K53" i="23"/>
  <c r="N53" i="23" s="1"/>
  <c r="K54" i="23"/>
  <c r="N54" i="23" s="1"/>
  <c r="K55" i="23"/>
  <c r="M55" i="23" s="1"/>
  <c r="K56" i="23"/>
  <c r="M56" i="23" s="1"/>
  <c r="K57" i="23"/>
  <c r="N57" i="23" s="1"/>
  <c r="K58" i="23"/>
  <c r="N58" i="23" s="1"/>
  <c r="K59" i="23"/>
  <c r="M59" i="23" s="1"/>
  <c r="K60" i="23"/>
  <c r="N60" i="23" s="1"/>
  <c r="K61" i="23"/>
  <c r="N61" i="23" s="1"/>
  <c r="K62" i="23"/>
  <c r="N62" i="23" s="1"/>
  <c r="K63" i="23"/>
  <c r="M63" i="23" s="1"/>
  <c r="K64" i="23"/>
  <c r="M64" i="23" s="1"/>
  <c r="K65" i="23"/>
  <c r="N65" i="23" s="1"/>
  <c r="K66" i="23"/>
  <c r="N66" i="23" s="1"/>
  <c r="K67" i="23"/>
  <c r="M67" i="23" s="1"/>
  <c r="K68" i="23"/>
  <c r="K69" i="23"/>
  <c r="N69" i="23" s="1"/>
  <c r="K70" i="23"/>
  <c r="N70" i="23" s="1"/>
  <c r="K71" i="23"/>
  <c r="M71" i="23" s="1"/>
  <c r="K72" i="23"/>
  <c r="M72" i="23" s="1"/>
  <c r="K73" i="23"/>
  <c r="N73" i="23" s="1"/>
  <c r="K74" i="23"/>
  <c r="N74" i="23" s="1"/>
  <c r="E13" i="23"/>
  <c r="J13" i="23" s="1"/>
  <c r="E14" i="23"/>
  <c r="E15" i="23"/>
  <c r="J15" i="23" s="1"/>
  <c r="E16" i="23"/>
  <c r="J16" i="23" s="1"/>
  <c r="E17" i="23"/>
  <c r="J17" i="23" s="1"/>
  <c r="E18" i="23"/>
  <c r="J18" i="23" s="1"/>
  <c r="E19" i="23"/>
  <c r="J19" i="23" s="1"/>
  <c r="E20" i="23"/>
  <c r="J20" i="23" s="1"/>
  <c r="E21" i="23"/>
  <c r="J21" i="23" s="1"/>
  <c r="E22" i="23"/>
  <c r="J22" i="23" s="1"/>
  <c r="E23" i="23"/>
  <c r="J23" i="23" s="1"/>
  <c r="E24" i="23"/>
  <c r="J24" i="23" s="1"/>
  <c r="E25" i="23"/>
  <c r="J25" i="23" s="1"/>
  <c r="E26" i="23"/>
  <c r="J26" i="23" s="1"/>
  <c r="E27" i="23"/>
  <c r="J27" i="23" s="1"/>
  <c r="E28" i="23"/>
  <c r="J28" i="23" s="1"/>
  <c r="E29" i="23"/>
  <c r="J29" i="23" s="1"/>
  <c r="E30" i="23"/>
  <c r="J30" i="23" s="1"/>
  <c r="E31" i="23"/>
  <c r="J31" i="23" s="1"/>
  <c r="E32" i="23"/>
  <c r="J32" i="23" s="1"/>
  <c r="E33" i="23"/>
  <c r="J33" i="23" s="1"/>
  <c r="E34" i="23"/>
  <c r="J34" i="23" s="1"/>
  <c r="E35" i="23"/>
  <c r="J35" i="23" s="1"/>
  <c r="E36" i="23"/>
  <c r="J36" i="23" s="1"/>
  <c r="E37" i="23"/>
  <c r="J37" i="23" s="1"/>
  <c r="E38" i="23"/>
  <c r="J38" i="23" s="1"/>
  <c r="J39" i="23"/>
  <c r="E40" i="23"/>
  <c r="J40" i="23" s="1"/>
  <c r="E41" i="23"/>
  <c r="J41" i="23" s="1"/>
  <c r="E42" i="23"/>
  <c r="J42" i="23" s="1"/>
  <c r="E43" i="23"/>
  <c r="J43" i="23" s="1"/>
  <c r="E44" i="23"/>
  <c r="J44" i="23" s="1"/>
  <c r="E45" i="23"/>
  <c r="J45" i="23" s="1"/>
  <c r="E46" i="23"/>
  <c r="E47" i="23"/>
  <c r="J47" i="23" s="1"/>
  <c r="E48" i="23"/>
  <c r="J48" i="23" s="1"/>
  <c r="E49" i="23"/>
  <c r="J49" i="23" s="1"/>
  <c r="E50" i="23"/>
  <c r="J50" i="23" s="1"/>
  <c r="E51" i="23"/>
  <c r="J51" i="23" s="1"/>
  <c r="E52" i="23"/>
  <c r="J52" i="23" s="1"/>
  <c r="E53" i="23"/>
  <c r="J53" i="23" s="1"/>
  <c r="E54" i="23"/>
  <c r="J54" i="23" s="1"/>
  <c r="E55" i="23"/>
  <c r="J55" i="23" s="1"/>
  <c r="E56" i="23"/>
  <c r="J56" i="23" s="1"/>
  <c r="E57" i="23"/>
  <c r="J57" i="23" s="1"/>
  <c r="E58" i="23"/>
  <c r="J58" i="23" s="1"/>
  <c r="E59" i="23"/>
  <c r="J59" i="23" s="1"/>
  <c r="E60" i="23"/>
  <c r="J60" i="23" s="1"/>
  <c r="E61" i="23"/>
  <c r="J61" i="23" s="1"/>
  <c r="E62" i="23"/>
  <c r="J62" i="23" s="1"/>
  <c r="E63" i="23"/>
  <c r="J63" i="23" s="1"/>
  <c r="E64" i="23"/>
  <c r="J64" i="23" s="1"/>
  <c r="E65" i="23"/>
  <c r="J65" i="23" s="1"/>
  <c r="E66" i="23"/>
  <c r="J66" i="23" s="1"/>
  <c r="E67" i="23"/>
  <c r="J67" i="23" s="1"/>
  <c r="J68" i="23"/>
  <c r="E69" i="23"/>
  <c r="J69" i="23" s="1"/>
  <c r="E70" i="23"/>
  <c r="E71" i="23"/>
  <c r="J71" i="23" s="1"/>
  <c r="E72" i="23"/>
  <c r="J72" i="23" s="1"/>
  <c r="E73" i="23"/>
  <c r="J73" i="23" s="1"/>
  <c r="E74" i="23"/>
  <c r="J74" i="23" s="1"/>
  <c r="K12" i="23"/>
  <c r="M12" i="23" s="1"/>
  <c r="E12" i="23"/>
  <c r="J12" i="23" s="1"/>
  <c r="B12" i="23"/>
  <c r="L46" i="23" l="1"/>
  <c r="L70" i="23"/>
  <c r="L14" i="23"/>
  <c r="M22" i="23"/>
  <c r="M38" i="23"/>
  <c r="M30" i="23"/>
  <c r="N36" i="23"/>
  <c r="M20" i="23"/>
  <c r="M52" i="23"/>
  <c r="M60" i="23"/>
  <c r="L37" i="23"/>
  <c r="L29" i="23"/>
  <c r="M14" i="23"/>
  <c r="L21" i="23"/>
  <c r="M54" i="23"/>
  <c r="L13" i="23"/>
  <c r="L68" i="23"/>
  <c r="L60" i="23"/>
  <c r="L52" i="23"/>
  <c r="L44" i="23"/>
  <c r="L36" i="23"/>
  <c r="L28" i="23"/>
  <c r="L20" i="23"/>
  <c r="L69" i="23"/>
  <c r="M70" i="23"/>
  <c r="M28" i="23"/>
  <c r="N68" i="23"/>
  <c r="L67" i="23"/>
  <c r="L59" i="23"/>
  <c r="L51" i="23"/>
  <c r="L43" i="23"/>
  <c r="L35" i="23"/>
  <c r="L27" i="23"/>
  <c r="L19" i="23"/>
  <c r="L61" i="23"/>
  <c r="M68" i="23"/>
  <c r="M46" i="23"/>
  <c r="M27" i="23"/>
  <c r="N44" i="23"/>
  <c r="L74" i="23"/>
  <c r="L66" i="23"/>
  <c r="L58" i="23"/>
  <c r="L50" i="23"/>
  <c r="L42" i="23"/>
  <c r="L34" i="23"/>
  <c r="L26" i="23"/>
  <c r="L18" i="23"/>
  <c r="L53" i="23"/>
  <c r="N42" i="23"/>
  <c r="L73" i="23"/>
  <c r="L65" i="23"/>
  <c r="L57" i="23"/>
  <c r="L49" i="23"/>
  <c r="L41" i="23"/>
  <c r="L33" i="23"/>
  <c r="L25" i="23"/>
  <c r="L17" i="23"/>
  <c r="L45" i="23"/>
  <c r="M62" i="23"/>
  <c r="N41" i="23"/>
  <c r="N18" i="23"/>
  <c r="L72" i="23"/>
  <c r="L64" i="23"/>
  <c r="L56" i="23"/>
  <c r="L48" i="23"/>
  <c r="L40" i="23"/>
  <c r="L32" i="23"/>
  <c r="L24" i="23"/>
  <c r="L16" i="23"/>
  <c r="L71" i="23"/>
  <c r="L63" i="23"/>
  <c r="L55" i="23"/>
  <c r="L47" i="23"/>
  <c r="L39" i="23"/>
  <c r="L31" i="23"/>
  <c r="L23" i="23"/>
  <c r="L15" i="23"/>
  <c r="M69" i="23"/>
  <c r="M61" i="23"/>
  <c r="M53" i="23"/>
  <c r="M45" i="23"/>
  <c r="M37" i="23"/>
  <c r="M29" i="23"/>
  <c r="M21" i="23"/>
  <c r="M13" i="23"/>
  <c r="N67" i="23"/>
  <c r="N59" i="23"/>
  <c r="N51" i="23"/>
  <c r="N43" i="23"/>
  <c r="N35" i="23"/>
  <c r="N27" i="23"/>
  <c r="N19" i="23"/>
  <c r="N17" i="23"/>
  <c r="L38" i="23"/>
  <c r="M74" i="23"/>
  <c r="M66" i="23"/>
  <c r="M58" i="23"/>
  <c r="M50" i="23"/>
  <c r="M42" i="23"/>
  <c r="M34" i="23"/>
  <c r="M26" i="23"/>
  <c r="M18" i="23"/>
  <c r="N72" i="23"/>
  <c r="N64" i="23"/>
  <c r="N56" i="23"/>
  <c r="N48" i="23"/>
  <c r="N40" i="23"/>
  <c r="N32" i="23"/>
  <c r="N24" i="23"/>
  <c r="N16" i="23"/>
  <c r="L54" i="23"/>
  <c r="L30" i="23"/>
  <c r="M73" i="23"/>
  <c r="M65" i="23"/>
  <c r="M57" i="23"/>
  <c r="M49" i="23"/>
  <c r="M41" i="23"/>
  <c r="M33" i="23"/>
  <c r="M25" i="23"/>
  <c r="M17" i="23"/>
  <c r="N71" i="23"/>
  <c r="N63" i="23"/>
  <c r="N55" i="23"/>
  <c r="N47" i="23"/>
  <c r="N39" i="23"/>
  <c r="N31" i="23"/>
  <c r="N23" i="23"/>
  <c r="N15" i="23"/>
  <c r="L62" i="23"/>
  <c r="L22" i="23"/>
  <c r="J70" i="23"/>
  <c r="J46" i="23"/>
  <c r="J14" i="23"/>
  <c r="L12" i="23"/>
  <c r="N12" i="23"/>
  <c r="E7" i="22"/>
  <c r="E8" i="22"/>
  <c r="E9" i="22"/>
  <c r="E10" i="22"/>
  <c r="E11" i="22"/>
  <c r="E12" i="22"/>
  <c r="E13" i="22"/>
  <c r="E14" i="22"/>
  <c r="E15" i="22"/>
  <c r="E16" i="22"/>
  <c r="E17" i="22"/>
  <c r="E18" i="22"/>
  <c r="E19" i="22"/>
  <c r="E20" i="22"/>
  <c r="E21" i="22"/>
  <c r="E22" i="22"/>
  <c r="E23" i="22"/>
  <c r="E24" i="22"/>
  <c r="E25" i="22"/>
  <c r="E26" i="22"/>
  <c r="E27" i="22"/>
  <c r="E28" i="22"/>
  <c r="E29" i="22"/>
  <c r="E30" i="22"/>
  <c r="E31" i="22"/>
  <c r="E32" i="22"/>
  <c r="E33" i="22"/>
  <c r="E34" i="22"/>
  <c r="E35" i="22"/>
  <c r="E36" i="22"/>
  <c r="E37" i="22"/>
  <c r="E38" i="22"/>
  <c r="E39" i="22"/>
  <c r="E40" i="22"/>
  <c r="E41" i="22"/>
  <c r="E42" i="22"/>
  <c r="E43" i="22"/>
  <c r="E44" i="22"/>
  <c r="E45" i="22"/>
  <c r="E46" i="22"/>
  <c r="E47" i="22"/>
  <c r="E48" i="22"/>
  <c r="E49" i="22"/>
  <c r="E50" i="22"/>
  <c r="E51" i="22"/>
  <c r="E52" i="22"/>
  <c r="E53" i="22"/>
  <c r="E54" i="22"/>
  <c r="E55" i="22"/>
  <c r="E56" i="22"/>
  <c r="E57" i="22"/>
  <c r="E58" i="22"/>
  <c r="E59" i="22"/>
  <c r="E60" i="22"/>
  <c r="E61" i="22"/>
  <c r="E62" i="22"/>
  <c r="E63" i="22"/>
  <c r="E64" i="22"/>
  <c r="E65" i="22"/>
  <c r="E66" i="22"/>
  <c r="E67" i="22"/>
  <c r="E68" i="22"/>
  <c r="E6" i="22"/>
  <c r="C7" i="22"/>
  <c r="C8" i="22"/>
  <c r="C9" i="22"/>
  <c r="C12" i="22"/>
  <c r="C13" i="22"/>
  <c r="C14" i="22"/>
  <c r="C15" i="22"/>
  <c r="C16" i="22"/>
  <c r="C17" i="22"/>
  <c r="C18" i="22"/>
  <c r="C20" i="22"/>
  <c r="C21" i="22"/>
  <c r="C22" i="22"/>
  <c r="C23" i="22"/>
  <c r="C24" i="22"/>
  <c r="C25" i="22"/>
  <c r="C26" i="22"/>
  <c r="C28" i="22"/>
  <c r="C29" i="22"/>
  <c r="C30" i="22"/>
  <c r="C31" i="22"/>
  <c r="C32" i="22"/>
  <c r="C33" i="22"/>
  <c r="C35" i="22"/>
  <c r="C36" i="22"/>
  <c r="C37" i="22"/>
  <c r="C38" i="22"/>
  <c r="C39" i="22"/>
  <c r="C40" i="22"/>
  <c r="C41" i="22"/>
  <c r="C43" i="22"/>
  <c r="C44" i="22"/>
  <c r="C45" i="22"/>
  <c r="C46" i="22"/>
  <c r="C47" i="22"/>
  <c r="C48" i="22"/>
  <c r="C50" i="22"/>
  <c r="C51" i="22"/>
  <c r="C52" i="22"/>
  <c r="C53" i="22"/>
  <c r="C54" i="22"/>
  <c r="C56" i="22"/>
  <c r="C57" i="22"/>
  <c r="C58" i="22"/>
  <c r="C59" i="22"/>
  <c r="C60" i="22"/>
  <c r="C61" i="22"/>
  <c r="C62" i="22"/>
  <c r="C63" i="22"/>
  <c r="C65" i="22"/>
  <c r="C66" i="22"/>
  <c r="C67" i="22"/>
  <c r="C68" i="22"/>
  <c r="C6" i="22"/>
  <c r="E70" i="22" l="1"/>
  <c r="H3" i="22"/>
  <c r="D13" i="23"/>
  <c r="D14" i="23"/>
  <c r="D15" i="23"/>
  <c r="D19" i="23"/>
  <c r="D20" i="23"/>
  <c r="D21" i="23"/>
  <c r="D23" i="23"/>
  <c r="D24" i="23"/>
  <c r="D26" i="23"/>
  <c r="D27" i="23"/>
  <c r="D29" i="23"/>
  <c r="D31" i="23"/>
  <c r="D32" i="23"/>
  <c r="D34" i="23"/>
  <c r="D35" i="23"/>
  <c r="D36" i="23"/>
  <c r="D37" i="23"/>
  <c r="D38" i="23"/>
  <c r="D39" i="23"/>
  <c r="D41" i="23"/>
  <c r="D42" i="23"/>
  <c r="D43" i="23"/>
  <c r="D44" i="23"/>
  <c r="D45" i="23"/>
  <c r="D46" i="23"/>
  <c r="D47" i="23"/>
  <c r="D49" i="23"/>
  <c r="D50" i="23"/>
  <c r="D51" i="23"/>
  <c r="D53" i="23"/>
  <c r="D54" i="23"/>
  <c r="D57" i="23"/>
  <c r="D58" i="23"/>
  <c r="D59" i="23"/>
  <c r="D60" i="23"/>
  <c r="D62" i="23"/>
  <c r="D63" i="23"/>
  <c r="D64" i="23"/>
  <c r="D65" i="23"/>
  <c r="D66" i="23"/>
  <c r="D67" i="23"/>
  <c r="D68" i="23"/>
  <c r="D69" i="23"/>
  <c r="D71" i="23"/>
  <c r="D72" i="23"/>
  <c r="D73" i="23"/>
  <c r="D74" i="23"/>
  <c r="D12" i="23"/>
  <c r="B13" i="23"/>
  <c r="B14" i="23"/>
  <c r="B15" i="23"/>
  <c r="B16" i="23"/>
  <c r="B17" i="23"/>
  <c r="B18" i="23"/>
  <c r="B19" i="23"/>
  <c r="B20" i="23"/>
  <c r="B21" i="23"/>
  <c r="B22" i="23"/>
  <c r="B23" i="23"/>
  <c r="B24" i="23"/>
  <c r="B25" i="23"/>
  <c r="B26" i="23"/>
  <c r="B27" i="23"/>
  <c r="B28" i="23"/>
  <c r="B30" i="23"/>
  <c r="B31" i="23"/>
  <c r="B32" i="23"/>
  <c r="B33" i="23"/>
  <c r="B34" i="23"/>
  <c r="B35" i="23"/>
  <c r="B36" i="23"/>
  <c r="B37" i="23"/>
  <c r="B38" i="23"/>
  <c r="B39" i="23"/>
  <c r="B40" i="23"/>
  <c r="B41" i="23"/>
  <c r="B42" i="23"/>
  <c r="B43" i="23"/>
  <c r="B44" i="23"/>
  <c r="B45" i="23"/>
  <c r="B46" i="23"/>
  <c r="B47" i="23"/>
  <c r="B48" i="23"/>
  <c r="B49" i="23"/>
  <c r="B50" i="23"/>
  <c r="B51" i="23"/>
  <c r="B52" i="23"/>
  <c r="B53" i="23"/>
  <c r="B54" i="23"/>
  <c r="B55" i="23"/>
  <c r="B56" i="23"/>
  <c r="B57" i="23"/>
  <c r="B58" i="23"/>
  <c r="B59" i="23"/>
  <c r="B60" i="23"/>
  <c r="B61" i="23"/>
  <c r="B62" i="23"/>
  <c r="B63" i="23"/>
  <c r="B64" i="23"/>
  <c r="B65" i="23"/>
  <c r="B66" i="23"/>
  <c r="B67" i="23"/>
  <c r="B68" i="23"/>
  <c r="B69" i="23"/>
  <c r="B70" i="23"/>
  <c r="B71" i="23"/>
  <c r="B72" i="23"/>
  <c r="B73" i="23"/>
  <c r="B74" i="23"/>
  <c r="I76" i="23"/>
  <c r="F9" i="23" s="1"/>
  <c r="H76" i="23"/>
  <c r="E9" i="23" s="1"/>
  <c r="G76" i="23"/>
  <c r="D9" i="23" s="1"/>
  <c r="C9" i="23"/>
  <c r="K76" i="23"/>
  <c r="E76" i="23"/>
  <c r="B9" i="23" s="1"/>
  <c r="D7" i="22"/>
  <c r="D8" i="22"/>
  <c r="D9" i="22"/>
  <c r="D13" i="22"/>
  <c r="D14" i="22"/>
  <c r="D15" i="22"/>
  <c r="D17" i="22"/>
  <c r="D18" i="22"/>
  <c r="D20" i="22"/>
  <c r="D21" i="22"/>
  <c r="D23" i="22"/>
  <c r="D25" i="22"/>
  <c r="D26" i="22"/>
  <c r="D28" i="22"/>
  <c r="D29" i="22"/>
  <c r="D30" i="22"/>
  <c r="D31" i="22"/>
  <c r="D32" i="22"/>
  <c r="D33" i="22"/>
  <c r="D35" i="22"/>
  <c r="D36" i="22"/>
  <c r="D37" i="22"/>
  <c r="D38" i="22"/>
  <c r="D39" i="22"/>
  <c r="D40" i="22"/>
  <c r="D41" i="22"/>
  <c r="D43" i="22"/>
  <c r="D44" i="22"/>
  <c r="D45" i="22"/>
  <c r="D47" i="22"/>
  <c r="D48" i="22"/>
  <c r="D51" i="22"/>
  <c r="D52" i="22"/>
  <c r="D53" i="22"/>
  <c r="D54" i="22"/>
  <c r="D56" i="22"/>
  <c r="D57" i="22"/>
  <c r="D58" i="22"/>
  <c r="D59" i="22"/>
  <c r="D60" i="22"/>
  <c r="D61" i="22"/>
  <c r="D62" i="22"/>
  <c r="D63" i="22"/>
  <c r="D65" i="22"/>
  <c r="D66" i="22"/>
  <c r="D67" i="22"/>
  <c r="D68" i="22"/>
  <c r="D6" i="22"/>
  <c r="B3" i="22"/>
  <c r="G3" i="22"/>
  <c r="F3" i="22"/>
  <c r="E3" i="22"/>
  <c r="D3" i="22"/>
  <c r="C3" i="22"/>
  <c r="B7" i="22"/>
  <c r="B8" i="22"/>
  <c r="B9" i="22"/>
  <c r="B10" i="22"/>
  <c r="B11" i="22"/>
  <c r="B12" i="22"/>
  <c r="B13" i="22"/>
  <c r="B14" i="22"/>
  <c r="B15" i="22"/>
  <c r="B16" i="22"/>
  <c r="B17" i="22"/>
  <c r="B18" i="22"/>
  <c r="B19" i="22"/>
  <c r="B20" i="22"/>
  <c r="B21" i="22"/>
  <c r="B22" i="22"/>
  <c r="B23" i="22"/>
  <c r="B24" i="22"/>
  <c r="B25" i="22"/>
  <c r="B26" i="22"/>
  <c r="B27" i="22"/>
  <c r="B28" i="22"/>
  <c r="B29" i="22"/>
  <c r="B30" i="22"/>
  <c r="B31" i="22"/>
  <c r="B32" i="22"/>
  <c r="B33" i="22"/>
  <c r="B34" i="22"/>
  <c r="B35" i="22"/>
  <c r="B36" i="22"/>
  <c r="B37" i="22"/>
  <c r="B38" i="22"/>
  <c r="B39" i="22"/>
  <c r="B40" i="22"/>
  <c r="B41" i="22"/>
  <c r="B42" i="22"/>
  <c r="B43" i="22"/>
  <c r="B44" i="22"/>
  <c r="B45" i="22"/>
  <c r="B46" i="22"/>
  <c r="B47" i="22"/>
  <c r="B48" i="22"/>
  <c r="B49" i="22"/>
  <c r="B50" i="22"/>
  <c r="B51" i="22"/>
  <c r="B52" i="22"/>
  <c r="B53" i="22"/>
  <c r="B54" i="22"/>
  <c r="B55" i="22"/>
  <c r="B56" i="22"/>
  <c r="B57" i="22"/>
  <c r="B58" i="22"/>
  <c r="B59" i="22"/>
  <c r="B60" i="22"/>
  <c r="B61" i="22"/>
  <c r="B62" i="22"/>
  <c r="B63" i="22"/>
  <c r="B64" i="22"/>
  <c r="B65" i="22"/>
  <c r="B66" i="22"/>
  <c r="B67" i="22"/>
  <c r="B68" i="22"/>
  <c r="B6" i="22"/>
  <c r="B3" i="23" l="1"/>
  <c r="M76" i="23"/>
  <c r="K9" i="23" s="1"/>
  <c r="N76" i="23"/>
  <c r="M9" i="23" s="1"/>
  <c r="L76" i="23"/>
  <c r="I9" i="23" s="1"/>
  <c r="H9" i="23"/>
  <c r="J76" i="23"/>
  <c r="G9" i="23" s="1"/>
  <c r="Q50" i="10"/>
  <c r="F18" i="20" l="1"/>
  <c r="E18" i="20"/>
  <c r="D18" i="20"/>
  <c r="F9" i="20"/>
  <c r="F10" i="20"/>
  <c r="F11" i="20"/>
  <c r="F12" i="20"/>
  <c r="F13" i="20"/>
  <c r="F14" i="20"/>
  <c r="F15" i="20"/>
  <c r="F16" i="20"/>
  <c r="F17" i="20"/>
  <c r="F8" i="20"/>
  <c r="F7" i="20"/>
  <c r="F3" i="20"/>
  <c r="F4" i="20"/>
  <c r="F5" i="20"/>
  <c r="F6" i="20"/>
  <c r="F2" i="20"/>
  <c r="C37" i="17" l="1"/>
  <c r="D43" i="17" l="1"/>
  <c r="C43" i="17"/>
  <c r="C42" i="17"/>
  <c r="I3" i="10" l="1"/>
  <c r="H3" i="10"/>
  <c r="G3" i="10"/>
  <c r="F3" i="10"/>
  <c r="E3" i="10"/>
  <c r="D3" i="10"/>
  <c r="C3" i="10"/>
  <c r="K49" i="10"/>
  <c r="N49" i="10" s="1"/>
  <c r="I50" i="10"/>
  <c r="H50" i="10"/>
  <c r="G50" i="10"/>
  <c r="F50" i="10"/>
  <c r="D47" i="10"/>
  <c r="D48" i="10"/>
  <c r="D49" i="10"/>
  <c r="E49" i="10"/>
  <c r="J49" i="10" s="1"/>
  <c r="B49" i="10"/>
  <c r="D41" i="17"/>
  <c r="D42" i="17"/>
  <c r="E43" i="17"/>
  <c r="B43" i="17"/>
  <c r="M49" i="10" l="1"/>
  <c r="L49" i="10"/>
  <c r="C29" i="17" l="1"/>
  <c r="C30" i="17"/>
  <c r="K48" i="10" l="1"/>
  <c r="N48" i="10" s="1"/>
  <c r="C7" i="17" l="1"/>
  <c r="C8" i="17"/>
  <c r="C9" i="17"/>
  <c r="C10" i="17"/>
  <c r="C11" i="17"/>
  <c r="C12" i="17"/>
  <c r="C13" i="17"/>
  <c r="C14" i="17"/>
  <c r="C15" i="17"/>
  <c r="C16" i="17"/>
  <c r="C17" i="17"/>
  <c r="C18" i="17"/>
  <c r="C19" i="17"/>
  <c r="C20" i="17"/>
  <c r="C21" i="17"/>
  <c r="C22" i="17"/>
  <c r="C23" i="17"/>
  <c r="C24" i="17"/>
  <c r="C25" i="17"/>
  <c r="C26" i="17"/>
  <c r="C27" i="17"/>
  <c r="C28" i="17"/>
  <c r="C31" i="17"/>
  <c r="C32" i="17"/>
  <c r="C33" i="17"/>
  <c r="C34" i="17"/>
  <c r="C35" i="17"/>
  <c r="C36" i="17"/>
  <c r="C38" i="17"/>
  <c r="C39" i="17"/>
  <c r="C40" i="17"/>
  <c r="C41" i="17"/>
  <c r="C6" i="17"/>
  <c r="D6" i="17"/>
  <c r="G3" i="17" l="1"/>
  <c r="F3" i="17"/>
  <c r="E41" i="17" l="1"/>
  <c r="E42" i="17"/>
  <c r="C3" i="17"/>
  <c r="K47" i="10" l="1"/>
  <c r="N47" i="10" s="1"/>
  <c r="M48" i="10"/>
  <c r="E47" i="10"/>
  <c r="J47" i="10" s="1"/>
  <c r="E48" i="10"/>
  <c r="L48" i="10" s="1"/>
  <c r="B41" i="17"/>
  <c r="B42" i="17"/>
  <c r="B47" i="10"/>
  <c r="B48" i="10"/>
  <c r="M47" i="10" l="1"/>
  <c r="L47" i="10"/>
  <c r="J48" i="10"/>
  <c r="B22" i="10"/>
  <c r="E3" i="17" l="1"/>
  <c r="D3" i="17"/>
  <c r="E40" i="17"/>
  <c r="D40" i="17"/>
  <c r="B40" i="17"/>
  <c r="E39" i="17"/>
  <c r="D39" i="17"/>
  <c r="B39" i="17"/>
  <c r="E38" i="17"/>
  <c r="D38" i="17"/>
  <c r="B38" i="17"/>
  <c r="E37" i="17"/>
  <c r="D37" i="17"/>
  <c r="B37" i="17"/>
  <c r="E36" i="17"/>
  <c r="D36" i="17"/>
  <c r="B36" i="17"/>
  <c r="E35" i="17"/>
  <c r="D35" i="17"/>
  <c r="B35" i="17"/>
  <c r="E34" i="17"/>
  <c r="D34" i="17"/>
  <c r="B34" i="17"/>
  <c r="E33" i="17"/>
  <c r="D33" i="17"/>
  <c r="B33" i="17"/>
  <c r="E32" i="17"/>
  <c r="D32" i="17"/>
  <c r="B32" i="17"/>
  <c r="E31" i="17"/>
  <c r="D31" i="17"/>
  <c r="B31" i="17"/>
  <c r="E30" i="17"/>
  <c r="D30" i="17"/>
  <c r="B30" i="17"/>
  <c r="E29" i="17"/>
  <c r="D29" i="17"/>
  <c r="B29" i="17"/>
  <c r="E28" i="17"/>
  <c r="D28" i="17"/>
  <c r="B28" i="17"/>
  <c r="E27" i="17"/>
  <c r="D27" i="17"/>
  <c r="B27" i="17"/>
  <c r="E26" i="17"/>
  <c r="D26" i="17"/>
  <c r="B26" i="17"/>
  <c r="E25" i="17"/>
  <c r="D25" i="17"/>
  <c r="B25" i="17"/>
  <c r="E24" i="17"/>
  <c r="D24" i="17"/>
  <c r="B24" i="17"/>
  <c r="E23" i="17"/>
  <c r="D23" i="17"/>
  <c r="B23" i="17"/>
  <c r="E22" i="17"/>
  <c r="D22" i="17"/>
  <c r="B22" i="17"/>
  <c r="E21" i="17"/>
  <c r="D21" i="17"/>
  <c r="B21" i="17"/>
  <c r="E20" i="17"/>
  <c r="D20" i="17"/>
  <c r="B20" i="17"/>
  <c r="E19" i="17"/>
  <c r="D19" i="17"/>
  <c r="B19" i="17"/>
  <c r="E18" i="17"/>
  <c r="D18" i="17"/>
  <c r="B18" i="17"/>
  <c r="E17" i="17"/>
  <c r="D17" i="17"/>
  <c r="B17" i="17"/>
  <c r="E16" i="17"/>
  <c r="D16" i="17"/>
  <c r="B16" i="17"/>
  <c r="E15" i="17"/>
  <c r="D15" i="17"/>
  <c r="B15" i="17"/>
  <c r="E14" i="17"/>
  <c r="D14" i="17"/>
  <c r="B14" i="17"/>
  <c r="E13" i="17"/>
  <c r="D13" i="17"/>
  <c r="B13" i="17"/>
  <c r="E12" i="17"/>
  <c r="D12" i="17"/>
  <c r="B12" i="17"/>
  <c r="E11" i="17"/>
  <c r="D11" i="17"/>
  <c r="B11" i="17"/>
  <c r="E10" i="17"/>
  <c r="D10" i="17"/>
  <c r="B10" i="17"/>
  <c r="E9" i="17"/>
  <c r="D9" i="17"/>
  <c r="B9" i="17"/>
  <c r="E8" i="17"/>
  <c r="D8" i="17"/>
  <c r="B8" i="17"/>
  <c r="E7" i="17"/>
  <c r="D7" i="17"/>
  <c r="B7" i="17"/>
  <c r="E6" i="17"/>
  <c r="B6" i="17"/>
  <c r="B41" i="10"/>
  <c r="E44" i="17" l="1"/>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 i="2"/>
  <c r="D15" i="10" l="1"/>
  <c r="G15" i="11" l="1"/>
  <c r="H15" i="11" s="1"/>
  <c r="I15" i="11" s="1"/>
  <c r="D15" i="11"/>
  <c r="K22" i="10" l="1"/>
  <c r="N22" i="10" s="1"/>
  <c r="K23" i="10"/>
  <c r="N23" i="10" s="1"/>
  <c r="K24" i="10"/>
  <c r="N24" i="10" s="1"/>
  <c r="K25" i="10"/>
  <c r="N25" i="10" s="1"/>
  <c r="K26" i="10"/>
  <c r="N26" i="10" s="1"/>
  <c r="K27" i="10"/>
  <c r="N27" i="10" s="1"/>
  <c r="K28" i="10"/>
  <c r="N28" i="10" s="1"/>
  <c r="K29" i="10"/>
  <c r="N29" i="10" s="1"/>
  <c r="K30" i="10"/>
  <c r="N30" i="10" s="1"/>
  <c r="K31" i="10"/>
  <c r="K32" i="10"/>
  <c r="N32" i="10" s="1"/>
  <c r="K33" i="10"/>
  <c r="N33" i="10" s="1"/>
  <c r="K34" i="10"/>
  <c r="N34" i="10" s="1"/>
  <c r="K35" i="10"/>
  <c r="N35" i="10" s="1"/>
  <c r="K36" i="10"/>
  <c r="K37" i="10"/>
  <c r="K38" i="10"/>
  <c r="K39" i="10"/>
  <c r="N39" i="10" s="1"/>
  <c r="K40" i="10"/>
  <c r="N40" i="10" s="1"/>
  <c r="K41" i="10"/>
  <c r="N41" i="10" s="1"/>
  <c r="K42" i="10"/>
  <c r="K43" i="10"/>
  <c r="N43" i="10" s="1"/>
  <c r="K44" i="10"/>
  <c r="N44" i="10" s="1"/>
  <c r="K45" i="10"/>
  <c r="K46" i="10"/>
  <c r="E22" i="10"/>
  <c r="J22" i="10" s="1"/>
  <c r="E23" i="10"/>
  <c r="J23" i="10" s="1"/>
  <c r="E24" i="10"/>
  <c r="J24" i="10" s="1"/>
  <c r="E25" i="10"/>
  <c r="J25" i="10" s="1"/>
  <c r="E26" i="10"/>
  <c r="J26" i="10" s="1"/>
  <c r="E27" i="10"/>
  <c r="J27" i="10" s="1"/>
  <c r="E28" i="10"/>
  <c r="J28" i="10" s="1"/>
  <c r="E29" i="10"/>
  <c r="J29" i="10" s="1"/>
  <c r="E30" i="10"/>
  <c r="J30" i="10" s="1"/>
  <c r="E31" i="10"/>
  <c r="J31" i="10" s="1"/>
  <c r="E32" i="10"/>
  <c r="J32" i="10" s="1"/>
  <c r="E33" i="10"/>
  <c r="J33" i="10" s="1"/>
  <c r="E34" i="10"/>
  <c r="J34" i="10" s="1"/>
  <c r="E35" i="10"/>
  <c r="J35" i="10" s="1"/>
  <c r="E36" i="10"/>
  <c r="J36" i="10" s="1"/>
  <c r="E37" i="10"/>
  <c r="J37" i="10" s="1"/>
  <c r="E38" i="10"/>
  <c r="J38" i="10" s="1"/>
  <c r="E39" i="10"/>
  <c r="J39" i="10" s="1"/>
  <c r="E40" i="10"/>
  <c r="J40" i="10" s="1"/>
  <c r="E41" i="10"/>
  <c r="J41" i="10" s="1"/>
  <c r="E42" i="10"/>
  <c r="J42" i="10" s="1"/>
  <c r="E43" i="10"/>
  <c r="J43" i="10" s="1"/>
  <c r="E44" i="10"/>
  <c r="J44" i="10" s="1"/>
  <c r="E45" i="10"/>
  <c r="J45" i="10" s="1"/>
  <c r="E46"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M37" i="10" l="1"/>
  <c r="N37" i="10"/>
  <c r="M36" i="10"/>
  <c r="N36" i="10"/>
  <c r="M45" i="10"/>
  <c r="N45" i="10"/>
  <c r="M42" i="10"/>
  <c r="N42" i="10"/>
  <c r="M31" i="10"/>
  <c r="N31" i="10"/>
  <c r="M46" i="10"/>
  <c r="N46" i="10"/>
  <c r="M38" i="10"/>
  <c r="N38" i="10"/>
  <c r="M34" i="10"/>
  <c r="M26" i="10"/>
  <c r="M44" i="10"/>
  <c r="M43" i="10"/>
  <c r="M27" i="10"/>
  <c r="M41" i="10"/>
  <c r="M33" i="10"/>
  <c r="M25" i="10"/>
  <c r="M29" i="10"/>
  <c r="M28" i="10"/>
  <c r="M35" i="10"/>
  <c r="M39" i="10"/>
  <c r="M23" i="10"/>
  <c r="M30" i="10"/>
  <c r="M22" i="10"/>
  <c r="L46" i="10"/>
  <c r="J46" i="10"/>
  <c r="L42" i="10"/>
  <c r="L30" i="10"/>
  <c r="L22" i="10"/>
  <c r="L28" i="10"/>
  <c r="L38" i="10"/>
  <c r="L33" i="10"/>
  <c r="L29" i="10"/>
  <c r="L41" i="10"/>
  <c r="L43" i="10"/>
  <c r="L35" i="10"/>
  <c r="L25" i="10"/>
  <c r="L27" i="10"/>
  <c r="L36" i="10"/>
  <c r="L44" i="10"/>
  <c r="L34" i="10"/>
  <c r="L37" i="10"/>
  <c r="L26" i="10"/>
  <c r="M40" i="10"/>
  <c r="M32" i="10"/>
  <c r="M24" i="10"/>
  <c r="L40" i="10"/>
  <c r="L32" i="10"/>
  <c r="L24" i="10"/>
  <c r="L45" i="10"/>
  <c r="L39" i="10"/>
  <c r="L31" i="10"/>
  <c r="L23" i="10"/>
  <c r="B23" i="10" l="1"/>
  <c r="B24" i="10"/>
  <c r="B25" i="10"/>
  <c r="B26" i="10"/>
  <c r="B27" i="10"/>
  <c r="B28" i="10"/>
  <c r="B29" i="10"/>
  <c r="B30" i="10"/>
  <c r="B31" i="10"/>
  <c r="B32" i="10"/>
  <c r="B33" i="10"/>
  <c r="B34" i="10"/>
  <c r="B35" i="10"/>
  <c r="B36" i="10"/>
  <c r="B37" i="10"/>
  <c r="B38" i="10"/>
  <c r="B39" i="10"/>
  <c r="B40" i="10"/>
  <c r="B42" i="10"/>
  <c r="B43" i="10"/>
  <c r="B44" i="10"/>
  <c r="B45" i="10"/>
  <c r="B46" i="10"/>
  <c r="J60" i="2" l="1"/>
  <c r="J59" i="2"/>
  <c r="J58" i="2"/>
  <c r="J57" i="2"/>
  <c r="J56" i="2"/>
  <c r="J55" i="2"/>
  <c r="J54" i="2"/>
  <c r="J53" i="2"/>
  <c r="J52" i="2"/>
  <c r="J51" i="2"/>
  <c r="K21" i="10" l="1"/>
  <c r="N21" i="10" s="1"/>
  <c r="E21" i="10"/>
  <c r="J21" i="10" s="1"/>
  <c r="D21" i="10"/>
  <c r="B19" i="10"/>
  <c r="B20" i="10"/>
  <c r="B21" i="10"/>
  <c r="B13" i="10"/>
  <c r="B14" i="10"/>
  <c r="B15" i="10"/>
  <c r="B16" i="10"/>
  <c r="B17" i="10"/>
  <c r="B18" i="10"/>
  <c r="M21" i="10" l="1"/>
  <c r="L21" i="10"/>
  <c r="K13" i="10"/>
  <c r="K14" i="10"/>
  <c r="K15" i="10"/>
  <c r="N15" i="10" s="1"/>
  <c r="K16" i="10"/>
  <c r="N16" i="10" s="1"/>
  <c r="K17" i="10"/>
  <c r="K18" i="10"/>
  <c r="N18" i="10" s="1"/>
  <c r="K19" i="10"/>
  <c r="N19" i="10" s="1"/>
  <c r="K20" i="10"/>
  <c r="K12" i="10"/>
  <c r="N12" i="10" s="1"/>
  <c r="E9" i="10"/>
  <c r="F9" i="10"/>
  <c r="M14" i="10" l="1"/>
  <c r="N14" i="10"/>
  <c r="M13" i="10"/>
  <c r="N13" i="10"/>
  <c r="M20" i="10"/>
  <c r="N20" i="10"/>
  <c r="M17" i="10"/>
  <c r="N17" i="10"/>
  <c r="M15" i="10"/>
  <c r="M16" i="10"/>
  <c r="M19" i="10"/>
  <c r="M18" i="10"/>
  <c r="K50" i="10"/>
  <c r="N50" i="10" s="1"/>
  <c r="M9" i="10" s="1"/>
  <c r="M12" i="10"/>
  <c r="F45" i="2"/>
  <c r="B45" i="2"/>
  <c r="D13" i="10"/>
  <c r="D14" i="10"/>
  <c r="D16" i="10"/>
  <c r="D17" i="10"/>
  <c r="D18" i="10"/>
  <c r="D19" i="10"/>
  <c r="D20" i="10"/>
  <c r="D12" i="10"/>
  <c r="E13" i="10"/>
  <c r="E14" i="10"/>
  <c r="E15" i="10"/>
  <c r="E16" i="10"/>
  <c r="E17" i="10"/>
  <c r="E18" i="10"/>
  <c r="J18" i="10" s="1"/>
  <c r="E19" i="10"/>
  <c r="J19" i="10" s="1"/>
  <c r="E20" i="10"/>
  <c r="E12" i="10"/>
  <c r="B12" i="10"/>
  <c r="B3" i="10" s="1"/>
  <c r="E50" i="10" l="1"/>
  <c r="L50" i="10" s="1"/>
  <c r="J12" i="10"/>
  <c r="H9" i="10"/>
  <c r="M50" i="10"/>
  <c r="L16" i="10"/>
  <c r="J16" i="10"/>
  <c r="L15" i="10"/>
  <c r="J15" i="10"/>
  <c r="L13" i="10"/>
  <c r="J13" i="10"/>
  <c r="L20" i="10"/>
  <c r="J20" i="10"/>
  <c r="L14" i="10"/>
  <c r="J14" i="10"/>
  <c r="L17" i="10"/>
  <c r="J17" i="10"/>
  <c r="L18" i="10"/>
  <c r="L12" i="10"/>
  <c r="L19" i="10"/>
  <c r="E15" i="11"/>
  <c r="J50" i="10" l="1"/>
  <c r="G9" i="10" s="1"/>
  <c r="F15" i="11"/>
  <c r="J15" i="11" s="1"/>
  <c r="I9" i="10"/>
  <c r="K9" i="10"/>
  <c r="D9" i="10"/>
  <c r="C9" i="10"/>
  <c r="B9" i="10"/>
  <c r="N11" i="29" l="1"/>
  <c r="I9" i="4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tc={0835567C-642A-44B5-8BEA-BEA762F9B345}</author>
    <author>tc={CB0C9EA6-4F09-4C93-B5DD-44F1AC9ED87C}</author>
    <author>tc={8CCC23DB-C2FA-4453-92F6-DF76C613C523}</author>
    <author>tc={1BE15EA9-DF02-4F8F-9FF8-F120866A6ECA}</author>
    <author>tc={3013A603-7A69-4113-B4FC-C44F61D812EE}</author>
    <author>tc={CF6300B9-BC9D-4AE9-9DC0-6C1B2C2CA10B}</author>
    <author>tc={7408744E-F1B5-4B18-8103-1D534EC95990}</author>
    <author>tc={69B4D03C-BF49-4FC1-9C9B-F252105B2854}</author>
    <author>tc={DB9FAC67-D80E-4430-8BC9-DADE922E0F22}</author>
    <author>tc={EF6C18B9-4E57-4F88-9577-6567D08A4ABF}</author>
    <author>tc={F4EB7657-0DBA-4F90-8878-228F8B39BCEA}</author>
    <author>tc={A155B24D-8910-45F5-BA80-D1CB91141250}</author>
    <author>tc={7C941E09-EA70-4CFA-B227-9D2753410B4D}</author>
    <author>tc={E9C6A7F7-B7D0-4933-B4DE-66F5913924E4}</author>
    <author>tc={4C204367-9837-4F46-9399-13632C55FC20}</author>
    <author>tc={C9D26A30-8AE3-41A4-9F90-7CA6B1B98D12}</author>
    <author>tc={A57F5707-D3EF-476C-80D8-ED522C734DB9}</author>
    <author>tc={18B65F74-D91F-4964-83BD-5B6AC30CA4D3}</author>
    <author>tc={EDCB082A-A8D0-4AC1-A509-01DE4A348EE2}</author>
    <author>tc={8E5D4FA6-2CDD-4815-ACE3-B386EE455FC5}</author>
    <author>tc={70DA7CE3-F035-45DC-A7B6-3CB19E546227}</author>
    <author>tc={CB3DC6DC-D42F-4366-9A19-0E29EF89DBAF}</author>
    <author>tc={4639632D-BFF9-43D5-96C4-CADE7ED38A4A}</author>
    <author>tc={3B240A19-9296-4D42-B58E-4FE9BA42C2A2}</author>
    <author>tc={4E7B8382-45AE-4741-808D-7B7A15D7D275}</author>
    <author>tc={7D24CD85-2D5A-4865-827F-87D29DFD6E08}</author>
    <author>tc={8F294712-5819-4E78-82EA-FB0030E3F0D0}</author>
    <author>tc={5A49D6BF-39C9-4ACC-9858-148A21AD6679}</author>
    <author>tc={24E34E59-408B-4A46-B317-C4386C3321E8}</author>
    <author>tc={1D2F1516-BC50-4253-9E24-0E2E93552FBF}</author>
    <author>tc={8F0018A6-3166-4FC5-96DC-D8FB82E21A44}</author>
    <author>tc={0BB986C7-1A34-45BD-B20C-6577356C94D3}</author>
    <author>tc={2C27738E-2299-444D-A61C-9E20A6687457}</author>
    <author>tc={3273AEE3-7CF3-4464-A446-452ADBC063E6}</author>
    <author>tc={3FB06F53-C997-4D31-A63C-01EB17FFB032}</author>
    <author>tc={D173F0B1-9E04-4AC5-B822-0919C91303D5}</author>
    <author>tc={5F6B0409-82FF-4CD3-8C26-24918A6A7589}</author>
    <author>tc={F9CCF28D-2BA8-4994-BFC7-FE6FCC0942C8}</author>
    <author>tc={8B87C864-F892-4FD4-B90F-2C2474D8A4B8}</author>
    <author>tc={C05FEF62-E917-4D8E-B21A-E3C8BC4CF64F}</author>
    <author>tc={727A763F-9C10-41C4-B7C4-1B85222BC1D3}</author>
    <author>tc={DC00501B-FF63-4F33-B578-604284FACEC1}</author>
    <author>tc={7D7CE9D3-9690-43E3-81B4-F54B60B2790C}</author>
    <author>tc={4D9F1624-1074-450A-B2C8-CEFE213412D4}</author>
    <author>tc={5351D65F-FDB6-441B-BAAD-AA7127D1EB49}</author>
    <author>tc={6302DFA8-4B09-4135-854C-95F21734F8DB}</author>
    <author>tc={943DEBD5-2499-47B8-8206-2942556E3695}</author>
    <author>tc={E35EC466-9A72-48C9-A5C0-9FA2F02138C1}</author>
    <author>tc={C02E87DF-45FB-4988-A670-5EBD0122659D}</author>
    <author>tc={D7843166-4468-4255-B44D-D85E76ADD1CA}</author>
    <author>tc={F6B15099-F64A-4EF9-9F67-0F6B5F042FFB}</author>
    <author>tc={E429E20F-C210-4FF0-AE7C-3AA440F56DF2}</author>
    <author>tc={A1EE2471-F335-4E10-BFDB-1C7CA1E079FD}</author>
    <author>tc={57508216-D2F8-41DC-A82C-65839DEBB2F4}</author>
    <author>tc={3338B154-9363-484A-B8CD-6382C45628AE}</author>
    <author>tc={6644CB56-D538-462F-81C0-9BC2C938A94C}</author>
    <author>tc={375F8590-39D6-4B1F-A8A4-070205FE8074}</author>
    <author>tc={96D1C435-C5C3-45E4-AAF9-B7D9E21BBDB3}</author>
    <author>tc={99F2FE42-ABC0-45A2-83EA-AE7137B41779}</author>
    <author>tc={C47E6413-7443-484B-9EDA-F4F2E018BF1A}</author>
    <author>tc={1DBA3769-FB7E-49E8-9628-2C6F0FA89F18}</author>
    <author>tc={0AF56477-7C47-43C9-8CB5-864F32EA0B5D}</author>
    <author>tc={1A9EBA57-CB05-4938-B873-3BA8D36AAF6F}</author>
    <author>tc={C05FA6BB-D6FB-4FF4-A6C9-FF49A110D8AA}</author>
    <author>tc={5D44458F-54B3-4EC6-B7C8-4638E7712A62}</author>
    <author>tc={E1813364-7B4F-4E62-ACAF-6BBB06243EE4}</author>
    <author>tc={8ED36422-EF42-4ADC-AB23-82326DFE6427}</author>
    <author>tc={00C5E4CA-A5AA-4F70-AAC4-A4C32E34CDAF}</author>
    <author>tc={4BD37EF2-2809-44D5-98A5-188FD25AA98B}</author>
    <author>tc={AA7675CA-A813-4A72-A275-4B7EAEAAD02B}</author>
    <author>tc={6CF1E3D9-F9E0-4D9B-855F-90A574DD8D91}</author>
    <author>tc={E2D54E7F-72A7-4060-82A3-7B57FFC4C85A}</author>
    <author>tc={74CDF442-9992-4330-8638-EA58890B60F1}</author>
    <author>tc={FD735222-F803-4797-BBDB-72C0872F491A}</author>
    <author>tc={78EDA129-0B95-46C9-A334-B2BB53406D72}</author>
    <author>tc={5A379F30-1B0B-4A41-A03D-1C37BF0189A6}</author>
    <author>tc={7E39D485-72E3-4504-95B0-8322F35919F3}</author>
    <author>tc={19F2A29D-85EA-480C-BD37-34CC46DC79A9}</author>
    <author>tc={79AF108C-AE36-4D3E-ADE9-8745DCF12A5C}</author>
    <author>tc={8B6EEE40-1013-44F6-9662-BDCC269803CE}</author>
    <author>tc={537A5250-8B28-4492-ABAF-DB7081631445}</author>
    <author>tc={8DCDFD65-91A8-46FC-828C-C616730DFBB3}</author>
    <author>tc={706391E4-6F77-47CE-9B0D-9D29E7C6310C}</author>
    <author>tc={B94E75EA-B01C-4769-AD61-DC72897704D7}</author>
    <author>tc={E5E4D70A-A7FD-40D1-A787-D3BA90C76092}</author>
    <author>tc={BFD67AA1-9053-4848-8D2D-E8654CE317C3}</author>
    <author>tc={BB6733A3-C007-446D-9B8E-0C19D0064486}</author>
    <author>tc={89F17DA1-0F26-4A88-8491-0BBAC08F3517}</author>
    <author>tc={0F107314-C6ED-4B0C-B703-67E5219FF20E}</author>
    <author>tc={53ADB547-48EE-4523-90AA-10977AE242E7}</author>
    <author>tc={DD3F63FD-94AF-42FD-B2F6-939D01D5C4C1}</author>
    <author>tc={B52A6033-27BF-4824-8CFD-31F75C73EE29}</author>
    <author>tc={5B7C6BD6-D9B6-41B6-AC07-AC3EB867DBBA}</author>
    <author>tc={8A8A4090-8098-4AC2-962A-D9389A20C18A}</author>
    <author>tc={EBD280F4-DE22-40D3-8C2B-584C7651A10B}</author>
    <author>tc={E80F44DC-6A94-4363-9DD3-09C8D2DF28CA}</author>
    <author>tc={28057CBF-989E-4E43-9B02-DB6F146171FF}</author>
    <author>tc={FCF9430D-AE57-4A4B-9F21-F00B2358DF04}</author>
    <author>tc={A8DF0C2D-BE3E-4FCB-B8CA-CE8A80703BA9}</author>
    <author>tc={1BEB4606-BFC2-491E-A5EB-BC4CF33F9C88}</author>
    <author>tc={B9C5E257-7FE9-4E27-BA5F-FEB751B1BD37}</author>
    <author>tc={7219AC79-16FD-46A5-965D-109F3A4BDB43}</author>
    <author>tc={4C9B0985-5656-4C69-880F-5495E54EAD59}</author>
    <author>tc={B90B1C3D-3689-455F-A11D-B1AD47069B32}</author>
    <author>tc={21BCCFB2-D278-4320-9388-D0643163575C}</author>
    <author>tc={70E1B235-0FFB-4C67-973F-630C860254F2}</author>
    <author>tc={E8881350-B83F-48B7-BA48-FC24B212BE34}</author>
    <author>tc={DE283DAE-9FBF-4A99-A5C7-84C03D8087D6}</author>
    <author>tc={20D16D02-8035-4568-BE4A-B2F67D41C37D}</author>
    <author>tc={64FB1FE1-0579-476F-B02E-76956B4C2701}</author>
    <author>tc={9608460D-FDE4-4082-94EF-99A482BAAABD}</author>
    <author>tc={27BCEF8C-782B-4C66-B526-F21E0B7FDAD6}</author>
    <author>tc={F211DF20-A27F-4357-8C44-003408733434}</author>
    <author>tc={C57DC4A5-F21E-418C-89C1-FBCB373B1051}</author>
    <author>tc={5B6BCEB5-4BF1-432E-B1FB-77FC1EB76BAA}</author>
    <author>tc={7DDBF56B-F430-4222-A760-76F5F048301B}</author>
    <author>tc={5BF5BC63-B24F-4395-9E48-A623EC3CA5C5}</author>
    <author>tc={35F9819C-F8B7-4BAB-AFFE-0865F0903991}</author>
    <author>tc={C778448F-E113-4CFD-9EEB-CBFCC1B6A782}</author>
    <author>tc={01E17526-4BC2-4C9B-B81D-A7EFC631AA8F}</author>
    <author>tc={E6CFE2AD-849B-47F1-9B64-CD4BE90F2D0C}</author>
    <author>tc={FE6552BF-D493-48F4-B090-A60F95893DF4}</author>
    <author>tc={4B0601A1-95CF-4897-BC02-1D2706C974C3}</author>
    <author>tc={A584225D-2EF5-43C0-9DDD-2ABC03F38178}</author>
    <author>tc={02F7DA6A-3855-4884-B5D0-71AFB02AD516}</author>
    <author>tc={0BCF2C1E-5CE2-434C-928B-16C8815EC4BA}</author>
    <author>tc={82E1946B-0B10-4BD5-A7B3-85C2F7DE0376}</author>
    <author>tc={2A001BC2-CB67-4B1C-BCF1-63C49DABEB69}</author>
    <author>tc={322D9794-BEA1-44F2-8B78-9C43EDBEA1CA}</author>
    <author>tc={5AF7D837-64DD-4EB2-B976-3D0800C10F65}</author>
    <author>tc={1DF4BA34-BF11-487D-9689-61749EB30BBE}</author>
    <author>tc={2033EA9A-4C9D-4462-8B57-14B97B3FA240}</author>
    <author>tc={7DC5E91B-57FE-4FFD-937E-E07E9EDA406B}</author>
    <author>tc={5E9B4F52-7420-48BA-99C2-DD7009F5A050}</author>
    <author>tc={4C076D82-F3F5-4071-A897-D5F68AE3F700}</author>
    <author>tc={7572F98D-4269-479B-8A63-F7582EC562EF}</author>
    <author>tc={1DBE184B-F183-4B95-8D0E-37CDF86FE20E}</author>
    <author>tc={272EDE5F-FF34-4535-A958-A26EFD2E2743}</author>
    <author>tc={F7C71D02-B9B1-4C7D-9E88-D7D99BDCBCE4}</author>
    <author>tc={5943655D-AEC0-412F-B984-AE42B1AA7392}</author>
    <author>tc={43477404-FA08-4AB3-AAE4-7FE8D4D2896F}</author>
    <author>tc={5B15490F-91BB-462B-9FFB-3F9758623F03}</author>
    <author>tc={D234A8A3-BE40-4E2A-9C33-DC4865FB00EA}</author>
    <author>tc={CA773D57-D2FA-47B5-85BB-43C36C99CC9B}</author>
    <author>tc={92FC94D4-73B9-4704-B847-31DC7A3F0247}</author>
    <author>tc={F1F7ECB5-2581-432A-9187-8802DF7D3116}</author>
    <author>tc={6D03BA54-22A0-43DE-996D-9993766B7D73}</author>
    <author>tc={9DE04A7C-6C57-4254-A089-94AD97064703}</author>
    <author>tc={A8550A8D-91AA-441B-83EA-B4727AE6BACB}</author>
    <author>tc={9F4626C4-D448-4CF3-9B60-958E8125D057}</author>
    <author>tc={4DCD122D-5CE9-45C2-B53C-2ECA94E07A96}</author>
    <author>tc={26727553-E6AF-4F59-A3AC-2BB50DD6DC1C}</author>
    <author>tc={7A8F3E47-CBBD-4F6D-9915-DA290F89DDE7}</author>
    <author>tc={03F9B7B0-C770-4737-B91E-74A0F622CFF3}</author>
    <author>tc={DBD054AA-BF72-4703-9FB5-2777B70643CE}</author>
    <author>tc={245028D7-C30D-443D-8999-AAA428B292A7}</author>
    <author>tc={8905EC34-E446-4E08-BB3B-7C9819592C84}</author>
    <author>tc={23C7BC04-E0E3-4D5E-8A38-BCB9CF90E768}</author>
    <author>tc={2D0AF5AA-BA01-4A17-AB79-1BF0F5E35AB4}</author>
    <author>tc={C0E8E414-CAC9-435D-A346-B484700F177D}</author>
    <author>tc={9CB9F24A-0B7B-434A-B4EB-4A9925F496F4}</author>
    <author>tc={DD646EDF-5088-49D9-BFCA-CCF30C5F1549}</author>
    <author>tc={CED17FA0-91DE-44BC-96EA-9E84BF888590}</author>
    <author>tc={710467F5-65F3-41F6-ABA4-B94DC6E1C22B}</author>
    <author>tc={423BD3C3-67F0-4115-B4F7-525868E03A8B}</author>
    <author>tc={5C366931-A1B9-4A57-A5E1-71044E00D645}</author>
    <author>tc={D248589E-73CD-4DC2-B974-1DCF09C2CCA1}</author>
    <author>tc={6315E333-3180-45D0-B829-A6C313297B59}</author>
    <author>tc={53697874-0C7B-452A-AFCB-C24A25DE0321}</author>
    <author>tc={3597D9EC-692B-4CF1-A6E4-F9EFE49F831F}</author>
    <author>tc={C3125DE6-0943-4019-952A-7C514A34AF3C}</author>
    <author>tc={704A3467-4C2D-411F-BAB4-79D382C5E9A3}</author>
    <author>tc={F7396F6A-39A9-4AEB-93E8-C22136946724}</author>
    <author>tc={A4F15552-7707-4448-8C0E-FFBB4ACFC043}</author>
    <author>tc={388068A6-760C-418C-BCBB-86993512201F}</author>
    <author>tc={9ECF9800-CCDE-49AC-B496-20FAE426F367}</author>
    <author>tc={EE4EEDB4-2BD1-48BE-AC47-63459EEB2668}</author>
    <author>tc={1C27AC10-A80B-4A82-B9A3-14024139DB34}</author>
    <author>tc={0E3A2C43-CBBC-4B78-80A0-C721DFD1E762}</author>
    <author>tc={D6E8D3F8-F9DE-4FD3-8D27-F6A8C697ABA2}</author>
    <author>tc={F5213BBF-DB6B-495A-9D46-3BB596258B69}</author>
    <author>tc={144126C6-1C66-478C-AD91-AA98703E267C}</author>
    <author>tc={92B46D49-0DDE-42DB-AC50-B5F5BD3DB1C9}</author>
    <author>tc={740D614F-F5A7-45C8-BFEC-487D620659DF}</author>
  </authors>
  <commentList>
    <comment ref="B4" authorId="0" shapeId="0" xr:uid="{0835567C-642A-44B5-8BEA-BEA762F9B345}">
      <text>
        <t>[Threaded comment]
Your version of Excel allows you to read this threaded comment; however, any edits to it will get removed if the file is opened in a newer version of Excel. Learn more: https://go.microsoft.com/fwlink/?linkid=870924
Comment:
    For discussion: Are there any max character limits to consider and can these be provided?
Reply:
    ACES.PERSON.FIRST_NAME- VARCHAR2 (30 Byte)</t>
      </text>
    </comment>
    <comment ref="B5" authorId="1" shapeId="0" xr:uid="{CB0C9EA6-4F09-4C93-B5DD-44F1AC9ED87C}">
      <text>
        <t>[Threaded comment]
Your version of Excel allows you to read this threaded comment; however, any edits to it will get removed if the file is opened in a newer version of Excel. Learn more: https://go.microsoft.com/fwlink/?linkid=870924
Comment:
    ACES.PERSON.MIDDLE_NAME VARCHAR2 (30 Byte)</t>
      </text>
    </comment>
    <comment ref="B6" authorId="2" shapeId="0" xr:uid="{8CCC23DB-C2FA-4453-92F6-DF76C613C523}">
      <text>
        <t>[Threaded comment]
Your version of Excel allows you to read this threaded comment; however, any edits to it will get removed if the file is opened in a newer version of Excel. Learn more: https://go.microsoft.com/fwlink/?linkid=870924
Comment:
    ACES.PERSON.LAST_NAME VARCHAR (30 Bytes)</t>
      </text>
    </comment>
    <comment ref="B7" authorId="3" shapeId="0" xr:uid="{1BE15EA9-DF02-4F8F-9FF8-F120866A6ECA}">
      <text>
        <t>[Threaded comment]
Your version of Excel allows you to read this threaded comment; however, any edits to it will get removed if the file is opened in a newer version of Excel. Learn more: https://go.microsoft.com/fwlink/?linkid=870924
Comment:
    ACES.PERSON.NAME_SUFFIX- VARCHAR2 (10 Byte)
Reply:
    Need to confirm if this should be a text field or picklist.
Note that this is a picklist in MMC, but a text field in ACES.
Reply:
    Bronwyn confirmed via email on 12/22 that this is a text field. For mapping purposes, would need to mirror ACES for the field type.</t>
      </text>
    </comment>
    <comment ref="B8" authorId="4" shapeId="0" xr:uid="{3013A603-7A69-4113-B4FC-C44F61D812EE}">
      <text>
        <t xml:space="preserve">[Threaded comment]
Your version of Excel allows you to read this threaded comment; however, any edits to it will get removed if the file is opened in a newer version of Excel. Learn more: https://go.microsoft.com/fwlink/?linkid=870924
Comment:
    PERSON.GENDER_TYPE_CD
GENDER_TYPE codes are Codes in ():
Male (M)
Female (F)
Unknown (U)
Asking for a new one to be added of Non-Binary which will need a type code assigned. 
@Lundgren, Donald @Pruett, Jamie Please note. Jamie what do you want to do about the Unknown in ACES?
Reply:
    Or are we looking to change all Unknown to be Non-Binary, which I do not believe to be quite right either.
Reply:
    @Lundgren, Donald I would not think so. My thought here would be to show unknown if someone had it but not allow anyone in ACES or the Portaal to update it to anything but the three choices. That would be by first pass on the ACES design.
Reply:
    @Bronwyn Dougherty , I agree with you on that one. </t>
      </text>
    </comment>
    <comment ref="B9" authorId="5" shapeId="0" xr:uid="{CF6300B9-BC9D-4AE9-9DC0-6C1B2C2CA10B}">
      <text>
        <t>[Threaded comment]
Your version of Excel allows you to read this threaded comment; however, any edits to it will get removed if the file is opened in a newer version of Excel. Learn more: https://go.microsoft.com/fwlink/?linkid=870924
Comment:
    ACES.PERSON.BIRTH_DT- DATE
Other things in this table (PERSON) are DOB_MOD_DT and DOB_VERIFICATION_TYPE_CD. These are not front end pieces.</t>
      </text>
    </comment>
    <comment ref="B10" authorId="6" shapeId="0" xr:uid="{7408744E-F1B5-4B18-8103-1D534EC95990}">
      <text>
        <t>[Threaded comment]
Your version of Excel allows you to read this threaded comment; however, any edits to it will get removed if the file is opened in a newer version of Excel. Learn more: https://go.microsoft.com/fwlink/?linkid=870924
Comment:
    ACES.PERSON.SSN- VARCHAR2 (9 byte)
Reply:
    There are also some other fields that populate when this populates as well as processes so we will need to discuss this at the time. Things to think about is ACES.PERSON.SSN_MOD_DT and ACES.PERSON.SSN_VERIFCATION_DT as well as SVES verifcation process.
Reply:
    Will discuss these fields in the ACES integration sprint</t>
      </text>
    </comment>
    <comment ref="B11" authorId="7" shapeId="0" xr:uid="{69B4D03C-BF49-4FC1-9C9B-F252105B2854}">
      <text>
        <t>[Threaded comment]
Your version of Excel allows you to read this threaded comment; however, any edits to it will get removed if the file is opened in a newer version of Excel. Learn more: https://go.microsoft.com/fwlink/?linkid=870924
Comment:
    AI - Bronwyn to check on if there is somewhere to map this in ACES
Reply:
    No there isn't.
Reply:
    Bronwyn wrote in chat that there is a compliance event associated with SSN
SSN compliance - Awaiting Good Cause, Complied, Failed to Comply, Not Yet Complied, Good Cause
Will keep this question for now and clarify options and mapping in ACES integration sprint.
Reply:
    In session 1/26/21 - do not want to map this to a compliance event. Will send to new field in staging tables.</t>
      </text>
    </comment>
    <comment ref="B12" authorId="8" shapeId="0" xr:uid="{DB9FAC67-D80E-4430-8BC9-DADE922E0F22}">
      <text>
        <t>[Threaded comment]
Your version of Excel allows you to read this threaded comment; however, any edits to it will get removed if the file is opened in a newer version of Excel. Learn more: https://go.microsoft.com/fwlink/?linkid=870924
Comment:
    ACES considers these two citizenship types US Citizens.
CITIZENSHIP_TYPE_CD
Naturalized and Now a Citizen (27)
US citizen (35)</t>
      </text>
    </comment>
    <comment ref="B13" authorId="9" shapeId="0" xr:uid="{EF6C18B9-4E57-4F88-9577-6567D08A4ABF}">
      <text>
        <t>[Threaded comment]
Your version of Excel allows you to read this threaded comment; however, any edits to it will get removed if the file is opened in a newer version of Excel. Learn more: https://go.microsoft.com/fwlink/?linkid=870924
Comment:
    ACES on PS187 Person (Client) Detail we ask: Served in US Armed Forces which is Person.Veteran_ind</t>
      </text>
    </comment>
    <comment ref="B15" authorId="10" shapeId="0" xr:uid="{F4EB7657-0DBA-4F90-8878-228F8B39BCEA}">
      <text>
        <t>[Threaded comment]
Your version of Excel allows you to read this threaded comment; however, any edits to it will get removed if the file is opened in a newer version of Excel. Learn more: https://go.microsoft.com/fwlink/?linkid=870924
Comment:
    ACES.PERSON table has the following and you can indicate multiple
Person.Hispanic_Ind
Person.Native_American_Ind
Person.Asian_Ind
Person.Black_Ind
Person.Pacific_Ind
Person.White_Ind
Person. INDETERMINANT_IND</t>
      </text>
    </comment>
    <comment ref="B16" authorId="11" shapeId="0" xr:uid="{A155B24D-8910-45F5-BA80-D1CB91141250}">
      <text>
        <t>[Threaded comment]
Your version of Excel allows you to read this threaded comment; however, any edits to it will get removed if the file is opened in a newer version of Excel. Learn more: https://go.microsoft.com/fwlink/?linkid=870924
Comment:
    For discussion: In MMC currently "Hispanic" is an option for the race question. Need to discuss if this should be captured separately or as part of the race selection.
Reply:
    ACES front end says:
Hispanic or Latino? and it maps to- ACES.PERSON.HISPANIC_IND
Reply:
    I vote for taking it out of race and keeping this question separate.  @Dushuttle, Patricia may want to weigh in as well.  I know in the civil rights complaint training there is a clear distiction between race (roughly what continent you trace your DNA to) and ethnicity (roughly what kind of food, music, celebrations, etc. you associate with).
Reply:
    Patty couldn't access the spread sheet, but she says:
Yes it has to be a two series question. I will find the required format and send to you.
Reply:
    More from Patty:
Here is the document that you need. It gives you the justification and the format for the required two-series question.  https://fns-prod.azureedge.net/sites/default/files/resource-files/30_-_FSP_Implementation_Memo_on_New_Racial_Ethnic_Data_Collection.pdf
Also it is crucial that we do not add an “unknown” category, as we had a finding on that…..FNS said that adding “unknown” gave the option of not collecting information that we are required to collect.
Reply:
    confirmed want to keep this</t>
      </text>
    </comment>
    <comment ref="B19" authorId="12" shapeId="0" xr:uid="{7C941E09-EA70-4CFA-B227-9D2753410B4D}">
      <text>
        <t>[Threaded comment]
Your version of Excel allows you to read this threaded comment; however, any edits to it will get removed if the file is opened in a newer version of Excel. Learn more: https://go.microsoft.com/fwlink/?linkid=870924
Comment:
    Maybe more specific MaineCare subprogram requests can go here?
Reply:
    Will add a separate question asking individuals which MaineCare services they are interested in.</t>
      </text>
    </comment>
    <comment ref="B20" authorId="13" shapeId="0" xr:uid="{E9C6A7F7-B7D0-4933-B4DE-66F5913924E4}">
      <text>
        <t>[Threaded comment]
Your version of Excel allows you to read this threaded comment; however, any edits to it will get removed if the file is opened in a newer version of Excel. Learn more: https://go.microsoft.com/fwlink/?linkid=870924
Comment:
    See things provided in e-mail titles Action Item 80 on 1/8/2021 at 12:03 PM for Assistance Request. Those were geared to LTC but similar thought.</t>
      </text>
    </comment>
    <comment ref="B21" authorId="14" shapeId="0" xr:uid="{4C204367-9837-4F46-9399-13632C55FC20}">
      <text>
        <t>[Threaded comment]
Your version of Excel allows you to read this threaded comment; however, any edits to it will get removed if the file is opened in a newer version of Excel. Learn more: https://go.microsoft.com/fwlink/?linkid=870924
Comment:
    ACES.PERSON_EMAIL.EMAIL_ADDRESS. It needs a person ID so it needs to be matched to a person. That is pretty much true for almost all ACES data.</t>
      </text>
    </comment>
    <comment ref="B22" authorId="15" shapeId="0" xr:uid="{C9D26A30-8AE3-41A4-9F90-7CA6B1B98D12}">
      <text>
        <t>[Threaded comment]
Your version of Excel allows you to read this threaded comment; however, any edits to it will get removed if the file is opened in a newer version of Excel. Learn more: https://go.microsoft.com/fwlink/?linkid=870924
Comment:
    ACES.TELEPHONE. TEL_NUMBER number 10 byte
Also:
ACES.TELEPHONE.TELEPHONE_TYPE_CD
For this we have TELEPHONE_TYPE_CD the choices we have are:
Teletype (T)
Mobile (M)
Message Phone (S)
Work (W)
Home (H)
Fax (F)
Reply:
    Updated the phonetype options to include all listed above</t>
      </text>
    </comment>
    <comment ref="B23" authorId="16" shapeId="0" xr:uid="{A57F5707-D3EF-476C-80D8-ED522C734DB9}">
      <text>
        <t>[Threaded comment]
Your version of Excel allows you to read this threaded comment; however, any edits to it will get removed if the file is opened in a newer version of Excel. Learn more: https://go.microsoft.com/fwlink/?linkid=870924
Comment:
    ACES.TELEPHONE.TEL_EXT number 10 byte
Reply:
    Updated the validator to 10 characters (instead of originally 4)</t>
      </text>
    </comment>
    <comment ref="B24" authorId="17" shapeId="0" xr:uid="{18B65F74-D91F-4964-83BD-5B6AC30CA4D3}">
      <text>
        <t>[Threaded comment]
Your version of Excel allows you to read this threaded comment; however, any edits to it will get removed if the file is opened in a newer version of Excel. Learn more: https://go.microsoft.com/fwlink/?linkid=870924
Comment:
    Need to ensure validation for selecting e-notices + text - already have that in the system</t>
      </text>
    </comment>
    <comment ref="B25" authorId="18" shapeId="0" xr:uid="{EDCB082A-A8D0-4AC1-A509-01DE4A348EE2}">
      <text>
        <t>[Threaded comment]
Your version of Excel allows you to read this threaded comment; however, any edits to it will get removed if the file is opened in a newer version of Excel. Learn more: https://go.microsoft.com/fwlink/?linkid=870924
Comment:
    For discussion: Recommend bringing this question into the application. Currently this only allows for someone to select electronic communications if they are already receiving benefits in ACES.
Reply:
    What did we decide on this. As if needed this is an ACES change.
Reply:
    We need to allow them to opt into enoticing.  Even though we don't have a text message option now I think we should keep it just in case some day we do.
Reply:
    @Dougherty, Bronwyn @Studholme, Lea @Wu, Grace I have been thinking about this more and currently our enoticing in ACES is only a yes/no field. In this case in IOS they are looking to have this be now really more than that with the following options for this field
Electronic - Email only
Electronic - Email and Text Message
Mail
Now we could support this by adjusting the usage of the enoticing fields currently in the portal_user.portal_account table. The fields that would work here would be as follows:
Electronic_Noticing_Ind
Notification_Type_Text_Ind
Notification_type_Email_Ind
Notification_Cell_Phone
In the MMC portal now they are prevented from being able to select both the text and email indicators. And if they are both set to Y it will cause a failure in the current MMC portal when it tries to handle the enoticing. Now there is nothing stopping us from a DB perspective of setting both the Notification_Type_Text_Ind and Notification_type_Email_Ind to Y so for IOS we really could do this. 
What we will have to do is that to allow for the pilot of IOS to happen while MMC is still in play that we will have to adjust our feed to MMC to not send over the text indicator and email indicator as both Y to prevent an MMC failure.
Does this sound appropriate to you folks?</t>
      </text>
    </comment>
    <comment ref="A26" authorId="19" shapeId="0" xr:uid="{8E5D4FA6-2CDD-4815-ACE3-B386EE455FC5}">
      <text>
        <t>[Threaded comment]
Your version of Excel allows you to read this threaded comment; however, any edits to it will get removed if the file is opened in a newer version of Excel. Learn more: https://go.microsoft.com/fwlink/?linkid=870924
Comment:
    For discussion: Preferred language question is asked for all household members in MMC, but other contact information is not asked for non-primary member.</t>
      </text>
    </comment>
    <comment ref="B26" authorId="20" shapeId="0" xr:uid="{70DA7CE3-F035-45DC-A7B6-3CB19E546227}">
      <text>
        <t>[Threaded comment]
Your version of Excel allows you to read this threaded comment; however, any edits to it will get removed if the file is opened in a newer version of Excel. Learn more: https://go.microsoft.com/fwlink/?linkid=870924
Comment:
    ACES.PERSON.PRIMARY_LANGUAGE_TYPE_CD.
Selection is in PRIMARY_LANGUAGE_TYPE table. Currenly have 83 options. We do not have an other only a Unknown Or Not Defined (70)</t>
      </text>
    </comment>
    <comment ref="B27" authorId="21" shapeId="0" xr:uid="{CB3DC6DC-D42F-4366-9A19-0E29EF89DBAF}">
      <text>
        <t>[Threaded comment]
Your version of Excel allows you to read this threaded comment; however, any edits to it will get removed if the file is opened in a newer version of Excel. Learn more: https://go.microsoft.com/fwlink/?linkid=870924
Comment:
    Decision made to keep non-primary contact information in NextGen
Do not want to collect email/phone for non-primary applicants below 16 (not the case head). Address will be collected for everyone regardless of age.</t>
      </text>
    </comment>
    <comment ref="B30" authorId="22" shapeId="0" xr:uid="{4639632D-BFF9-43D5-96C4-CADE7ED38A4A}">
      <text>
        <t>[Threaded comment]
Your version of Excel allows you to read this threaded comment; however, any edits to it will get removed if the file is opened in a newer version of Excel. Learn more: https://go.microsoft.com/fwlink/?linkid=870924
Comment:
    Are we keeping this given the above?</t>
      </text>
    </comment>
    <comment ref="B31" authorId="23" shapeId="0" xr:uid="{3B240A19-9296-4D42-B58E-4FE9BA42C2A2}">
      <text>
        <t>[Threaded comment]
Your version of Excel allows you to read this threaded comment; however, any edits to it will get removed if the file is opened in a newer version of Excel. Learn more: https://go.microsoft.com/fwlink/?linkid=870924
Comment:
    For discussion: Preferred language question is asked for all household members in MMC, but other contact information is not asked for non-primary member.</t>
      </text>
    </comment>
    <comment ref="B32" authorId="24" shapeId="0" xr:uid="{4E7B8382-45AE-4741-808D-7B7A15D7D275}">
      <text>
        <t>[Threaded comment]
Your version of Excel allows you to read this threaded comment; however, any edits to it will get removed if the file is opened in a newer version of Excel. Learn more: https://go.microsoft.com/fwlink/?linkid=870924
Comment:
    We have as part of the address GEOCODE which has 630 lines of data in it with town list but it is Maine towns and not all of them, but most.
Reply:
    received this information from Don in MaineGEOCODE.xlsx
Reply:
    Added other notes about GEOCODE earlier in doc.</t>
      </text>
    </comment>
    <comment ref="B39" authorId="25" shapeId="0" xr:uid="{7D24CD85-2D5A-4865-827F-87D29DFD6E08}">
      <text>
        <t>[Threaded comment]
Your version of Excel allows you to read this threaded comment; however, any edits to it will get removed if the file is opened in a newer version of Excel. Learn more: https://go.microsoft.com/fwlink/?linkid=870924
Comment:
    We have as part of the address GEOCODE which has 630 lines of data in it with town list but it is Maine towns and not all of them, but most.</t>
      </text>
    </comment>
    <comment ref="B44" authorId="26" shapeId="0" xr:uid="{8F294712-5819-4E78-82EA-FB0030E3F0D0}">
      <text>
        <t>[Threaded comment]
Your version of Excel allows you to read this threaded comment; however, any edits to it will get removed if the file is opened in a newer version of Excel. Learn more: https://go.microsoft.com/fwlink/?linkid=870924
Comment:
    See other note</t>
      </text>
    </comment>
    <comment ref="B45" authorId="27" shapeId="0" xr:uid="{5A49D6BF-39C9-4ACC-9858-148A21AD6679}">
      <text>
        <t>[Threaded comment]
Your version of Excel allows you to read this threaded comment; however, any edits to it will get removed if the file is opened in a newer version of Excel. Learn more: https://go.microsoft.com/fwlink/?linkid=870924
Comment:
    when ACES.OTHER_PARTICIPANT.OTHER_PARTICIPANT_TYPE_CD = Authorized Representative (C) 
ACES.OTHER_PARTICIPANT.MIDDLE_NAME varchar2 30 byte</t>
      </text>
    </comment>
    <comment ref="B46" authorId="28" shapeId="0" xr:uid="{24E34E59-408B-4A46-B317-C4386C3321E8}">
      <text>
        <t>[Threaded comment]
Your version of Excel allows you to read this threaded comment; however, any edits to it will get removed if the file is opened in a newer version of Excel. Learn more: https://go.microsoft.com/fwlink/?linkid=870924
Comment:
    See other note</t>
      </text>
    </comment>
    <comment ref="B47" authorId="29" shapeId="0" xr:uid="{1D2F1516-BC50-4253-9E24-0E2E93552FBF}">
      <text>
        <t>[Threaded comment]
Your version of Excel allows you to read this threaded comment; however, any edits to it will get removed if the file is opened in a newer version of Excel. Learn more: https://go.microsoft.com/fwlink/?linkid=870924
Comment:
    when ACES.OTHER_PARTICIPANT.OTHER_PARTICIPANT_TYPE_CD = Authorized Representative (C) 
ACES.OTHER_PARTICIPANT.NAME_SUFFIX varchar2 (10byte)</t>
      </text>
    </comment>
    <comment ref="B48" authorId="30" shapeId="0" xr:uid="{8F0018A6-3166-4FC5-96DC-D8FB82E21A44}">
      <text>
        <t>[Threaded comment]
Your version of Excel allows you to read this threaded comment; however, any edits to it will get removed if the file is opened in a newer version of Excel. Learn more: https://go.microsoft.com/fwlink/?linkid=870924
Comment:
    Isn't currently collected in ACES, but would be good to include in the future.
Reply:
    AC-4527 task to add</t>
      </text>
    </comment>
    <comment ref="B53" authorId="31" shapeId="0" xr:uid="{0BB986C7-1A34-45BD-B20C-6577356C94D3}">
      <text>
        <t>[Threaded comment]
Your version of Excel allows you to read this threaded comment; however, any edits to it will get removed if the file is opened in a newer version of Excel. Learn more: https://go.microsoft.com/fwlink/?linkid=870924
Comment:
    This should be a check all that apply - multiselect box
Reply:
    We do not have this in ACES
Reply:
    This is the type.  These selections need to be addressed in ACES discussion.  We cannot limit them just to the 3 mentioned on the AR form.  Some of the selections are not AR, but are still used such as Release of Info</t>
      </text>
    </comment>
    <comment ref="B57" authorId="32" shapeId="0" xr:uid="{2C27738E-2299-444D-A61C-9E20A6687457}">
      <text>
        <t>[Threaded comment]
Your version of Excel allows you to read this threaded comment; however, any edits to it will get removed if the file is opened in a newer version of Excel. Learn more: https://go.microsoft.com/fwlink/?linkid=870924
Comment:
    I don't see that any of the Auth Rep questions have any programs indicated.  I think we can all agree that all questions are for all programs, but I think we need to spell it out here before we sign off.
Reply:
    The authorized representative module was designed to appear regardless of program, so no specific programs were listed in the programs column (similar to what happens for page titles that appear regardless of program). For additional clarity, I have updated the auth rep questions to explicitly list all 3 programs.</t>
      </text>
    </comment>
    <comment ref="B61" authorId="33" shapeId="0" xr:uid="{3273AEE3-7CF3-4464-A446-452ADBC063E6}">
      <text>
        <t>[Threaded comment]
Your version of Excel allows you to read this threaded comment; however, any edits to it will get removed if the file is opened in a newer version of Excel. Learn more: https://go.microsoft.com/fwlink/?linkid=870924
Comment:
    RELATIONSHIP_TYPE_CD</t>
      </text>
    </comment>
    <comment ref="B62" authorId="34" shapeId="0" xr:uid="{3FB06F53-C997-4D31-A63C-01EB17FFB032}">
      <text>
        <t>[Threaded comment]
Your version of Excel allows you to read this threaded comment; however, any edits to it will get removed if the file is opened in a newer version of Excel. Learn more: https://go.microsoft.com/fwlink/?linkid=870924
Comment:
    ACES.RELATIONSHIP.PARENTAL_CONTROL_IND. This is a Y or N.</t>
      </text>
    </comment>
    <comment ref="B63" authorId="35" shapeId="0" xr:uid="{D173F0B1-9E04-4AC5-B822-0919C91303D5}">
      <text>
        <t>[Threaded comment]
Your version of Excel allows you to read this threaded comment; however, any edits to it will get removed if the file is opened in a newer version of Excel. Learn more: https://go.microsoft.com/fwlink/?linkid=870924
Comment:
    Alex Lauritzen -
Could we generate an additional question for TANF applicants?  If there is a child under 18 generate:  Is &lt;name&gt; the Legal Guardian or Indian Custodian for &lt;name&gt;?  With a yes or no response.
Reply:
    Adapted the existing question from NextGen to ask about legal guardian/indian custodian for TANF.
Reply:
    ACES.RELATIONSHIP.TANF_GUARDIAN_CUSTODIAN_IND. Y or N option.</t>
      </text>
    </comment>
    <comment ref="B64" authorId="36" shapeId="0" xr:uid="{5F6B0409-82FF-4CD3-8C26-24918A6A7589}">
      <text>
        <t>[Threaded comment]
Your version of Excel allows you to read this threaded comment; however, any edits to it will get removed if the file is opened in a newer version of Excel. Learn more: https://go.microsoft.com/fwlink/?linkid=870924
Comment:
    Alex Lauritzen -
Could we generate an additional question for TANF applicants?  If there is a child under 18 generate:  Is &lt;name&gt; the Legal Guardian or Indian Custodian for &lt;name&gt;?  With a yes or no response.
Reply:
    Adapted the existing question from NextGen to ask about legal guardian/indian custodian for TANF.
Reply:
    ACES.RELATIONSHIP.MAINTAINS_HOME_IND. Y or N option.</t>
      </text>
    </comment>
    <comment ref="B65" authorId="37" shapeId="0" xr:uid="{F9CCF28D-2BA8-4994-BFC7-FE6FCC0942C8}">
      <text>
        <t>[Threaded comment]
Your version of Excel allows you to read this threaded comment; however, any edits to it will get removed if the file is opened in a newer version of Excel. Learn more: https://go.microsoft.com/fwlink/?linkid=870924
Comment:
    ACES.TAX_FILING_STATUS. This table has both the TAX_FILING_STATUS_TYPE_CD and the REQUIRED_TO_FILE_IND. These are all part of the same record that are tied to a person (PERSON_ID) and have start dates and end dates.</t>
      </text>
    </comment>
    <comment ref="B66" authorId="38" shapeId="0" xr:uid="{8B87C864-F892-4FD4-B90F-2C2474D8A4B8}">
      <text>
        <t>[Threaded comment]
Your version of Excel allows you to read this threaded comment; however, any edits to it will get removed if the file is opened in a newer version of Excel. Learn more: https://go.microsoft.com/fwlink/?linkid=870924
Comment:
    This is ACES.RELATIONSHIP.TAX_DEPENDENT_IND these are also assocaited with a person PERSON_ID) in realtion to another person (PERSON_ID_RELATED). These records also have start dates and end dates. But are independnt of the tax records so your start dates and end dates can be different. Prefrence would be to change ACES and make it all part of one record. Also how these are displayed in ACES could be improved with search functionality on the Medicaid Specifc page implemttned as well as more of a summary of the tax records on this page with a detail to create them.</t>
      </text>
    </comment>
    <comment ref="B67" authorId="39" shapeId="0" xr:uid="{C05FEF62-E917-4D8E-B21A-E3C8BC4CF64F}">
      <text>
        <t>[Threaded comment]
Your version of Excel allows you to read this threaded comment; however, any edits to it will get removed if the file is opened in a newer version of Excel. Learn more: https://go.microsoft.com/fwlink/?linkid=870924
Comment:
    See previous note</t>
      </text>
    </comment>
    <comment ref="B68" authorId="40" shapeId="0" xr:uid="{727A763F-9C10-41C4-B7C4-1B85222BC1D3}">
      <text>
        <t>[Threaded comment]
Your version of Excel allows you to read this threaded comment; however, any edits to it will get removed if the file is opened in a newer version of Excel. Learn more: https://go.microsoft.com/fwlink/?linkid=870924
Comment:
    Note that Ian wants to use the terminology "cook and eat" in other parts of the application. We should keep it consistent here too.
Reply:
    ACES.RELATIONSHIP.PURCHASE_PREPARE_IND.</t>
      </text>
    </comment>
    <comment ref="B72" authorId="41" shapeId="0" xr:uid="{DC00501B-FF63-4F33-B578-604284FACEC1}">
      <text>
        <t>[Threaded comment]
Your version of Excel allows you to read this threaded comment; however, any edits to it will get removed if the file is opened in a newer version of Excel. Learn more: https://go.microsoft.com/fwlink/?linkid=870924
Comment:
    Ian - want wording for question itself to match what is present in prescreening document
Is anyone in the household absent from a permanent place of residence for the purpose of seeking employment in agricultural work?
Reply:
    May need follow up questions to determine if they meet definition for destitute for expedited
 ACES - Migrant household will receive less than $25 in next 10 days?
This question should be included dynamically after the quesion about anyone being a migrant worker.
Reply:
    Note that prescreening changed the language back to original. With help text about migrant or seasonal farmworker.
Reply:
    Additional questions about migrant or seasonal farmworkers will be added into a separate screen.
Reply:
    PERSON.FARM_WORKER_IND = ‘Y’
Also part of this is: HOUSEHOLD_PROFILE.RCVNG_LT_25_NXT_10_DAYS_IND = ‘Y’</t>
      </text>
    </comment>
    <comment ref="B74" authorId="42" shapeId="0" xr:uid="{7D7CE9D3-9690-43E3-81B4-F54B60B2790C}">
      <text>
        <t>[Threaded comment]
Your version of Excel allows you to read this threaded comment; however, any edits to it will get removed if the file is opened in a newer version of Excel. Learn more: https://go.microsoft.com/fwlink/?linkid=870924
Comment:
    Need this question for expedited SNAP if someone is migrant/seasonal worker. Other questions can be derived.
Reply:
    @Miller, Ian this is worded as: Migrant household will receive less than $25 in next 10 days? in ACES. Should ACES be different or this?
Reply:
    ACES. Household Profile.Rcvng_Lt_25_Nxt_10_Days_Ind
Reply:
    it should be household not individual. ty @Dougherty, Bronwyn  
Reply:
    @Lundgren, Donald can you add this to the list to update the wording on this field in ACES PS406
Reply:
    @Miller, Ian
Updated wording to household rather than individual. Since we changed this question to be at the household level rather than the individual, then we have moved this question out of the member details section and to the household circumstances screen.</t>
      </text>
    </comment>
    <comment ref="B79" authorId="43" shapeId="0" xr:uid="{4D9F1624-1074-450A-B2C8-CEFE213412D4}">
      <text>
        <t>[Threaded comment]
Your version of Excel allows you to read this threaded comment; however, any edits to it will get removed if the file is opened in a newer version of Excel. Learn more: https://go.microsoft.com/fwlink/?linkid=870924
Comment:
    For discussion: This is a required question in MMC. How is this used in eligibility determinations?
Reply:
    SNAP will verify this information later on - no additional questions required in portal for now. Bronwyn will provide follow up information.
Reply:
    Bronwyn provided additional quesions in ACES documentation for HEAP benefit
Reply:
    So how HEAP works from the ACES front end. From PS406:
Developer Notes: (W = Worker Input, M = MSHA Feed)
If there is an existing ‘W’ heap verification type record, display the most recent record. 
Upon selecting ‘Yes’: 
•	‘Latest Distribution Date’ and ‘Date of Verification’ both are required fields.
•	ACES will insert record into HOUSEHOLD_UTILITY table. Use the ‘Latest Distribution Date’ as START_DT; HEAP_VERIFICATION_TYPE is W; HEAP_RCV_IND is Y and use ‘Date of Verification’ as HEAP_VERIFICATION_DT.
•	If user does not fill either field, ACES will prompt user to enter the information by generating an error message that states: Upon Clicking ‘Yes’, both ‘Latest Distribution Date’ and ‘Date of Verification’ are required fields.  
Upon selecting ‘No’:
•	Only ‘Date of Verification’ is a required field. 
•	ACES will insert record into HOUSEHOLD_UTILITY table. Use ‘Date of Verification’ as START_DT and HEAP_VERIFICATION_DT; HEAP_VERIFICATION_TYPE is W and HEAP_RCV_IND is N.
•	If user does not fill in the field, ACES will prompt user to enter the information by generating an error message that states: Upon Clicking ‘No’, ‘Date of Verification’ are required fields. 
When the record associated with W verification type is changed, a new record (HOUSEHOLD_UTILITY_TYPE_CD = ‘HE’) will be inserted into the HOUSEHOLD_UTILITY table with HEAP_VERIFICATION_TYPE_CD = ‘W’ and the existing record’s End Date will be set one day prior to the new Start Date. While creating the new-inserted W record, ACES will check if the latest W and M records are both in the current month or both within past 12 months and W record’s end date is null. If so, ACES will end date W record by using sysdate. 
Upon clicking Save button, ACES will also check:
(1) If both the latest W and M records are not in current month or not within past 12 months or
(2) If the latest W is not in current month or not within past 12 months 
If so, ACES will prompt user to update the information with a pop up message that states “Latest Distribution Date/Date of Verification is not current. Please review and update the information”.   
Upon clicking Save bottom, if the end date in M record is null and the M record is not in current month or not within past 12 months, ACES will end M record as the last day of the month of the latest eligibility review month for that household case. 
o	HOUSEHOLD_UTILITY.CASE_ID = ASSESSMENT.CASE_ID
o	ASSESSMENT_TYPE_CD = R (Re-certification – Eligibility)
o	HOUSEHOLD_UTILITY.END_DT = the last day of the month of the latest SCHEDULE_DT
Reply:
    This will not be stored in ACES proper at this time as the details in ACES are on the household level and not person level.</t>
      </text>
    </comment>
    <comment ref="B80" authorId="44" shapeId="0" xr:uid="{5351D65F-FDB6-441B-BAAD-AA7127D1EB49}">
      <text>
        <t>[Threaded comment]
Your version of Excel allows you to read this threaded comment; however, any edits to it will get removed if the file is opened in a newer version of Excel. Learn more: https://go.microsoft.com/fwlink/?linkid=870924
Comment:
    ACES gathers sponser information we collect:
Last Name- Other Associated Person.Last_Name
First Name- Other Associated Person.First_Name
Middle Name- Other Associated Person.Middle_Name
Suffix- Other Associated Person.Name_Suffix
Organization Name- Other Associated Person.Organization_Name
Address Street 1- Other Associated.Person.Street1
Address Streeet 2- Other Associated.Person.Street2
Address City- Other Associated.Person.City
Address State- Other Associated.Person.State_Cd (drop down selection)
Address Zip Code- Other Associated.Person.Zip_Cd
Address Country- Other Associated.Person.Country_Cd (drop down section)
Relationship- Person Association.Person_Association_Type_Cd (drop down selection)</t>
      </text>
    </comment>
    <comment ref="B81" authorId="45" shapeId="0" xr:uid="{6302DFA8-4B09-4135-854C-95F21734F8DB}">
      <text>
        <t>[Threaded comment]
Your version of Excel allows you to read this threaded comment; however, any edits to it will get removed if the file is opened in a newer version of Excel. Learn more: https://go.microsoft.com/fwlink/?linkid=870924
Comment:
    For discussion: Could the reference table values for this field in ACES be provided?
Reply:
    Some will make sense for a client, others will not.  
Reply:
    Will need to make sure we match up with commonly used document/immigration types and map those to ACES types.
Reply:
    See my notes for types in the line 5.
Reply:
    No programs indicated.  I beleive it should be all.
Reply:
    Updated the programs to include all.</t>
      </text>
    </comment>
    <comment ref="B82" authorId="46" shapeId="0" xr:uid="{943DEBD5-2499-47B8-8206-2942556E3695}">
      <text>
        <t>[Threaded comment]
Your version of Excel allows you to read this threaded comment; however, any edits to it will get removed if the file is opened in a newer version of Excel. Learn more: https://go.microsoft.com/fwlink/?linkid=870924
Comment:
    For Discussion: How is this information used? Can the question above replace it? If not, please provide logic, program information, validations, etc.
Reply:
    ACES.US_CITIZENSHIP.LAND_DT (DATE)
Displayed on PS03 IndividualAlienRefugeeDetail
3</t>
      </text>
    </comment>
    <comment ref="B83" authorId="47" shapeId="0" xr:uid="{E35EC466-9A72-48C9-A5C0-9FA2F02138C1}">
      <text>
        <t>[Threaded comment]
Your version of Excel allows you to read this threaded comment; however, any edits to it will get removed if the file is opened in a newer version of Excel. Learn more: https://go.microsoft.com/fwlink/?linkid=870924
Comment:
    For discussion: This is required for the VLP call.
Reply:
    ACES.US_Citizenship.Cititzen_Verification_Type_Cd
Values are:
Anticipated (A)
Naturalized - Now a citizen (NA)
I-151 or I-551 (R)
INS Letter (NI)
Judges Order (JO)
I-94 (N)
Not Yet Verified (P)
Verified (V)
Failed to Verify (F)
Save Database (S)
Reply:
    Seems like ACES doesn't have a place for all the immigration document types + ID numbers. While we can map to the Alien Number, there will be issues in brinigng the data from ACES back to IOS. Need to confirm how we will be using/storing this information.
Reply:
    As I understand it this is still in discussion as to which document types we will be bringing into ACES. We can add the options that are desired. Some may be considered the same by ACES such as the 
I-94 (Arrival/Departure Record)
I-94 (Arrival/Departure Record) in Unexpired Foreign Passport
For that in ACES we simply have an I-94 option at this time.</t>
      </text>
    </comment>
    <comment ref="B84" authorId="48" shapeId="0" xr:uid="{C02E87DF-45FB-4988-A670-5EBD0122659D}">
      <text>
        <t>[Threaded comment]
Your version of Excel allows you to read this threaded comment; however, any edits to it will get removed if the file is opened in a newer version of Excel. Learn more: https://go.microsoft.com/fwlink/?linkid=870924
Comment:
    Do not have in ACES
Reply:
    Should map to Alien Number
Reply:
    PERSON.ALIEN_NUMBER</t>
      </text>
    </comment>
    <comment ref="B85" authorId="49" shapeId="0" xr:uid="{D7843166-4468-4255-B44D-D85E76ADD1CA}">
      <text>
        <t>[Threaded comment]
Your version of Excel allows you to read this threaded comment; however, any edits to it will get removed if the file is opened in a newer version of Excel. Learn more: https://go.microsoft.com/fwlink/?linkid=870924
Comment:
    Do not have in ACES
Reply:
    Should map to Alien Number
Reply:
    PERSON.ALIEN_NUMBER
Reply:
    @Studholme, Lea if SVES ID and Card Number go back to the same thing. Should we really have both?</t>
      </text>
    </comment>
    <comment ref="B86" authorId="50" shapeId="0" xr:uid="{F6B15099-F64A-4EF9-9F67-0F6B5F042FFB}">
      <text>
        <t>[Threaded comment]
Your version of Excel allows you to read this threaded comment; however, any edits to it will get removed if the file is opened in a newer version of Excel. Learn more: https://go.microsoft.com/fwlink/?linkid=870924
Comment:
    PERSON.ALIEN_NUMBER
Reply:
    Question if this should really be here if it is the same as above.</t>
      </text>
    </comment>
    <comment ref="B87" authorId="51" shapeId="0" xr:uid="{E429E20F-C210-4FF0-AE7C-3AA440F56DF2}">
      <text>
        <t>[Threaded comment]
Your version of Excel allows you to read this threaded comment; however, any edits to it will get removed if the file is opened in a newer version of Excel. Learn more: https://go.microsoft.com/fwlink/?linkid=870924
Comment:
    Do not have in ACES
Reply:
    Still need to gather and map to Alien Number
Reply:
    Should we ask various questions that go to the same thing or ask one question using all of the types that goes to the one PERSON.ALIEN_NUMBER?</t>
      </text>
    </comment>
    <comment ref="B88" authorId="52" shapeId="0" xr:uid="{A1EE2471-F335-4E10-BFDB-1C7CA1E079FD}">
      <text>
        <t>[Threaded comment]
Your version of Excel allows you to read this threaded comment; however, any edits to it will get removed if the file is opened in a newer version of Excel. Learn more: https://go.microsoft.com/fwlink/?linkid=870924
Comment:
    Do not have in ACES</t>
      </text>
    </comment>
    <comment ref="B89" authorId="53" shapeId="0" xr:uid="{57508216-D2F8-41DC-A82C-65839DEBB2F4}">
      <text>
        <t>[Threaded comment]
Your version of Excel allows you to read this threaded comment; however, any edits to it will get removed if the file is opened in a newer version of Excel. Learn more: https://go.microsoft.com/fwlink/?linkid=870924
Comment:
    Do not have in ACES</t>
      </text>
    </comment>
    <comment ref="B90" authorId="54" shapeId="0" xr:uid="{3338B154-9363-484A-B8CD-6382C45628AE}">
      <text>
        <t>[Threaded comment]
Your version of Excel allows you to read this threaded comment; however, any edits to it will get removed if the file is opened in a newer version of Excel. Learn more: https://go.microsoft.com/fwlink/?linkid=870924
Comment:
    Do not have in ACES</t>
      </text>
    </comment>
    <comment ref="B91" authorId="55" shapeId="0" xr:uid="{6644CB56-D538-462F-81C0-9BC2C938A94C}">
      <text>
        <t>[Threaded comment]
Your version of Excel allows you to read this threaded comment; however, any edits to it will get removed if the file is opened in a newer version of Excel. Learn more: https://go.microsoft.com/fwlink/?linkid=870924
Comment:
    Do not have in ACES
Reply:
    All of these numbers should still be gathered and mapped to Alien Number.  May need to rename that field.
Reply:
    Do we update ACES or something else?</t>
      </text>
    </comment>
    <comment ref="B92" authorId="56" shapeId="0" xr:uid="{375F8590-39D6-4B1F-A8A4-070205FE8074}">
      <text>
        <t>[Threaded comment]
Your version of Excel allows you to read this threaded comment; however, any edits to it will get removed if the file is opened in a newer version of Excel. Learn more: https://go.microsoft.com/fwlink/?linkid=870924
Comment:
    Do not have in ACES</t>
      </text>
    </comment>
    <comment ref="B93" authorId="57" shapeId="0" xr:uid="{96D1C435-C5C3-45E4-AAF9-B7D9E21BBDB3}">
      <text>
        <t>[Threaded comment]
Your version of Excel allows you to read this threaded comment; however, any edits to it will get removed if the file is opened in a newer version of Excel. Learn more: https://go.microsoft.com/fwlink/?linkid=870924
Comment:
    Do not have in ACES</t>
      </text>
    </comment>
    <comment ref="B94" authorId="58" shapeId="0" xr:uid="{99F2FE42-ABC0-45A2-83EA-AE7137B41779}">
      <text>
        <t>[Threaded comment]
Your version of Excel allows you to read this threaded comment; however, any edits to it will get removed if the file is opened in a newer version of Excel. Learn more: https://go.microsoft.com/fwlink/?linkid=870924
Comment:
    Do not have in ACES
Reply:
    Assuming immigration information may be used for data matching, if we need to store all this data on the front end to do that will need to edit ACES.
Reply:
    @Lundgren, Donald Please note all these comments in the Citizenship part as a place that ACES may need to be updated.</t>
      </text>
    </comment>
    <comment ref="B95" authorId="59" shapeId="0" xr:uid="{C47E6413-7443-484B-9EDA-F4F2E018BF1A}">
      <text>
        <t>[Threaded comment]
Your version of Excel allows you to read this threaded comment; however, any edits to it will get removed if the file is opened in a newer version of Excel. Learn more: https://go.microsoft.com/fwlink/?linkid=870924
Comment:
    These name fields could be used as an alias in ACES. Possibility to add field for DOB in alias table.</t>
      </text>
    </comment>
    <comment ref="B96" authorId="60" shapeId="0" xr:uid="{1DBA3769-FB7E-49E8-9628-2C6F0FA89F18}">
      <text>
        <t>[Threaded comment]
Your version of Excel allows you to read this threaded comment; however, any edits to it will get removed if the file is opened in a newer version of Excel. Learn more: https://go.microsoft.com/fwlink/?linkid=870924
Comment:
    All names but Other parties/ Auth Rep end up in the PERSON table in ACES so any notes on name applies to all. ACES can do a VARCHAR 30 byte. So if you kept it at middle initial you will have to convert the data. Also another note about names in ACES they are stored all capitals. So anything coming over and going back would need to be converted if you want it mixed.</t>
      </text>
    </comment>
    <comment ref="B100" authorId="61" shapeId="0" xr:uid="{0AF56477-7C47-43C9-8CB5-864F32EA0B5D}">
      <text>
        <t>[Threaded comment]
Your version of Excel allows you to read this threaded comment; however, any edits to it will get removed if the file is opened in a newer version of Excel. Learn more: https://go.microsoft.com/fwlink/?linkid=870924
Comment:
    We have:
Other Associated Person.Organization_Name
Reply:
    Organization name not required per action item #31.
Reply:
    AI 31 - no follow up questions to organization sponsor</t>
      </text>
    </comment>
    <comment ref="B104" authorId="62" shapeId="0" xr:uid="{1A9EBA57-CB05-4938-B873-3BA8D36AAF6F}">
      <text>
        <t>[Threaded comment]
Your version of Excel allows you to read this threaded comment; however, any edits to it will get removed if the file is opened in a newer version of Excel. Learn more: https://go.microsoft.com/fwlink/?linkid=870924
Comment:
    So same sort of comment here as on other names
Other Associated Person.Middle_Name. This is VARCHAR2 30 byte so it is the whole name and same comments about names being all capital letters.</t>
      </text>
    </comment>
    <comment ref="B107" authorId="63" shapeId="0" xr:uid="{C05FA6BB-D6FB-4FF4-A6C9-FF49A110D8AA}">
      <text>
        <t>[Threaded comment]
Your version of Excel allows you to read this threaded comment; however, any edits to it will get removed if the file is opened in a newer version of Excel. Learn more: https://go.microsoft.com/fwlink/?linkid=870924
Comment:
    Other Associated.Person.Street1</t>
      </text>
    </comment>
    <comment ref="B108" authorId="64" shapeId="0" xr:uid="{5D44458F-54B3-4EC6-B7C8-4638E7712A62}">
      <text>
        <t>[Threaded comment]
Your version of Excel allows you to read this threaded comment; however, any edits to it will get removed if the file is opened in a newer version of Excel. Learn more: https://go.microsoft.com/fwlink/?linkid=870924
Comment:
    Other Associated.Person.Street2
Reply:
    Also see previous notes where I gave other info for the sponser information collected.</t>
      </text>
    </comment>
    <comment ref="B110" authorId="65" shapeId="0" xr:uid="{E1813364-7B4F-4E62-ACAF-6BBB06243EE4}">
      <text>
        <t>[Threaded comment]
Your version of Excel allows you to read this threaded comment; however, any edits to it will get removed if the file is opened in a newer version of Excel. Learn more: https://go.microsoft.com/fwlink/?linkid=870924
Comment:
    Was individual getting healthcare through Medicaid when they left foster care?
Reply:
    This information currently not collected in ACES but will need to be collected in the future.
Reply:
    @Lundgren, Donald this is where the update for Foster Care comes in.</t>
      </text>
    </comment>
    <comment ref="B112" authorId="66" shapeId="0" xr:uid="{8ED36422-EF42-4ADC-AB23-82326DFE6427}">
      <text>
        <t>[Threaded comment]
Your version of Excel allows you to read this threaded comment; however, any edits to it will get removed if the file is opened in a newer version of Excel. Learn more: https://go.microsoft.com/fwlink/?linkid=870924
Comment:
    Where it goes is ACES.SCHOOL_AFFILIATION.SCHOOL_TYPE_CD.
This comes from SCHOOL_TYPE table which has the following current values:
Adult Education (Diploma) (SE)
College/University (HU)
Community College (HV)
Full-Time HSE (SG)
High School - Regular (SH)
Other (O)
Primary School (P)
Remedial (R)
Trades School (HT)</t>
      </text>
    </comment>
    <comment ref="B113" authorId="67" shapeId="0" xr:uid="{00C5E4CA-A5AA-4F70-AAC4-A4C32E34CDAF}">
      <text>
        <t>[Threaded comment]
Your version of Excel allows you to read this threaded comment; however, any edits to it will get removed if the file is opened in a newer version of Excel. Learn more: https://go.microsoft.com/fwlink/?linkid=870924
Comment:
    Required field in ACES for education
Reply:
    ACES.SCHOOL_AFFILIATION.GRADE_LEVEL which is number (2)
Reply:
    @Dougherty, Bronwyn does number(2) imply any 2 digit number?
Reply:
    2 is the length. So it has enough room for 2 bytes or spaces. so anything from 0 to 99</t>
      </text>
    </comment>
    <comment ref="B114" authorId="68" shapeId="0" xr:uid="{4BD37EF2-2809-44D5-98A5-188FD25AA98B}">
      <text>
        <t>[Threaded comment]
Your version of Excel allows you to read this threaded comment; however, any edits to it will get removed if the file is opened in a newer version of Excel. Learn more: https://go.microsoft.com/fwlink/?linkid=870924
Comment:
    retain
Reply:
    Confirmed
Reply:
    Confirm logic for showing expected graduation date
Reply:
    MC: displayes if 18+
SNAP: displays if 15-49
TANF: displays if (15 and high school or lower) or (16-18) or (19 and school type is high school or lower) 
Required only if TANF &amp; 16-18 &amp; school type is high school or lower
Need to follow up on display logic + required validator for this question.
Reply:
    To simplify, will displays expected graduation date if 15+ for all programs.
Reply:
    Need to follow up with what specific values count as high school or lower.
Reply:
    ACES.SCHOOL AFFILIATION.GRADUATION_DT</t>
      </text>
    </comment>
    <comment ref="B115" authorId="69" shapeId="0" xr:uid="{AA7675CA-A813-4A72-A275-4B7EAEAAD02B}">
      <text>
        <t xml:space="preserve">[Threaded comment]
Your version of Excel allows you to read this threaded comment; however, any edits to it will get removed if the file is opened in a newer version of Excel. Learn more: https://go.microsoft.com/fwlink/?linkid=870924
Comment:
    Name of School is a picklist (select valid school from list) - need to get an updated list.  If school is not on the list, still collect school name and address.
Reply:
    Provided by Deni via email. File has been uploaded to Teams in the Post Session application folder
Reply:
    Names will be updated in prod so will need to provide updated list pre-deploy. @Lundgren, Donald this is something that should be added to the plan.
Reply:
    ACES.SCHOOL.DESCRIPTION only want to do this for records where the end date is null. Note these do have start date and end dates.
Reply:
    @Dougherty, Bronwyn Is other information also typically stored in ACES.SCHOOL.DESCRIPTION? If so, there might be some complications in pulling the data back from ACES to IOS.
Reply:
    No it is just the name. However the logic for pulling that field should also look at the end date for that record in the ACES.SCHOOL table. If the end date is greater than sys date or null you are good to take the ACES.SCHOOL.DESCRIPTION. Let me know if you need me to explain it more. </t>
      </text>
    </comment>
    <comment ref="B116" authorId="70" shapeId="0" xr:uid="{6CF1E3D9-F9E0-4D9B-855F-90A574DD8D91}">
      <text>
        <t>[Threaded comment]
Your version of Excel allows you to read this threaded comment; however, any edits to it will get removed if the file is opened in a newer version of Excel. Learn more: https://go.microsoft.com/fwlink/?linkid=870924
Comment:
    Want this to be a toggle rather than picklist.
Change question wording to - What is [Individual Name]'s enrollment status?
Reply:
    In ACES this is SCHOOL_AFFILIATION.
ENROLLMENT_STATUS_TYPE_CD. The options for this are:
Full (F)
Half or more (H)
Less than half (L)
Reply:
    Also note for the HOPE program as an FYI if the client answers L for this (enters on PS159) then the follow up question of Has been Approved for Less than half time  (SCHOOL_AFFILIATION. HOPE_APPRAPPROVAL_LPT_HOPE_IND) is required.</t>
      </text>
    </comment>
    <comment ref="B117" authorId="71" shapeId="0" xr:uid="{E2D54E7F-72A7-4060-82A3-7B57FFC4C85A}">
      <text>
        <t>[Threaded comment]
Your version of Excel allows you to read this threaded comment; however, any edits to it will get removed if the file is opened in a newer version of Excel. Learn more: https://go.microsoft.com/fwlink/?linkid=870924
Comment:
    retain
Reply:
    confirmed - (federally funded work-study)
Reply:
    Not needed for medicaid.
Reply:
    This most likely translates to a FSP_HIGHER_ED_EXEMPTION record where the FSP_STUDENT_EXEMPTION_TYPE_CD is Work Study Program participation (WSP). These records have start dates and end dates so this will need to be populated. They are not directly tied to the SCHOOL_AFFILIATION record other than the PERSON_ID would be the same.</t>
      </text>
    </comment>
    <comment ref="B118" authorId="72" shapeId="0" xr:uid="{74CDF442-9992-4330-8638-EA58890B60F1}">
      <text>
        <t>[Threaded comment]
Your version of Excel allows you to read this threaded comment; however, any edits to it will get removed if the file is opened in a newer version of Excel. Learn more: https://go.microsoft.com/fwlink/?linkid=870924
Comment:
    retain and add ASPIRE, SNAP E&amp;T or HOPE
Reply:
    will remove conditional logic for showing this question.
Reply:
    Not needed for medicaid
Reply:
    Assuming that this  translates to a FSP_HIGHER_ED_EXEMPTION record where the FSP_STUDENT_EXEMPTION_TYPE_CD is State or federal work training or education placement (AGY). These records have start dates and end dates so this will need to be populated. They are not directly tied to the SCHOOL_AFFILIATION record other than the PERSON_ID would be the same.</t>
      </text>
    </comment>
    <comment ref="B120" authorId="73" shapeId="0" xr:uid="{FD735222-F803-4797-BBDB-72C0872F491A}">
      <text>
        <t>[Threaded comment]
Your version of Excel allows you to read this threaded comment; however, any edits to it will get removed if the file is opened in a newer version of Excel. Learn more: https://go.microsoft.com/fwlink/?linkid=870924
Comment:
    So going back to ACES this is multiple things:
Person.Native_American_Ind
then one or many of the below:
Person.Penobscot_Ind
Person.Houlton_Maliseet_Ind
Person.Aroostk_Micmac_Ind
Person.P_Dana_Pt_Passqdy_Ind
Person.Pleasnt_Pt_Passqdy_Ind
Person.Other_Tribe_ind
We allow more than one tribe to be selected. Not sure if you want to do this here.
Reply:
    Was there a decision on this one?</t>
      </text>
    </comment>
    <comment ref="B121" authorId="74" shapeId="0" xr:uid="{78EDA129-0B95-46C9-A334-B2BB53406D72}">
      <text>
        <t>[Threaded comment]
Your version of Excel allows you to read this threaded comment; however, any edits to it will get removed if the file is opened in a newer version of Excel. Learn more: https://go.microsoft.com/fwlink/?linkid=870924
Comment:
    @Miller, Ian Do these two matter for SNAP?
Reply:
    nope
Reply:
    @Studholme, Lea is this the Tribal Verification / CHS or I/T/U Eligibile? question from the client detail? Or just something that we gather like we do now and do nothing about?
Reply:
    if it is that it would be : Person.Tribal_Verification_Ind
Reply:
    We need to ask about it.  Similar function, and can be mapped there.  
Reply:
    @Lauritzen, Alexandria Should these two question be asked for TANF?
Reply:
    @Wu, Grace Tribal affiliation info is needed, but these two questions are not.
Reply:
    @Lauritzen, Alexandria @Downs, Michael E @Miller, Ian Thanks for the help. I have update the logic so that the indian health service questions will not appear for SNAP or TANF.</t>
      </text>
    </comment>
    <comment ref="B122" authorId="75" shapeId="0" xr:uid="{5A379F30-1B0B-4A41-A03D-1C37BF0189A6}">
      <text>
        <t>[Threaded comment]
Your version of Excel allows you to read this threaded comment; however, any edits to it will get removed if the file is opened in a newer version of Excel. Learn more: https://go.microsoft.com/fwlink/?linkid=870924
Comment:
    Same comment here.
Reply:
    Same response</t>
      </text>
    </comment>
    <comment ref="B123" authorId="76" shapeId="0" xr:uid="{7E39D485-72E3-4504-95B0-8322F35919F3}">
      <text>
        <t>[Threaded comment]
Your version of Excel allows you to read this threaded comment; however, any edits to it will get removed if the file is opened in a newer version of Excel. Learn more: https://go.microsoft.com/fwlink/?linkid=870924
Comment:
    How are you going to pick list this? Isn't the question more who has an absent parent? @Studholme, Lea and @Bullard, Esther and @Lauritzen, Alexandria what do you think?
Reply:
    @Dougherty, Bronwyn @Studholme, Lea @Bullard, Esther @Lauritzen, Alexandria This picklist only appears if there are already Absent Parent entries added for someone in the household. For example, say there are two children who are living with a grandparent. For the first child, the user will need to add the information for both absent parents. When the user gets to this screen for the next child, then this picklist will appear with the two absent parent entries that were enterred for the first child. The user can either select one of these previously entered absent parent entries or select "someone else". If the user selects "someone else", then user will be prompted to complete the fields on the screen. If they select one of the existing absent parent entries, the data will be prepopulated to reduce data re-entry.
Reply:
    I like that.</t>
      </text>
    </comment>
    <comment ref="B124" authorId="77" shapeId="0" xr:uid="{19F2A29D-85EA-480C-BD37-34CC46DC79A9}">
      <text>
        <t>[Threaded comment]
Your version of Excel allows you to read this threaded comment; however, any edits to it will get removed if the file is opened in a newer version of Excel. Learn more: https://go.microsoft.com/fwlink/?linkid=870924
Comment:
    So the data for this as far as where it ends up in ACES is from the PERSON table for the person who is in the ACES.OTHER_PARENT_RELATION.PERSON_ID_PARENT so similar comments here about name formatting (it is all CAPS in ACES DB) and the middle name.</t>
      </text>
    </comment>
    <comment ref="B127" authorId="78" shapeId="0" xr:uid="{79AF108C-AE36-4D3E-ADE9-8745DCF12A5C}">
      <text>
        <t>[Threaded comment]
Your version of Excel allows you to read this threaded comment; however, any edits to it will get removed if the file is opened in a newer version of Excel. Learn more: https://go.microsoft.com/fwlink/?linkid=870924
Comment:
    retain</t>
      </text>
    </comment>
    <comment ref="B129" authorId="79" shapeId="0" xr:uid="{8B6EEE40-1013-44F6-9662-BDCC269803CE}">
      <text>
        <t>[Threaded comment]
Your version of Excel allows you to read this threaded comment; however, any edits to it will get removed if the file is opened in a newer version of Excel. Learn more: https://go.microsoft.com/fwlink/?linkid=870924
Comment:
    More Follow up questions:
Employer * 
Military Branch
Absence Reason * 
Abandonment
Death
Divorce 
Employed Away From
Home Incarceration
Institutionalized
Military Duty
Separation
Un-wed Parenthood   
Child in involuntary state custody? * 
Parents share joint custody? * 
Custodial Parent ever live with NCP in Maine? (Enter Town and Dates)
NCP Provide guidance? * 
NCP provide physical care? * 
NCP maintain home for the child? * 
Is the Non-Custodial Parent Deceased? * 
Is NCP disabled? * 
If we refer the Non-Custodial Parent to support enforcement is there a risk to the physical or mental health of you or the child? 
Was child born in the marriage? * 
If No Has paternity been established?
If Yes How has the paternity been established?
Acknowledged
Court Adjudicated
Is other parent paying child support? * 
Is there a court ordered child support order? * 
Yes
No
Pending
If Yes or Pending Court Name?
If paying or court ordered Child Support Monthly Amount?
Reply:
    Look at Bronwyn's attached documentation
Reply:
    Updated the questions for this screen based on AI related to the absent parent screen.</t>
      </text>
    </comment>
    <comment ref="B130" authorId="80" shapeId="0" xr:uid="{537A5250-8B28-4492-ABAF-DB7081631445}">
      <text>
        <t>[Threaded comment]
Your version of Excel allows you to read this threaded comment; however, any edits to it will get removed if the file is opened in a newer version of Excel. Learn more: https://go.microsoft.com/fwlink/?linkid=870924
Comment:
    Good to gather if we can, but do not display if it comes from an ACES match
Reply:
    SSN are hidden in NextGen</t>
      </text>
    </comment>
    <comment ref="B132" authorId="81" shapeId="0" xr:uid="{8DCDFD65-91A8-46FC-828C-C616730DFBB3}">
      <text>
        <t>[Threaded comment]
Your version of Excel allows you to read this threaded comment; however, any edits to it will get removed if the file is opened in a newer version of Excel. Learn more: https://go.microsoft.com/fwlink/?linkid=870924
Comment:
    Other_ Parent Relation.NCP_Deceased_Ind</t>
      </text>
    </comment>
    <comment ref="B133" authorId="82" shapeId="0" xr:uid="{706391E4-6F77-47CE-9B0D-9D29E7C6310C}">
      <text>
        <t>[Threaded comment]
Your version of Excel allows you to read this threaded comment; however, any edits to it will get removed if the file is opened in a newer version of Excel. Learn more: https://go.microsoft.com/fwlink/?linkid=870924
Comment:
    So this is not on the ACES page but if you got it it could possible go to the PERSON table for that person who is in the ACES.OTHER_PARENT_RELATION.PERSON_ID_PARENT
In the PERSON table it is the ACES.PERSON.DEATH_DT</t>
      </text>
    </comment>
    <comment ref="B134" authorId="83" shapeId="0" xr:uid="{B94E75EA-B01C-4769-AD61-DC72897704D7}">
      <text>
        <t>[Threaded comment]
Your version of Excel allows you to read this threaded comment; however, any edits to it will get removed if the file is opened in a newer version of Excel. Learn more: https://go.microsoft.com/fwlink/?linkid=870924
Comment:
    Here the question should be about the child not where the absent parent is born. Person.Birth_State_cd
Reply:
    @Dougherty, Bronwyn Since the absent parent details screen appears in the details for the relevant child, [Individual Name] refers to the child's name.
Reply:
    Awesome. Note that for ACES it is that State Cd list again. It will haunt you.</t>
      </text>
    </comment>
    <comment ref="B135" authorId="84" shapeId="0" xr:uid="{E5E4D70A-A7FD-40D1-A787-D3BA90C76092}">
      <text>
        <t>[Threaded comment]
Your version of Excel allows you to read this threaded comment; however, any edits to it will get removed if the file is opened in a newer version of Excel. Learn more: https://go.microsoft.com/fwlink/?linkid=870924
Comment:
    For Discussion: This question is present in MMC and not in NextGen. How is this information used in determining eligibility? Is it required? If so, please provide program logic, validations, reference table values, etc
Reply:
    We gather it and pass it to DSER.  It is not necessary for an eligibility decision.
Reply:
    Other Parent Relation.Conceived_Maine_Ind</t>
      </text>
    </comment>
    <comment ref="B136" authorId="85" shapeId="0" xr:uid="{BFD67AA1-9053-4848-8D2D-E8654CE317C3}">
      <text>
        <t>[Threaded comment]
Your version of Excel allows you to read this threaded comment; however, any edits to it will get removed if the file is opened in a newer version of Excel. Learn more: https://go.microsoft.com/fwlink/?linkid=870924
Comment:
    Other Parent Relation.Paying_Childsupport_Ind</t>
      </text>
    </comment>
    <comment ref="B137" authorId="86" shapeId="0" xr:uid="{BB6733A3-C007-446D-9B8E-0C19D0064486}">
      <text>
        <t>[Threaded comment]
Your version of Excel allows you to read this threaded comment; however, any edits to it will get removed if the file is opened in a newer version of Excel. Learn more: https://go.microsoft.com/fwlink/?linkid=870924
Comment:
    Child Support Arrangement.Court_Ordered_Support_Ind</t>
      </text>
    </comment>
    <comment ref="B138" authorId="87" shapeId="0" xr:uid="{89F17DA1-0F26-4A88-8491-0BBAC08F3517}">
      <text>
        <t>[Threaded comment]
Your version of Excel allows you to read this threaded comment; however, any edits to it will get removed if the file is opened in a newer version of Excel. Learn more: https://go.microsoft.com/fwlink/?linkid=870924
Comment:
    Other Parent Relation.Joint_Custody_Ind</t>
      </text>
    </comment>
    <comment ref="B139" authorId="88" shapeId="0" xr:uid="{0F107314-C6ED-4B0C-B703-67E5219FF20E}">
      <text>
        <t>[Threaded comment]
Your version of Excel allows you to read this threaded comment; however, any edits to it will get removed if the file is opened in a newer version of Excel. Learn more: https://go.microsoft.com/fwlink/?linkid=870924
Comment:
    For discussion: Does ACES support not receiving the information for Absent Parent during the application?
Reply:
    Lea confirmed that this should be kept in IOS
Reply:
    No programs indicated.  Should be MC and TANF?
Reply:
    No home in ACES.
Reply:
    This field is a checkbox that allows the user to bypass this screen if they do not have all the information that is normally required for absent parent entries. This field is used for front end purposes, and it will not be directly sent to ACES. As a result, this type of check box appears regardless of program so we did not list anything in the program section (similar to what we do for screen titles). The way that this checkbox will affect ACES is that it will allow users to enter partial information when creating records. This process will be discussed further in the ACES integration sprint.</t>
      </text>
    </comment>
    <comment ref="B140" authorId="89" shapeId="0" xr:uid="{53ADB547-48EE-4523-90AA-10977AE242E7}">
      <text>
        <t>[Threaded comment]
Your version of Excel allows you to read this threaded comment; however, any edits to it will get removed if the file is opened in a newer version of Excel. Learn more: https://go.microsoft.com/fwlink/?linkid=870924
Comment:
    In ACES this is not a drop down. ACES.Pregnancy.Gestation_Count (number) (3)</t>
      </text>
    </comment>
    <comment ref="B141" authorId="90" shapeId="0" xr:uid="{DD3F63FD-94AF-42FD-B2F6-939D01D5C4C1}">
      <text>
        <t>[Threaded comment]
Your version of Excel allows you to read this threaded comment; however, any edits to it will get removed if the file is opened in a newer version of Excel. Learn more: https://go.microsoft.com/fwlink/?linkid=870924
Comment:
    ACES. Pregnancy.Due_Dt</t>
      </text>
    </comment>
    <comment ref="B143" authorId="91" shapeId="0" xr:uid="{B52A6033-27BF-4824-8CFD-31F75C73EE29}">
      <text>
        <t>[Threaded comment]
Your version of Excel allows you to read this threaded comment; however, any edits to it will get removed if the file is opened in a newer version of Excel. Learn more: https://go.microsoft.com/fwlink/?linkid=870924
Comment:
    Date pregnancy ended</t>
      </text>
    </comment>
    <comment ref="B144" authorId="92" shapeId="0" xr:uid="{5B7C6BD6-D9B6-41B6-AC07-AC3EB867DBBA}">
      <text>
        <t>[Threaded comment]
Your version of Excel allows you to read this threaded comment; however, any edits to it will get removed if the file is opened in a newer version of Excel. Learn more: https://go.microsoft.com/fwlink/?linkid=870924
Comment:
    @Miller, Ian I think we can skip all of these disability questins for SNAP.
Reply:
    agreed. same logic as last comment
Reply:
    No place in ACES for this.
Reply:
    @Lauritzen, Alexandria Should this question be skipped for TANF as well?
Reply:
    yes
Reply:
    Updated program logic to remove SNAP and TANF for this question.</t>
      </text>
    </comment>
    <comment ref="B145" authorId="93" shapeId="0" xr:uid="{8A8A4090-8098-4AC2-962A-D9389A20C18A}">
      <text>
        <t xml:space="preserve">[Threaded comment]
Your version of Excel allows you to read this threaded comment; however, any edits to it will get removed if the file is opened in a newer version of Excel. Learn more: https://go.microsoft.com/fwlink/?linkid=870924
Comment:
    Np place in ACES for this.
Reply:
    May end up being a flag for KB task assignment or program request - TBD
Reply:
    @Lundgren, Donald this would be an ACES change. </t>
      </text>
    </comment>
    <comment ref="B146" authorId="94" shapeId="0" xr:uid="{EBD280F4-DE22-40D3-8C2B-584C7651A10B}">
      <text>
        <t>[Threaded comment]
Your version of Excel allows you to read this threaded comment; however, any edits to it will get removed if the file is opened in a newer version of Excel. Learn more: https://go.microsoft.com/fwlink/?linkid=870924
Comment:
    @Drenning, Jessica I assume what you are trying to get at here is from the Individual Long Term Care Classification and the Medical Eligiblity Classifcation table and the Assesment Trigger drop down.
Reply:
    If it is LTC_Classification.LTC_CLASS_TRIGGER_TYPE_CD.
Reply:
    But that does not make sense either
Reply:
    This question is to capture the program request type.
Reply:
    Map to assistance request type</t>
      </text>
    </comment>
    <comment ref="B148" authorId="95" shapeId="0" xr:uid="{E80F44DC-6A94-4363-9DD3-09C8D2DF28CA}">
      <text>
        <t>[Threaded comment]
Your version of Excel allows you to read this threaded comment; however, any edits to it will get removed if the file is opened in a newer version of Excel. Learn more: https://go.microsoft.com/fwlink/?linkid=870924
Comment:
    there are a lot of tabels where Facility end up. I assume this will come in as data that the worker will need to match up to the ACES data. @Drenning, Jessica is that your idea as well?</t>
      </text>
    </comment>
    <comment ref="B151" authorId="96" shapeId="0" xr:uid="{28057CBF-989E-4E43-9B02-DB6F146171FF}">
      <text>
        <t>[Threaded comment]
Your version of Excel allows you to read this threaded comment; however, any edits to it will get removed if the file is opened in a newer version of Excel. Learn more: https://go.microsoft.com/fwlink/?linkid=870924
Comment:
    For Discussion: ME only collects for Medicare Part A/B vs NextGen collects Medicare Part A, Medicare Part B, Conditional Enrollment in Medicare Part A.
Reply:
    can you select more than one and enter start/end dates for both?  I would like to be able to see them enter both without visiting too many pages.
Reply:
    You need to add each coverage separately froim the medicare coverage summary screen. The user can do this by simply presing the add coverage button on the summary screen, so it will not require them to visit the household information screen.
Reply:
    ACES.OTHER_ASSISTANCE of the OTHER_ASSISTANCE_TYPE_CD of 
Medicare -- Part A (MA)
or 
Medicare -- Part B (MB)</t>
      </text>
    </comment>
    <comment ref="B154" authorId="97" shapeId="0" xr:uid="{FCF9430D-AE57-4A4B-9F21-F00B2358DF04}">
      <text>
        <t>[Threaded comment]
Your version of Excel allows you to read this threaded comment; however, any edits to it will get removed if the file is opened in a newer version of Excel. Learn more: https://go.microsoft.com/fwlink/?linkid=870924
Comment:
    ACES.OTHER_ASSISTANCE.MEDICARE_BEN_ID
Question are you going to have some sort of edit check on this to ensure formatting?
Reply:
    @Dougherty, Bronwyn we have a MedicareNumberValidator. Details about this validator can be found in the validations tab.
Reply:
    Awesome</t>
      </text>
    </comment>
    <comment ref="B157" authorId="98" shapeId="0" xr:uid="{A8DF0C2D-BE3E-4FCB-B8CA-CE8A80703BA9}">
      <text>
        <t>[Threaded comment]
Your version of Excel allows you to read this threaded comment; however, any edits to it will get removed if the file is opened in a newer version of Excel. Learn more: https://go.microsoft.com/fwlink/?linkid=870924
Comment:
    This would be ACES.LIVING_ARRANGEMENT these records have start dates and end dates. The types in it are LIVING_ARRANGEMENT_TYPE. Some of these types are not very user friendly. 
The ACES page associated with this is PS427 Living Arrangement Detail
Reply:
    Need to go through the options in detail when discussing mapping
Reply:
    Added 4 additional options:
Hospital
Youth Development/Correctional Center
Jail/Prison
Drug/Alcohol Treatment Center
Reply:
    See reference tables for more details.
Reply:
    @Lundgren, Donald this is where the living arrangement update is.</t>
      </text>
    </comment>
    <comment ref="B159" authorId="99" shapeId="0" xr:uid="{1BEB4606-BFC2-491E-A5EB-BC4CF33F9C88}">
      <text>
        <t>[Threaded comment]
Your version of Excel allows you to read this threaded comment; however, any edits to it will get removed if the file is opened in a newer version of Excel. Learn more: https://go.microsoft.com/fwlink/?linkid=870924
Comment:
    We have a few living arrangements that are considered imprisonment. Youth Center (YC) and Correctional Facility (CO). I assume you would have some age distinction that would determine which one would be used.
Reply:
    Will have separate options for youth center and correctional facility rather than just single option for incarcerated and a age distinction.</t>
      </text>
    </comment>
    <comment ref="B160" authorId="100" shapeId="0" xr:uid="{B9C5E257-7FE9-4E27-BA5F-FEB751B1BD37}">
      <text>
        <t>[Threaded comment]
Your version of Excel allows you to read this threaded comment; however, any edits to it will get removed if the file is opened in a newer version of Excel. Learn more: https://go.microsoft.com/fwlink/?linkid=870924
Comment:
    For LTC What do you want to do about facility records?
Reply:
    I think facility information would be nice to collect for information purposes only (requesting the classification) but I don't want them automatically created by the system because of the way they are stored.
Reply:
    Jessica Drenning - 
Currently this question will not populate for any LTC living arrangements. Should the conditional logic be updated? Appears to have living arrangement types listed that we removed.</t>
      </text>
    </comment>
    <comment ref="B161" authorId="101" shapeId="0" xr:uid="{7219AC79-16FD-46A5-965D-109F3A4BDB43}">
      <text>
        <t>[Threaded comment]
Your version of Excel allows you to read this threaded comment; however, any edits to it will get removed if the file is opened in a newer version of Excel. Learn more: https://go.microsoft.com/fwlink/?linkid=870924
Comment:
    No programs indicted.  Should be all.
Reply:
    Updated documentation to indicate all programs</t>
      </text>
    </comment>
    <comment ref="B162" authorId="102" shapeId="0" xr:uid="{4C9B0985-5656-4C69-880F-5495E54EAD59}">
      <text>
        <t>[Threaded comment]
Your version of Excel allows you to read this threaded comment; however, any edits to it will get removed if the file is opened in a newer version of Excel. Learn more: https://go.microsoft.com/fwlink/?linkid=870924
Comment:
    For discussion: This seems to be 2 separate questions in MMC.
Reply:
    Because it is two separate concepts in ACES. From PS187 Person Detail (Client Detail) in ACES:
For “Fleeing Felony Prosecution”,
If answer = Y,
Compliance_Event_Type_Cd = E03
Comp_EVT_STATUS_Type_Cd = D01 
If answer = N,
Compliance_Event_Type_Cd = E03
Comp_EVT_STATUS_Type_Cd = A01
For “Violating Parole or Probation”,
If answer = Y,
Compliance_Event_Type_Cd = E02
Comp_EVT_STATUS_Type_Cd = D01 
If answer = N,
Compliance_Event_Type_Cd = E02
Comp_EVT_STATUS_Type_Cd = A01</t>
      </text>
    </comment>
    <comment ref="B163" authorId="103" shapeId="0" xr:uid="{B90B1C3D-3689-455F-A11D-B1AD47069B32}">
      <text>
        <t>[Threaded comment]
Your version of Excel allows you to read this threaded comment; however, any edits to it will get removed if the file is opened in a newer version of Excel. Learn more: https://go.microsoft.com/fwlink/?linkid=870924
Comment:
    For discussion: This seems to be 2 separate questions in MMC.
Reply:
    Because it is two separate concepts in ACES. From PS187 Person Detail (Client Detail) in ACES:
For “Fleeing Felony Prosecution”,
If answer = Y,
Compliance_Event_Type_Cd = E03
Comp_EVT_STATUS_Type_Cd = D01 
If answer = N,
Compliance_Event_Type_Cd = E03
Comp_EVT_STATUS_Type_Cd = A01
For “Violating Parole or Probation”,
If answer = Y,
Compliance_Event_Type_Cd = E02
Comp_EVT_STATUS_Type_Cd = D01 
If answer = N,
Compliance_Event_Type_Cd = E02
Comp_EVT_STATUS_Type_Cd = A01</t>
      </text>
    </comment>
    <comment ref="B165" authorId="104" shapeId="0" xr:uid="{21BCCFB2-D278-4320-9388-D0643163575C}">
      <text>
        <t>[Threaded comment]
Your version of Excel allows you to read this threaded comment; however, any edits to it will get removed if the file is opened in a newer version of Excel. Learn more: https://go.microsoft.com/fwlink/?linkid=870924
Comment:
    Traffic in FS more than $500.00 (E09) Compliance event
Reply:
    remove since 8/221996
Reply:
    Given the naming of the compliance event, it seems like we should not be adding "and/or TANF" in the wording of the question. Is this correct? @Lauritzen, Alexandria
Reply:
    correct</t>
      </text>
    </comment>
    <comment ref="B166" authorId="105" shapeId="0" xr:uid="{70E1B235-0FFB-4C67-973F-630C860254F2}">
      <text>
        <t>[Threaded comment]
Your version of Excel allows you to read this threaded comment; however, any edits to it will get removed if the file is opened in a newer version of Excel. Learn more: https://go.microsoft.com/fwlink/?linkid=870924
Comment:
    Trading FS for guns (E08) compliance event
Reply:
    Given the naming of the compliance event, it seems like we should not be adding "and/or TANF" in the wording of the question. Is this correct? @Lauritzen, Alexandria</t>
      </text>
    </comment>
    <comment ref="B167" authorId="106" shapeId="0" xr:uid="{E8881350-B83F-48B7-BA48-FC24B212BE34}">
      <text>
        <t>[Threaded comment]
Your version of Excel allows you to read this threaded comment; however, any edits to it will get removed if the file is opened in a newer version of Excel. Learn more: https://go.microsoft.com/fwlink/?linkid=870924
Comment:
    remove since 8/221996
Reply:
    Trading FS for drugs (E07) compliance event
Reply:
    Given the naming of the compliance event, it seems like we should not be adding "and/or TANF" in the wording of the question. Is this correct? @Lauritzen, Alexandria</t>
      </text>
    </comment>
    <comment ref="B168" authorId="107" shapeId="0" xr:uid="{DE283DAE-9FBF-4A99-A5C7-84C03D8087D6}">
      <text>
        <t>[Threaded comment]
Your version of Excel allows you to read this threaded comment; however, any edits to it will get removed if the file is opened in a newer version of Excel. Learn more: https://go.microsoft.com/fwlink/?linkid=870924
Comment:
    No programs indicated for this one or the next.  Should be SNAP.
Reply:
    this is needed for TANF as well
Reply:
    For TANF it is:
COMPLIANCE_EVENT_TYPE_CD = “TANF IPV’ (B01) or “PaS IPV” (B03) with COMP_EVT_STATUS_TYPE_CD of “Sanction TANF IPV #1” (B04), “Sanction TANF IPV #2” (B06), or “Sanction TANF IPV #3” (B07).
For SNAP it is 
COMPLIANCE_EVENT_TYPE = “Food Stamps IPV” (C01) with COMP_EVT_STATUS_TYPE “Sanction FS IPV#1 “ (C04) “Sanction FS IPV#2” (C05) “Sanction FS IPV#3” (C06),
Reply:
    @Dougherty, Bronwyn @Downs, Michael E @Lauritzen, Alexandria @Miller, Ian
Does this question need to be asked separately for SNAP IPV and TANF IPV (2 questions)?
For example if someone is applying for SNAP and TANF, then they should see one question asking about SNAP IPV and one question asking about TANF IPV?
Reply:
    @Wu, Grace Yes since they are separate data items and you could have one and not the other
Reply:
    Great. I will update the documentation to ask for each separately.</t>
      </text>
    </comment>
    <comment ref="B169" authorId="108" shapeId="0" xr:uid="{20D16D02-8035-4568-BE4A-B2F67D41C37D}">
      <text>
        <t>[Threaded comment]
Your version of Excel allows you to read this threaded comment; however, any edits to it will get removed if the file is opened in a newer version of Excel. Learn more: https://go.microsoft.com/fwlink/?linkid=870924
Comment:
    @Lauritzen, Alexandria did you indicate at one point that rows 602-606 also apply to TANF?
Reply:
    yes
Reply:
    updated to include TANF for rows 602-606</t>
      </text>
    </comment>
    <comment ref="B172" authorId="109" shapeId="0" xr:uid="{64FB1FE1-0579-476F-B02E-76956B4C2701}">
      <text>
        <t>[Threaded comment]
Your version of Excel allows you to read this threaded comment; however, any edits to it will get removed if the file is opened in a newer version of Excel. Learn more: https://go.microsoft.com/fwlink/?linkid=870924
Comment:
    Need this question in the application if someone is a migrant or seasonal worker - rest of the questions can be derived.
Reply:
    This does not have a home in ACES.</t>
      </text>
    </comment>
    <comment ref="B176" authorId="110" shapeId="0" xr:uid="{9608460D-FDE4-4082-94EF-99A482BAAABD}">
      <text>
        <t>[Threaded comment]
Your version of Excel allows you to read this threaded comment; however, any edits to it will get removed if the file is opened in a newer version of Excel. Learn more: https://go.microsoft.com/fwlink/?linkid=870924
Comment:
    I suggest an (i) icon with a quick definition of "liquid resource"  something along the lines of "Liquid resources include cash, bank accounts, stocks, bonds, and other resources that can quickly be converted to cash"
Reply:
    Will incorporate help text in future sprint.</t>
      </text>
    </comment>
    <comment ref="B177" authorId="111" shapeId="0" xr:uid="{27BCEF8C-782B-4C66-B526-F21E0B7FDAD6}">
      <text>
        <t>[Threaded comment]
Your version of Excel allows you to read this threaded comment; however, any edits to it will get removed if the file is opened in a newer version of Excel. Learn more: https://go.microsoft.com/fwlink/?linkid=870924
Comment:
    Funds set aside in an account for burial or cremation
Burial contract/mortuary trust
Burial plot
Reply:
    Determined in session to include the following:
Burial Contract/Mortuary trust
Burial Funds
Burial Plot</t>
      </text>
    </comment>
    <comment ref="B179" authorId="112" shapeId="0" xr:uid="{F211DF20-A27F-4357-8C44-003408733434}">
      <text>
        <t>[Threaded comment]
Your version of Excel allows you to read this threaded comment; however, any edits to it will get removed if the file is opened in a newer version of Excel. Learn more: https://go.microsoft.com/fwlink/?linkid=870924
Comment:
    For discussion: Is there a max character limit for the "name of company or bank" field?
Reply:
    Bank, Company &amp; Fund Name is Asset.Description and it is VARCHAR2 (250 Byte
Reply:
    Confirmed that we want to add this question to NextGen.</t>
      </text>
    </comment>
    <comment ref="B181" authorId="113" shapeId="0" xr:uid="{C57DC4A5-F21E-418C-89C1-FBCB373B1051}">
      <text>
        <t>[Threaded comment]
Your version of Excel allows you to read this threaded comment; however, any edits to it will get removed if the file is opened in a newer version of Excel. Learn more: https://go.microsoft.com/fwlink/?linkid=870924
Comment:
    All burial asst questions should also be for SNAP and TANF.  They are not counted for SNAP, but if we don't ask the question, they may feel they need to report it as a savings account or something.
Reply:
    3	Burial Contract/Mortuary trust
4	Burial Funds
2	Burial Plot
Reply:
    Follow up with Lea and Jess about specific burial asset types + fields required for each type.
Reply:
    Need to capture the account/contract info here - will need to go in the Descriptive Narrative in ACES.
Reply:
    Updated to include additional follow up questions for burial assets</t>
      </text>
    </comment>
    <comment ref="B182" authorId="114" shapeId="0" xr:uid="{5B6BCEB5-4BF1-432E-B1FB-77FC1EB76BAA}">
      <text>
        <t>[Threaded comment]
Your version of Excel allows you to read this threaded comment; however, any edits to it will get removed if the file is opened in a newer version of Excel. Learn more: https://go.microsoft.com/fwlink/?linkid=870924
Comment:
    Used same wording as address for real estate to maintain consistency.</t>
      </text>
    </comment>
    <comment ref="B183" authorId="115" shapeId="0" xr:uid="{7DDBF56B-F430-4222-A760-76F5F048301B}">
      <text>
        <t>[Threaded comment]
Your version of Excel allows you to read this threaded comment; however, any edits to it will get removed if the file is opened in a newer version of Excel. Learn more: https://go.microsoft.com/fwlink/?linkid=870924
Comment:
    IN ACES there are three places on the Asset page (PS028) for Liquid assets. The fields are:
Liquid Value or Balance (Asset.Cash_Value)
Face Value (Asset.Face_Value)
Amount Owed (Asset.Cash_Value)
for the other asset page (PS076) it is about the same
Face Value (Asset.Face_Value)
Amount Owed (Asset.Amt_Owed)
Cash Value (Asset.Cash_Value)</t>
      </text>
    </comment>
    <comment ref="B184" authorId="116" shapeId="0" xr:uid="{5BF5BC63-B24F-4395-9E48-A623EC3CA5C5}">
      <text>
        <t>[Threaded comment]
Your version of Excel allows you to read this threaded comment; however, any edits to it will get removed if the file is opened in a newer version of Excel. Learn more: https://go.microsoft.com/fwlink/?linkid=870924
Comment:
    Allso SNAP and TANF
Reply:
    R27	Real Estate - Escrow Accounts
R28	Real Estate - HUD Escrow Accounts
R36	Real Estate - Income Producing
R18	Real Estate - Primary Residences
R45	Real Estate - Property for building a home
R20	Real Estate - Real Property other than the Primary
Reply:
    Not sure about 19	Property and Equipment used for Home Consumption
Reply:
    Make sure to include income producing as a picklist value for type of real estate</t>
      </text>
    </comment>
    <comment ref="B185" authorId="117" shapeId="0" xr:uid="{35F9819C-F8B7-4BAB-AFFE-0865F0903991}">
      <text>
        <t>[Threaded comment]
Your version of Excel allows you to read this threaded comment; however, any edits to it will get removed if the file is opened in a newer version of Excel. Learn more: https://go.microsoft.com/fwlink/?linkid=870924
Comment:
    Also SNAP and TANF for all Real Estate questions
Reply:
    R27	Real Estate - Escrow Accounts
R28	Real Estate - HUD Escrow Accounts
R36	Real Estate - Income Producing
R18	Real Estate - Primary Residences
R45	Real Estate - Property for building a home
R20	Real Estate - Real Property other than the Primary
Reply:
    Not sure about 19	Property and Equipment used for Home Consumption
Reply:
    Question only appears if user selects as primary residence.</t>
      </text>
    </comment>
    <comment ref="B186" authorId="118" shapeId="0" xr:uid="{C778448F-E113-4CFD-9EEB-CBFCC1B6A782}">
      <text>
        <t>[Threaded comment]
Your version of Excel allows you to read this threaded comment; however, any edits to it will get removed if the file is opened in a newer version of Excel. Learn more: https://go.microsoft.com/fwlink/?linkid=870924
Comment:
    Need to add this question to NextGen for LTC.
Reply:
    Will want to include a help icon for temporariliy absent.
Reply:
    Will add help icon in future sprint</t>
      </text>
    </comment>
    <comment ref="B188" authorId="119" shapeId="0" xr:uid="{01E17526-4BC2-4C9B-B81D-A7EFC631AA8F}">
      <text>
        <t>[Threaded comment]
Your version of Excel allows you to read this threaded comment; however, any edits to it will get removed if the file is opened in a newer version of Excel. Learn more: https://go.microsoft.com/fwlink/?linkid=870924
Comment:
    Can include a help icon for fair market value
Reply:
    will include in a future sprint.</t>
      </text>
    </comment>
    <comment ref="B191" authorId="120" shapeId="0" xr:uid="{E6CFE2AD-849B-47F1-9B64-CD4BE90F2D0C}">
      <text>
        <t>[Threaded comment]
Your version of Excel allows you to read this threaded comment; however, any edits to it will get removed if the file is opened in a newer version of Excel. Learn more: https://go.microsoft.com/fwlink/?linkid=870924
Comment:
    Want to keep this - map to account number.</t>
      </text>
    </comment>
    <comment ref="B192" authorId="121" shapeId="0" xr:uid="{FE6552BF-D493-48F4-B090-A60F95893DF4}">
      <text>
        <t>[Threaded comment]
Your version of Excel allows you to read this threaded comment; however, any edits to it will get removed if the file is opened in a newer version of Excel. Learn more: https://go.microsoft.com/fwlink/?linkid=870924
Comment:
    For discussion: More options are available for NextGen than for MMC.
Reply:
    Not a Reply, new comment,  SNAP and TANF also need all the insurance questions.
Reply:
    L12	Liquid - Whole Life Insurance
13	Term Life Insurance
Reply:
    Will use the two options in ACES that Bronwyn added. Will remove other options currently in NextGen.</t>
      </text>
    </comment>
    <comment ref="B196" authorId="122" shapeId="0" xr:uid="{4B0601A1-95CF-4897-BC02-1D2706C974C3}">
      <text>
        <t>[Threaded comment]
Your version of Excel allows you to read this threaded comment; however, any edits to it will get removed if the file is opened in a newer version of Excel. Learn more: https://go.microsoft.com/fwlink/?linkid=870924
Comment:
    All vehicle questions should also be for SNAP and TANF
Reply:
    Used to commute is: Asset.Commute_Emp_Training_Ind</t>
      </text>
    </comment>
    <comment ref="B197" authorId="123" shapeId="0" xr:uid="{A584225D-2EF5-43C0-9DDD-2ABC03F38178}">
      <text>
        <t>[Threaded comment]
Your version of Excel allows you to read this threaded comment; however, any edits to it will get removed if the file is opened in a newer version of Excel. Learn more: https://go.microsoft.com/fwlink/?linkid=870924
Comment:
    Asset. vehicle_make</t>
      </text>
    </comment>
    <comment ref="B198" authorId="124" shapeId="0" xr:uid="{02F7DA6A-3855-4884-B5D0-71AFB02AD516}">
      <text>
        <t>[Threaded comment]
Your version of Excel allows you to read this threaded comment; however, any edits to it will get removed if the file is opened in a newer version of Excel. Learn more: https://go.microsoft.com/fwlink/?linkid=870924
Comment:
    Asset. vehicle_model</t>
      </text>
    </comment>
    <comment ref="B199" authorId="125" shapeId="0" xr:uid="{0BCF2C1E-5CE2-434C-928B-16C8815EC4BA}">
      <text>
        <t>[Threaded comment]
Your version of Excel allows you to read this threaded comment; however, any edits to it will get removed if the file is opened in a newer version of Excel. Learn more: https://go.microsoft.com/fwlink/?linkid=870924
Comment:
    Asset.vehicle_year</t>
      </text>
    </comment>
    <comment ref="B200" authorId="126" shapeId="0" xr:uid="{82E1946B-0B10-4BD5-A7B3-85C2F7DE0376}">
      <text>
        <t>[Threaded comment]
Your version of Excel allows you to read this threaded comment; however, any edits to it will get removed if the file is opened in a newer version of Excel. Learn more: https://go.microsoft.com/fwlink/?linkid=870924
Comment:
    The more I look at these resource questions the more I want them to come after the income questions.  The one about income producing property could be made available only if the individual was self-employed or had rental income.  I would like to add a question on if the vehicle is used to commute only if the individual is a student or has a job.  I would like to add the question anyway, but it would be nice to add the conditional logic.
Reply:
    Add the following question to NextGen:
Is this vehicle used to commute to school or work? - asked only for SNAP + TANF
Reply:
    Asset.vehicle_milage
Reply:
    Leave mileage as an optional question for all programs.</t>
      </text>
    </comment>
    <comment ref="B201" authorId="127" shapeId="0" xr:uid="{2A001BC2-CB67-4B1C-BCF1-63C49DABEB69}">
      <text>
        <t>[Threaded comment]
Your version of Excel allows you to read this threaded comment; however, any edits to it will get removed if the file is opened in a newer version of Excel. Learn more: https://go.microsoft.com/fwlink/?linkid=870924
Comment:
    Only ask this question for SNAP + TANF.
Reply:
    Bronwyn Dougherty -
Used to commute is: Asset.Commute_Emp_Training_Ind</t>
      </text>
    </comment>
    <comment ref="B202" authorId="128" shapeId="0" xr:uid="{322D9794-BEA1-44F2-8B78-9C43EDBEA1CA}">
      <text>
        <t>[Threaded comment]
Your version of Excel allows you to read this threaded comment; however, any edits to it will get removed if the file is opened in a newer version of Excel. Learn more: https://go.microsoft.com/fwlink/?linkid=870924
Comment:
    Please ask if the vehicle is on tribal land if the individual indicates they are a member of a tribe.
Reply:
    Licensed is: Asset.Licensed_Ind
Reply:
    Vehicle on tribal land is: Asset.On_Tribal_Land
Reply:
    Ask this question only if vehicle is not registered, individual is affiliated with a tribe, applying for SNAP</t>
      </text>
    </comment>
    <comment ref="B203" authorId="129" shapeId="0" xr:uid="{5AF7D837-64DD-4EB2-B976-3D0800C10F65}">
      <text>
        <t>[Threaded comment]
Your version of Excel allows you to read this threaded comment; however, any edits to it will get removed if the file is opened in a newer version of Excel. Learn more: https://go.microsoft.com/fwlink/?linkid=870924
Comment:
    Added question to indicate that this vehicle is leased for TANF only. Should be fed in to ACES as value of $0.00.</t>
      </text>
    </comment>
    <comment ref="B205" authorId="130" shapeId="0" xr:uid="{1DF4BA34-BF11-487D-9689-61749EB30BBE}">
      <text>
        <t>[Threaded comment]
Your version of Excel allows you to read this threaded comment; however, any edits to it will get removed if the file is opened in a newer version of Excel. Learn more: https://go.microsoft.com/fwlink/?linkid=870924
Comment:
    Would love for this to pre-populate with the NADA clean trade value after the client enters the year make and model.
Reply:
    Case workers currently trained to look up car values, so may not be a need to have the client look up the vehicle value.</t>
      </text>
    </comment>
    <comment ref="B207" authorId="131" shapeId="0" xr:uid="{2033EA9A-4C9D-4462-8B57-14B97B3FA240}">
      <text>
        <t>[Threaded comment]
Your version of Excel allows you to read this threaded comment; however, any edits to it will get removed if the file is opened in a newer version of Excel. Learn more: https://go.microsoft.com/fwlink/?linkid=870924
Comment:
    The percent ownership column in ACES is informational only - will not need to add this to NextGen.</t>
      </text>
    </comment>
    <comment ref="B208" authorId="132" shapeId="0" xr:uid="{7DC5E91B-57FE-4FFD-937E-E07E9EDA406B}">
      <text>
        <t>[Threaded comment]
Your version of Excel allows you to read this threaded comment; however, any edits to it will get removed if the file is opened in a newer version of Excel. Learn more: https://go.microsoft.com/fwlink/?linkid=870924
Comment:
    No home in ACES.</t>
      </text>
    </comment>
    <comment ref="B209" authorId="133" shapeId="0" xr:uid="{5E9B4F52-7420-48BA-99C2-DD7009F5A050}">
      <text>
        <t>[Threaded comment]
Your version of Excel allows you to read this threaded comment; however, any edits to it will get removed if the file is opened in a newer version of Excel. Learn more: https://go.microsoft.com/fwlink/?linkid=870924
Comment:
    No home in ACES</t>
      </text>
    </comment>
    <comment ref="B210" authorId="134" shapeId="0" xr:uid="{4C076D82-F3F5-4071-A897-D5F68AE3F700}">
      <text>
        <t>[Threaded comment]
Your version of Excel allows you to read this threaded comment; however, any edits to it will get removed if the file is opened in a newer version of Excel. Learn more: https://go.microsoft.com/fwlink/?linkid=870924
Comment:
    No home in ACES.</t>
      </text>
    </comment>
    <comment ref="B211" authorId="135" shapeId="0" xr:uid="{7572F98D-4269-479B-8A63-F7582EC562EF}">
      <text>
        <t>[Threaded comment]
Your version of Excel allows you to read this threaded comment; however, any edits to it will get removed if the file is opened in a newer version of Excel. Learn more: https://go.microsoft.com/fwlink/?linkid=870924
Comment:
    No home in ACES.</t>
      </text>
    </comment>
    <comment ref="B212" authorId="136" shapeId="0" xr:uid="{1DBE184B-F183-4B95-8D0E-37CDF86FE20E}">
      <text>
        <t>[Threaded comment]
Your version of Excel allows you to read this threaded comment; however, any edits to it will get removed if the file is opened in a newer version of Excel. Learn more: https://go.microsoft.com/fwlink/?linkid=870924
Comment:
    Jessica Drenning -
Is this something we want the user to enter? Would it work better with ACES/OPA/programmatic rules to use the date it was "removed" to end the asset record?
Reply:
    Need to discuss how ACES will use this information during the integration sprint.</t>
      </text>
    </comment>
    <comment ref="B213" authorId="137" shapeId="0" xr:uid="{272EDE5F-FF34-4535-A958-A26EFD2E2743}">
      <text>
        <t>[Threaded comment]
Your version of Excel allows you to read this threaded comment; however, any edits to it will get removed if the file is opened in a newer version of Excel. Learn more: https://go.microsoft.com/fwlink/?linkid=870924
Comment:
    Jessica Drenning -
I do not see any ASSETENDRSN in the Reference Table. ACES does not store this information currently, however it would be really helpful information to have. End reasons could be: Closed Account, Cashed In, Sold, Gave Away, Entered In Error, Never Owned,
Reply:
    Will keep in IOS currently even though ACES does not collect it. Will print to case pdf.</t>
      </text>
    </comment>
    <comment ref="B230" authorId="138" shapeId="0" xr:uid="{F7C71D02-B9B1-4C7D-9E88-D7D99BDCBCE4}">
      <text>
        <t>[Threaded comment]
Your version of Excel allows you to read this threaded comment; however, any edits to it will get removed if the file is opened in a newer version of Excel. Learn more: https://go.microsoft.com/fwlink/?linkid=870924
Comment:
    Why did you close this account?
Reply:
    updated language in documentation.</t>
      </text>
    </comment>
    <comment ref="B231" authorId="139" shapeId="0" xr:uid="{5943655D-AEC0-412F-B984-AE42B1AA7392}">
      <text>
        <t>[Threaded comment]
Your version of Excel allows you to read this threaded comment; however, any edits to it will get removed if the file is opened in a newer version of Excel. Learn more: https://go.microsoft.com/fwlink/?linkid=870924
Comment:
    --MMC overall types--
Employment Income
Self Employment Income
Unearned Income: Other Types of Income, Child Support, Supplemental Security Income, Social Security Disability Income, Other Social Security Benefits
Reply:
    For discussion: Please provide income sub-types for determination of income type breakdown.
Reply:
    See word doc for income types in ACES.
Reply:
    would like to call out rental income
Reply:
    Reference table values have been updated based on AI 58</t>
      </text>
    </comment>
    <comment ref="B232" authorId="140" shapeId="0" xr:uid="{43477404-FA08-4AB3-AAE4-7FE8D4D2896F}">
      <text>
        <t>[Threaded comment]
Your version of Excel allows you to read this threaded comment; however, any edits to it will get removed if the file is opened in a newer version of Excel. Learn more: https://go.microsoft.com/fwlink/?linkid=870924
Comment:
    Income.Source_Name
Reply:
    would this text show on all income records or just employment records?
Reply:
    Just on income from employers</t>
      </text>
    </comment>
    <comment ref="B233" authorId="141" shapeId="0" xr:uid="{5B15490F-91BB-462B-9FFB-3F9758623F03}">
      <text>
        <t>[Threaded comment]
Your version of Excel allows you to read this threaded comment; however, any edits to it will get removed if the file is opened in a newer version of Excel. Learn more: https://go.microsoft.com/fwlink/?linkid=870924
Comment:
Reply:
    Income.Source_Street1
Income.Source_Street2
Income.City
Income.State_Cd
Income.Zip_Cd
Reply:
    Want to make this optional for all 3 programs.</t>
      </text>
    </comment>
    <comment ref="B234" authorId="142" shapeId="0" xr:uid="{D234A8A3-BE40-4E2A-9C33-DC4865FB00EA}">
      <text>
        <t>[Threaded comment]
Your version of Excel allows you to read this threaded comment; however, any edits to it will get removed if the file is opened in a newer version of Excel. Learn more: https://go.microsoft.com/fwlink/?linkid=870924
Comment:
    Want to make this optional for all 3 programs.</t>
      </text>
    </comment>
    <comment ref="B235" authorId="143" shapeId="0" xr:uid="{CA773D57-D2FA-47B5-85BB-43C36C99CC9B}">
      <text>
        <t>[Threaded comment]
Your version of Excel allows you to read this threaded comment; however, any edits to it will get removed if the file is opened in a newer version of Excel. Learn more: https://go.microsoft.com/fwlink/?linkid=870924
Comment:
    Income.Source_Tel_Num
Reply:
    Want to make this optional for all 3 programs.</t>
      </text>
    </comment>
    <comment ref="B236" authorId="144" shapeId="0" xr:uid="{92FC94D4-73B9-4704-B847-31DC7A3F0247}">
      <text>
        <t>[Threaded comment]
Your version of Excel allows you to read this threaded comment; however, any edits to it will get removed if the file is opened in a newer version of Excel. Learn more: https://go.microsoft.com/fwlink/?linkid=870924
Comment:
    Confirmed to remove</t>
      </text>
    </comment>
    <comment ref="B237" authorId="145" shapeId="0" xr:uid="{F1F7ECB5-2581-432A-9187-8802DF7D3116}">
      <text>
        <t>[Threaded comment]
Your version of Excel allows you to read this threaded comment; however, any edits to it will get removed if the file is opened in a newer version of Excel. Learn more: https://go.microsoft.com/fwlink/?linkid=870924
Comment:
    For these two, I think we want to capture if it is "rental", "farm", or "other"
Reply:
    Self-employed (SELF)
Self Employed - Hunting &amp; Fishing (SELFH)
Self Employment - Farming (SELFM)
Self Employed - Room &amp; Board Income (SELFRB)
What is unearned typically in ACES is:
Self-employed Earnings, Unreported (SEUN)
Rental Income (RENT)
Reply:
    We tell workers not to use "Rental Income"  Can we take it out of ACES?  "Self Employed - Hunting &amp; Fishing" is specific to individuals with a  tribal affiliation.  We wouldn't want a Maine Guide to choose it if they didn't have a tribal affiliation.
Reply:
    unreported is internal - do not want to show in IOS
Reply:
    Added rental, farm, other to self employment types</t>
      </text>
    </comment>
    <comment ref="B238" authorId="146" shapeId="0" xr:uid="{6D03BA54-22A0-43DE-996D-9993766B7D73}">
      <text>
        <t>[Threaded comment]
Your version of Excel allows you to read this threaded comment; however, any edits to it will get removed if the file is opened in a newer version of Excel. Learn more: https://go.microsoft.com/fwlink/?linkid=870924
Comment:
    We have this Income.Work_Type_CD but it is long and odd.
Reply:
    See word doc with my excel spreadsheet and the tab WORK_TYPE
Reply:
    Use this as a text field - maps to ACES text field as well.</t>
      </text>
    </comment>
    <comment ref="B243" authorId="147" shapeId="0" xr:uid="{9DE04A7C-6C57-4254-A089-94AD97064703}">
      <text>
        <t>[Threaded comment]
Your version of Excel allows you to read this threaded comment; however, any edits to it will get removed if the file is opened in a newer version of Excel. Learn more: https://go.microsoft.com/fwlink/?linkid=870924
Comment:
    See note for non-summary page</t>
      </text>
    </comment>
    <comment ref="B245" authorId="148" shapeId="0" xr:uid="{A8550A8D-91AA-441B-83EA-B4727AE6BACB}">
      <text>
        <t>[Threaded comment]
Your version of Excel allows you to read this threaded comment; however, any edits to it will get removed if the file is opened in a newer version of Excel. Learn more: https://go.microsoft.com/fwlink/?linkid=870924
Comment:
    In AI 58, eliminated subcategories under other goods, payments or services so this question is no longer needed.</t>
      </text>
    </comment>
    <comment ref="B246" authorId="149" shapeId="0" xr:uid="{9F4626C4-D448-4CF3-9B60-958E8125D057}">
      <text>
        <t>[Threaded comment]
Your version of Excel allows you to read this threaded comment; however, any edits to it will get removed if the file is opened in a newer version of Excel. Learn more: https://go.microsoft.com/fwlink/?linkid=870924
Comment:
    See previous notes
Reply:
    Combine these into a single question for all the income types</t>
      </text>
    </comment>
    <comment ref="B247" authorId="150" shapeId="0" xr:uid="{4DCD122D-5CE9-45C2-B53C-2ECA94E07A96}">
      <text>
        <t>[Threaded comment]
Your version of Excel allows you to read this threaded comment; however, any edits to it will get removed if the file is opened in a newer version of Excel. Learn more: https://go.microsoft.com/fwlink/?linkid=870924
Comment:
    Income.Period_Type_Cd
Quarterly (Q)
Semi-Monthly (S)
Once (O)
Daily (D)
Bi-Weekly (B)
Weekly (W)
Monthly (M)
Annually (A)
Semi-Annually (E)
only allow Annually and Semi-Annually  for self employment income types
Reply:
    Annually and Semi annually should be allowed for other income types.
Reply:
    Correct all other income types can use all of them but self employment can only use those two.
Reply:
    Lea - want to allow other options for self-employment as well
Reply:
    according to action item on income frequencies, will provide the same options for all income types.</t>
      </text>
    </comment>
    <comment ref="B249" authorId="151" shapeId="0" xr:uid="{26727553-E6AF-4F59-A3AC-2BB50DD6DC1C}">
      <text>
        <t>[Threaded comment]
Your version of Excel allows you to read this threaded comment; however, any edits to it will get removed if the file is opened in a newer version of Excel. Learn more: https://go.microsoft.com/fwlink/?linkid=870924
Comment:
    Anticipated Hours per Week - Income.Hours
Reply:
    Want to collect this information for job and self-employment. Collect for all different frequency values.
Reply:
    Removed the hourly option for income frequency, so this question is no longer needed.
Reply:
    Why did we remove hours from the earned and self-employment income types?  Are these fields no longer required?  I thought SNAP used them for ABAWD and TANF ASPIRE for something...  Maybe it's because they have to be verified.
Reply:
    Added this back in per confirmation from Rene, Lea.</t>
      </text>
    </comment>
    <comment ref="B250" authorId="152" shapeId="0" xr:uid="{7A8F3E47-CBBD-4F6D-9915-DA290F89DDE7}">
      <text>
        <t>[Threaded comment]
Your version of Excel allows you to read this threaded comment; however, any edits to it will get removed if the file is opened in a newer version of Excel. Learn more: https://go.microsoft.com/fwlink/?linkid=870924
Comment:
    See note on frequency only two allowed for self employment.
Reply:
    Make it clear this question includes depreciation. Can remove follow up question on depreciation.
Reply:
    Determined in AI for income to keep frequencies consistent across all income types.</t>
      </text>
    </comment>
    <comment ref="B251" authorId="153" shapeId="0" xr:uid="{03F9B7B0-C770-4737-B91E-74A0F622CFF3}">
      <text>
        <t>[Threaded comment]
Your version of Excel allows you to read this threaded comment; however, any edits to it will get removed if the file is opened in a newer version of Excel. Learn more: https://go.microsoft.com/fwlink/?linkid=870924
Comment:
    needed! no place in ACES to store
Reply:
    May want to keep the question and will send this information to ACES. ACES can use this information to determine whether or not to create the record. Need to understand how treated by different programs. This would need to be an ACES enhancement.
Need to discuss possible ACES changes.
Reply:
    Change this to a Yes/No question. Need to get the date</t>
      </text>
    </comment>
    <comment ref="B252" authorId="154" shapeId="0" xr:uid="{DBD054AA-BF72-4703-9FB5-2777B70643CE}">
      <text>
        <t>[Threaded comment]
Your version of Excel allows you to read this threaded comment; however, any edits to it will get removed if the file is opened in a newer version of Excel. Learn more: https://go.microsoft.com/fwlink/?linkid=870924
Comment:
    Income.End_Dt
Reply:
    Add help icon to write that this is based off the last date of paycheck.</t>
      </text>
    </comment>
    <comment ref="B253" authorId="155" shapeId="0" xr:uid="{245028D7-C30D-443D-8999-AAA428B292A7}">
      <text>
        <t>[Threaded comment]
Your version of Excel allows you to read this threaded comment; however, any edits to it will get removed if the file is opened in a newer version of Excel. Learn more: https://go.microsoft.com/fwlink/?linkid=870924
Comment:
    For discussion: Would we need to ask both the end date and the final date of paycheck?
Reply:
    Income.Lst_Empl_DT</t>
      </text>
    </comment>
    <comment ref="B255" authorId="156" shapeId="0" xr:uid="{8905EC34-E446-4E08-BB3B-7C9819592C84}">
      <text>
        <t>[Threaded comment]
Your version of Excel allows you to read this threaded comment; however, any edits to it will get removed if the file is opened in a newer version of Excel. Learn more: https://go.microsoft.com/fwlink/?linkid=870924
Comment:
    We don't have an end reason in ACES
Reply:
    Determine to keep end reason in IOS although no place in ACES.</t>
      </text>
    </comment>
    <comment ref="B264" authorId="157" shapeId="0" xr:uid="{23C7BC04-E0E3-4D5E-8A38-BCB9CF90E768}">
      <text>
        <t>[Threaded comment]
Your version of Excel allows you to read this threaded comment; however, any edits to it will get removed if the file is opened in a newer version of Excel. Learn more: https://go.microsoft.com/fwlink/?linkid=870924
Comment:
    MMC asks about the following expense types:
Housing and Utility Bills - [Condo Fees, Shelter- insurance (homeowners), Shelter - mortgage (princliple &amp; interest), Shelter - property tax, Shelter - rent, Shelter - General Assistance, Shelter - HUD Shelter Cost, Utility - air conditioning, Utility - cooking, Utility - heat, Utility - lights, Utility - sewer, Utility - telephone, Utility - trash, Utility - water]
Support Payments and Obligations -  [Individual - Alimony, Individual - Child Support]
Medical Bills - [Medical - Health Insurance Premium - Other, Medical - Prescription Drugs]
Dependent Care
Reply:
    For discussion: Please provide expense sub-types for determination of expense type breakdown.
Reply:
    See my comment with the expense lists on the corresponding word doc for 2.1.2.</t>
      </text>
    </comment>
    <comment ref="B265" authorId="158" shapeId="0" xr:uid="{2D0AF5AA-BA01-4A17-AB79-1BF0F5E35AB4}">
      <text>
        <t>[Threaded comment]
Your version of Excel allows you to read this threaded comment; however, any edits to it will get removed if the file is opened in a newer version of Excel. Learn more: https://go.microsoft.com/fwlink/?linkid=870924
Comment:
    The MAGi expenses in ACES are:
Student Loan Interest (I11)
Individual - Alimony (I32)
MAGI-other (M50)
MAGI GAP Filing (O51)
Reply:
    LTC PSD for 5.3.1.1 for COC uses:
Individual - Federal Income Tax (I15)
Individual - State Income Tax (I16)
Individual - Local Income Tax (I17)
Reply:
    May want to change wording of this question. Follow up with Esther, Lea, Rene
Reply:
    Gatepost question should change:  Tax deductible expenses include before tax deductions such as medical insurance, flexible spending accounts (health and dependent plans), deferred compensation, and pre-tax life insurance premiumts.  They may also include expenses that can be deducted on your federal income tax return such as student loan interest paid, tuition and fees, and alimony (if finalized before 1/1/2019).
Reply:
    Will include Lea's text as help text for the gatepost question</t>
      </text>
    </comment>
    <comment ref="B266" authorId="159" shapeId="0" xr:uid="{C0E8E414-CAC9-435D-A346-B484700F177D}">
      <text>
        <t>[Threaded comment]
Your version of Excel allows you to read this threaded comment; however, any edits to it will get removed if the file is opened in a newer version of Excel. Learn more: https://go.microsoft.com/fwlink/?linkid=870924
Comment:
    LTC only
Reply:
    SNAP Medical Expenses are:
Medical - medical expense (M19)
Medical - Health Ins Premium - Medicare Part A (M20)
Medical - Health Insurance Premium - Other (M22)
Medical - HOME-ACCESS-MODIFICATIONS (M23)
Medical - COMMUNICATIONS-DEVICES (M24)
Medical - WHEELCHAIR ACCESSORIES (M25)
Medical - ADAPTATIONS TO VEHICLES (M26)
Medical - HEARING-AIDS (M27)
Medical - GLASSES-VISUAL-AIDS (M28)
Medical - ENVIRONMENTAL-CONTROLS (M29)
Medical - ASSISTIVE-ANIMALS (M30)
Medical - PERSONAL-EMERGENCY-RESPONSE-SYSTEMS (M31)
Medical - Blue Cross/Blue Shield Premium (M32)
Medical - Health Ins Premium - Medicare Part B (M38)
Medical - Prescription Drugs (M39)
Reply:
    LTCPSD 5.1.8.3 Calulation of State-Assistacne Program Deductible Amount uses:Medical - Health Insurance Premium – Other (M22), Medical - Blue Cross/Blue Shield Premium (M32), Medical - Health Ins Premium - Medicare Part A (M20)Medical - Health Ins Premium - Medicare Part B (M38).
Reply:
    COC 5.3.1.1  also uses (Medical - Health Insurance Premium - Indemnity) M21
Reply:
    Updates the reference table values with items provided by Bronwyn. Will confirm the mapping and specific values in future sprint.
Updated as LTC only for MC apps</t>
      </text>
    </comment>
    <comment ref="B267" authorId="160" shapeId="0" xr:uid="{9CB9F24A-0B7B-434A-B4EB-4A9925F496F4}">
      <text>
        <t>[Threaded comment]
Your version of Excel allows you to read this threaded comment; however, any edits to it will get removed if the file is opened in a newer version of Excel. Learn more: https://go.microsoft.com/fwlink/?linkid=870924
Comment:
    LTC PSD for COC 5.3.1.1 uses Shelter -- HUD Shelter Cost (S45)
Reply:
    SNAP Shelter expenses are:
Shelter - mortgage (principle &amp; interest) (S11)
Shelter - property tax (S12)
Shelter - insurance (homeowners) (S13)
Shelter -- HUD Shelter Cost (S45)
Condo Fees (S15)
Shelter - rent (S14)
Reply:
    TANF- EXPENSE_TYPE = “Shelter General Assistance” (S46), “Condo Fees” (S15), “Shelter - insurance (homeowners)” (S13), “Shelter - mortgage (principle &amp; interest)” (S11), “Shelter - property tax” (S12), or “Shelter - rent” (S14).
Reply:
    Updated the reference table values with desired options.</t>
      </text>
    </comment>
    <comment ref="B268" authorId="161" shapeId="0" xr:uid="{DD646EDF-5088-49D9-BFCA-CCF30C5F1549}">
      <text>
        <t>[Threaded comment]
Your version of Excel allows you to read this threaded comment; however, any edits to it will get removed if the file is opened in a newer version of Excel. Learn more: https://go.microsoft.com/fwlink/?linkid=870924
Comment:
    SNAP utility expenses are:
Utility - sewer (U1)
Utility - heat (U2)
Utility - cooking (U3)
Utility - lights (U4)
Utility - air conditioning (U9)
Utility - telephone (U8)
Utility - trash (U5)
Utility - water (U5)
Prorated Utility Standard (U5)</t>
      </text>
    </comment>
    <comment ref="B269" authorId="162" shapeId="0" xr:uid="{CED17FA0-91DE-44BC-96EA-9E84BF888590}">
      <text>
        <t>[Threaded comment]
Your version of Excel allows you to read this threaded comment; however, any edits to it will get removed if the file is opened in a newer version of Excel. Learn more: https://go.microsoft.com/fwlink/?linkid=870924
Comment:
    Note that MMC only collects monthly expense frequency.
Reply:
    For discussion: Does ACES support collecting expense frequencies other than monthly?
Reply:
    Yes it does.  I think it should be asked for all expenses.
Reply:
    ACES.EXPENSE.PERIOD_TYPE_CD the values are:
Quarterly (Q)
Semi-Monthly (S)
Once (O)
Daily (D)
Bi-Weekly (B)
Weekly (W)
Monthly (M)
Annually (A)
Semi-Annually (E)
Reply:
    Frequency options + their ordering has been updated in the reference table values for PAYFREQUENCY.</t>
      </text>
    </comment>
    <comment ref="B270" authorId="163" shapeId="0" xr:uid="{710467F5-65F3-41F6-ABA4-B94DC6E1C22B}">
      <text>
        <t>[Threaded comment]
Your version of Excel allows you to read this threaded comment; however, any edits to it will get removed if the file is opened in a newer version of Excel. Learn more: https://go.microsoft.com/fwlink/?linkid=870924
Comment:
    ACES.EXPENSE.AMOUNT</t>
      </text>
    </comment>
    <comment ref="B271" authorId="164" shapeId="0" xr:uid="{423BD3C3-67F0-4115-B4F7-525868E03A8B}">
      <text>
        <t>[Threaded comment]
Your version of Excel allows you to read this threaded comment; however, any edits to it will get removed if the file is opened in a newer version of Excel. Learn more: https://go.microsoft.com/fwlink/?linkid=870924
Comment:
    needed for MAGI Alimony but no place to store.  Could use it to determine whether or not to create the record.
Reply:
    This may need to be an ACES enhancement.
Reply:
    Rene Bernard -
During discussion 12/14 it was decided that we would be adding functionality in aces to gather the divorce date and then adjusting OPA rules to use this date to count the expense as a pre tax deduction “Magi Other” if the divorce was finalized prior to Jan 1, 2019 or to count the alimony as taxable income for divorces finalized before Jan 1, 2019.  For divorces finalized on or after Jan 1, 2019, the alimony will no longer be counted as a deduction for MAGI or income for MAGI MaineCare.  How income is treated for the other programs will remain
Reply:
    Decision to keep the divorce date in IOS. Will update ACES to collect this information.
Reply:
    Don't we address this above with the Yes/No to the Jan 1, 2019 question?
Reply:
    Updated question to match the Yes/No question for income for consistency.</t>
      </text>
    </comment>
    <comment ref="B272" authorId="165" shapeId="0" xr:uid="{5C366931-A1B9-4A57-A5E1-71044E00D645}">
      <text>
        <t>[Threaded comment]
Your version of Excel allows you to read this threaded comment; however, any edits to it will get removed if the file is opened in a newer version of Excel. Learn more: https://go.microsoft.com/fwlink/?linkid=870924
Comment:
    Note MMC asks in the following format:
"Does your household get housing or rent assistance?"
Reply:
    For discussion: Is it preferred for this question to be written out more specifically or kept more general?
Reply:
    I think we could ask this with some follow up:  Is it subsidized housing or do you receive a voucher.  If a voucher as the amount.
Reply:
    In ACES we have the questions:
Live in Public Housing? Expense.Public_Housing_Ind
 Rent Subsidy Amount?- Expense.Subsidized_Amount
Reply:
    HUD also an expense type
Reply:
    This is helpful information for SNAP/TANF. No mapping in ACES, but want to ask the question. Likely add in PDF.
Reply:
    Added TANF to the programs for this question. Will keep this question and print to PDF.</t>
      </text>
    </comment>
    <comment ref="B273" authorId="166" shapeId="0" xr:uid="{D248589E-73CD-4DC2-B974-1DCF09C2CCA1}">
      <text>
        <t>[Threaded comment]
Your version of Excel allows you to read this threaded comment; however, any edits to it will get removed if the file is opened in a newer version of Excel. Learn more: https://go.microsoft.com/fwlink/?linkid=870924
Comment:
    Capture this information and include in the ACES description field please.
Reply:
    Will need to confirm mapping for this question in ACES integration sprint.</t>
      </text>
    </comment>
    <comment ref="B274" authorId="167" shapeId="0" xr:uid="{6315E333-3180-45D0-B829-A6C313297B59}">
      <text>
        <t>[Threaded comment]
Your version of Excel allows you to read this threaded comment; however, any edits to it will get removed if the file is opened in a newer version of Excel. Learn more: https://go.microsoft.com/fwlink/?linkid=870924
Comment:
    Retain and use for SNAP, TANF, and Non-MAGI</t>
      </text>
    </comment>
    <comment ref="B276" authorId="168" shapeId="0" xr:uid="{53697874-0C7B-452A-AFCB-C24A25DE0321}">
      <text>
        <t>[Threaded comment]
Your version of Excel allows you to read this threaded comment; however, any edits to it will get removed if the file is opened in a newer version of Excel. Learn more: https://go.microsoft.com/fwlink/?linkid=870924
Comment:
    Paid to- ACES.Expense.Other_Paid_To</t>
      </text>
    </comment>
    <comment ref="B277" authorId="169" shapeId="0" xr:uid="{3597D9EC-692B-4CF1-A6E4-F9EFE49F831F}">
      <text>
        <t>[Threaded comment]
Your version of Excel allows you to read this threaded comment; however, any edits to it will get removed if the file is opened in a newer version of Excel. Learn more: https://go.microsoft.com/fwlink/?linkid=870924
Comment:
    Expense is for: Expense.Person_Id_For- in ACES this is a drop down of HH memebers.
Reply:
    Cannot select someone outside the household. Remove this option.</t>
      </text>
    </comment>
    <comment ref="B279" authorId="170" shapeId="0" xr:uid="{C3125DE6-0943-4019-952A-7C514A34AF3C}">
      <text>
        <t>[Threaded comment]
Your version of Excel allows you to read this threaded comment; however, any edits to it will get removed if the file is opened in a newer version of Excel. Learn more: https://go.microsoft.com/fwlink/?linkid=870924
Comment:
    Frequency is the same across the board fro ACES.</t>
      </text>
    </comment>
    <comment ref="B282" authorId="171" shapeId="0" xr:uid="{704A3467-4C2D-411F-BAB4-79D382C5E9A3}">
      <text>
        <t>[Threaded comment]
Your version of Excel allows you to read this threaded comment; however, any edits to it will get removed if the file is opened in a newer version of Excel. Learn more: https://go.microsoft.com/fwlink/?linkid=870924
Comment:
    We have this in TPL detail but is tied to a specific insurance record.
Reply:
    This question queues the access to healthcare section, which will be removed. Will still keep this question though.
Reply:
    Third_Pty_Hlth_Insurance .EMPLOYER_OFFERED_IND</t>
      </text>
    </comment>
    <comment ref="B283" authorId="172" shapeId="0" xr:uid="{F7396F6A-39A9-4AEB-93E8-C22136946724}">
      <text>
        <t>[Threaded comment]
Your version of Excel allows you to read this threaded comment; however, any edits to it will get removed if the file is opened in a newer version of Excel. Learn more: https://go.microsoft.com/fwlink/?linkid=870924
Comment:
    Confirm wording of question in the future.
Reply:
    Is this an employer offered health care plan?
Reply:
    Third_Pty_Hlth_Insurance .EMPLOYER_OFFERED_IND</t>
      </text>
    </comment>
    <comment ref="B284" authorId="173" shapeId="0" xr:uid="{A4F15552-7707-4448-8C0E-FFBB4ACFC043}">
      <text>
        <t>[Threaded comment]
Your version of Excel allows you to read this threaded comment; however, any edits to it will get removed if the file is opened in a newer version of Excel. Learn more: https://go.microsoft.com/fwlink/?linkid=870924
Comment:
    Third Pty Hlth Insurance.Carrier_Name VARCHAR2 (50 byte)</t>
      </text>
    </comment>
    <comment ref="B285" authorId="174" shapeId="0" xr:uid="{388068A6-760C-418C-BCBB-86993512201F}">
      <text>
        <t>[Threaded comment]
Your version of Excel allows you to read this threaded comment; however, any edits to it will get removed if the file is opened in a newer version of Excel. Learn more: https://go.microsoft.com/fwlink/?linkid=870924
Comment:
    In ACES address is just one line for the whole thing so translation might be tricky. 
ACES.THIRD_PTY_HLTH_INSURANCE. CARRIER_ADDRESS VARCHAR (200 BYTE)</t>
      </text>
    </comment>
    <comment ref="B287" authorId="175" shapeId="0" xr:uid="{9ECF9800-CCDE-49AC-B496-20FAE426F367}">
      <text>
        <t>[Threaded comment]
Your version of Excel allows you to read this threaded comment; however, any edits to it will get removed if the file is opened in a newer version of Excel. Learn more: https://go.microsoft.com/fwlink/?linkid=870924
Comment:
    Third Pty Hlth Insurance.Policy_Id</t>
      </text>
    </comment>
    <comment ref="B288" authorId="176" shapeId="0" xr:uid="{EE4EEDB4-2BD1-48BE-AC47-63459EEB2668}">
      <text>
        <t>[Threaded comment]
Your version of Excel allows you to read this threaded comment; however, any edits to it will get removed if the file is opened in a newer version of Excel. Learn more: https://go.microsoft.com/fwlink/?linkid=870924
Comment:
    Third Pty Hlth Insurance.Group_Id</t>
      </text>
    </comment>
    <comment ref="B289" authorId="177" shapeId="0" xr:uid="{1C27AC10-A80B-4A82-B9A3-14024139DB34}">
      <text>
        <t>[Threaded comment]
Your version of Excel allows you to read this threaded comment; however, any edits to it will get removed if the file is opened in a newer version of Excel. Learn more: https://go.microsoft.com/fwlink/?linkid=870924
Comment:
    Listed as other covered people in ACES. Planning to reword this question.
Reply:
    No follow up here, so will proceed with the current wording.
Reply:
    Where is this question and how is it used?  I didn't see it in the screenshots.  what are the options from the picklist?
Reply:
    @Studholme, Lea In NextGen, this question only appeared for certain types of healthcare coverage sources, so it may not have appeared in the screen shot. The options for this picklist are the reference table values for PLANTIERLEVEL:
Employee Only
Employee plus Spouse
Employee plus One dependent
Employee plus two or more dependents
Family
Please confirm if this question should be kept or removed.
Reply:
    Keep.
Reply:
    @Studholme, Lea Should this question be asked for all health coverage or only if someone answers yes to "Is this an employer offered health care plan?"</t>
      </text>
    </comment>
    <comment ref="B295" authorId="178" shapeId="0" xr:uid="{0E3A2C43-CBBC-4B78-80A0-C721DFD1E762}">
      <text>
        <t>[Threaded comment]
Your version of Excel allows you to read this threaded comment; however, any edits to it will get removed if the file is opened in a newer version of Excel. Learn more: https://go.microsoft.com/fwlink/?linkid=870924
Comment:
    For discussion: NextGen supports collecting information on people outside the household who are enrolled in the same healthcare coverage plan vs MMC does not. Is this information needed? If so, can ACES support collecting it?
Reply:
    No. Only members within the household.</t>
      </text>
    </comment>
    <comment ref="B296" authorId="179" shapeId="0" xr:uid="{D6E8D3F8-F9DE-4FD3-8D27-F6A8C697ABA2}">
      <text>
        <t>[Threaded comment]
Your version of Excel allows you to read this threaded comment; however, any edits to it will get removed if the file is opened in a newer version of Excel. Learn more: https://go.microsoft.com/fwlink/?linkid=870924
Comment:
    For discussion: NextGen allows you to associate a specific employer entered in the income section to the healthcare coverage. If the healthcare coverage comes from a different employer (not entered), then NextGen only collects the employer name. In contrast, MMC manually collects employer name, address, phone number, and FEIN for the employer. Do these fields need to be added to NextGen for employers not entered in the income section?
Reply:
    No.  The only question we have is if it's an Employer offered health insurance.
Reply:
    Since no place in ACES to store employer name, will remove the field.
Reply:
    Can we revisit this question?  I think I have misunderstood the design.  ACES has a place to store Employer name - it is manually entered in MMC right now. I believe I may have been asnwering the question as to whether or not we needed to add address, phone number, etc.  We don't need those additions but would like the employer name.
Reply:
    Updated the documentation to keep employer name for healthcare coverage.</t>
      </text>
    </comment>
    <comment ref="B301" authorId="180" shapeId="0" xr:uid="{F5213BBF-DB6B-495A-9D46-3BB596258B69}">
      <text>
        <t>[Threaded comment]
Your version of Excel allows you to read this threaded comment; however, any edits to it will get removed if the file is opened in a newer version of Excel. Learn more: https://go.microsoft.com/fwlink/?linkid=870924
Comment:
    Third Pty Health Insurance.Insurance_Type_Cd
Available values are:
Dental (D)
Life (L)
Medical (M)
Pharmacy (P)
Workers Comp (W)
Liability (A)
Casualty (C)
Long Term Care Insurance (B)
Long Term Care Partnership (E)</t>
      </text>
    </comment>
    <comment ref="B303" authorId="181" shapeId="0" xr:uid="{144126C6-1C66-478C-AD91-AA98703E267C}">
      <text>
        <t>[Threaded comment]
Your version of Excel allows you to read this threaded comment; however, any edits to it will get removed if the file is opened in a newer version of Excel. Learn more: https://go.microsoft.com/fwlink/?linkid=870924
Comment:
    For discussion: MMC asks the question "If this coverage ends in the next 30 days, when will it end?" Please provide preferred language for this question.
Reply:
    Make this a not required field + show for all healthcare coverage details.</t>
      </text>
    </comment>
    <comment ref="B304" authorId="182" shapeId="0" xr:uid="{92B46D49-0DDE-42DB-AC50-B5F5BD3DB1C9}">
      <text>
        <t>[Threaded comment]
Your version of Excel allows you to read this threaded comment; however, any edits to it will get removed if the file is opened in a newer version of Excel. Learn more: https://go.microsoft.com/fwlink/?linkid=870924
Comment:
    Will leave in IOS since it is used for CHIP, but there isn't a place in ACES for it.</t>
      </text>
    </comment>
    <comment ref="B309" authorId="183" shapeId="0" xr:uid="{740D614F-F5A7-45C8-BFEC-487D620659DF}">
      <text>
        <t>[Threaded comment]
Your version of Excel allows you to read this threaded comment; however, any edits to it will get removed if the file is opened in a newer version of Excel. Learn more: https://go.microsoft.com/fwlink/?linkid=870924
Comment:
    I recall there being a validation here to ensure the name matches the primary applicant, yes?  If so, we need a check box or something to indicate that the individual signing is an Auth Rep and that they will allow to submit the application.
Reply:
    @Studholme, Lea yes we currently have the SignatureMatchValidator which requires the name to match that of the primary applicant. We will need to discuss how to allow signatures of authorized representatives in the finalization meeting.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tc={A8802649-46FD-4165-AD68-B8874ED6CDCA}</author>
    <author>tc={46C61827-9F99-4C91-B44C-D00A8BEBA816}</author>
    <author>tc={32327DE7-2C4B-42DA-9F1A-DDE5003A1F9C}</author>
    <author>tc={749B8CCA-A962-4E09-8CC6-0F9E3478D03D}</author>
    <author>tc={C9E83C42-ED6D-459B-A91C-74BC91C38AA8}</author>
    <author>tc={A23F0F1A-B0BA-4F27-9C43-CEF1895888A8}</author>
    <author>tc={002E324E-9566-4AFD-9CDB-EECE57A7AE68}</author>
    <author>tc={3F5161B7-C689-4AB8-846E-59E79B5E2087}</author>
    <author>tc={F9EF3B85-5572-4A99-8FE7-4F0E310EA1A9}</author>
    <author>tc={5C7EEE14-95B4-4095-BFEC-FA680411E5E2}</author>
    <author>tc={AD68BF5B-8289-44FC-9F74-82C64F67EE7E}</author>
    <author>tc={B5A0D98B-AC74-4852-8D1A-A2FF9B2FD620}</author>
    <author>tc={68450B9B-150F-422A-9F59-A43CA22452B5}</author>
    <author>tc={B2F5AAEE-265C-4318-900D-7055F67AB423}</author>
    <author>tc={19B38F67-7603-420D-B57E-32E009896BE4}</author>
    <author>tc={5AE246A8-0725-496A-A407-CA07154EC3A5}</author>
    <author>tc={3D967AB4-3731-4E9B-AE60-E555F699F54F}</author>
    <author>tc={C85EBA71-3FCC-4319-90B2-BE54719538CC}</author>
    <author>tc={F9991E17-8A34-484C-A385-A4CD44690676}</author>
    <author>tc={5B5DD590-0C70-44B2-BEAD-35E8D84A7481}</author>
    <author>tc={DDCB086A-C175-490A-B9EE-78229311064A}</author>
    <author>tc={FC719AA7-13F4-4120-B95A-9463D4C7404E}</author>
    <author>tc={B89D2F23-4490-4AEB-896B-AA6CF6CB8A68}</author>
    <author>tc={A71B4E44-7D59-44BE-8212-6C510F80E279}</author>
    <author>tc={6C3BE3F1-D0B3-43A1-AFB7-4934C24E4B48}</author>
    <author>tc={B96FF0AD-8232-4D08-A21B-07C3E8E38D15}</author>
    <author>tc={DC71F8D8-F6A7-41A1-BB04-F0F986A8155E}</author>
    <author>tc={F424D1C4-9321-488F-BC21-16124C75D4B3}</author>
    <author>tc={4EE2084B-5964-431F-839E-F7F1DC6041AD}</author>
    <author>tc={B877DD22-DD13-4B10-93A5-6DD0ED656039}</author>
    <author>tc={3E119D2F-0495-4C18-92ED-D8C56B1AAA80}</author>
    <author>tc={C0972E5F-9F4F-40F2-BAA2-2D23BCDBE355}</author>
    <author>tc={CEA9A146-1817-4090-A7F5-19B8414C9BDB}</author>
    <author>tc={4E8BB4A7-6E7C-4970-B00B-A694B6A6B63C}</author>
    <author>tc={B70D446F-DB9C-41FC-ADC9-4C89524B7A30}</author>
    <author>tc={40A9BB4A-6250-4C48-BC09-6BE6013CD7A5}</author>
    <author>tc={27F1F4C2-5987-465B-88F9-2912E32A00E0}</author>
    <author>tc={86E3C454-6561-4D06-8C7F-CFEAFF27B3C1}</author>
    <author>tc={4633ABDA-E68D-454F-B1FC-E200BE9ADBA8}</author>
    <author>tc={5075AB8B-2867-4964-ACA5-D58B8E095F87}</author>
    <author>tc={36EC2BD8-A6EB-4665-88C5-8876EDF50028}</author>
    <author>tc={4387639D-0EB6-4A18-8D74-2622B1952DC4}</author>
    <author>tc={991C78EE-50C3-4113-B510-C5E7529DAE80}</author>
    <author>tc={CA6BA6F8-20CA-4409-876B-9CAECC17BA5F}</author>
    <author>tc={6C3B2185-F125-47B7-8370-CFDCF8A4F325}</author>
    <author>tc={EE6C733E-9D1F-444D-9E78-0C0FAE47F29F}</author>
    <author>tc={C8A6536B-642E-4840-BA63-017B5CDC0FD0}</author>
    <author>tc={A7B8E9E5-E1C5-483C-A22F-4AB324ABA717}</author>
    <author>tc={500C6242-66F2-418D-956E-B5342420F187}</author>
    <author>tc={A000DF81-EAEC-408C-A642-EC30C65AEE11}</author>
    <author>tc={C9CFF05B-D6DC-43F4-AAC7-82B46311A2C8}</author>
    <author>tc={BAA4ECB9-AFC9-4F4C-806C-CE1C00B4D4E4}</author>
    <author>tc={3C9D1AF2-490A-4D31-A7C8-0E6CC38C646A}</author>
    <author>tc={096A2F7F-DE85-44E0-AC01-FD3738BA2BC3}</author>
    <author>tc={B5FF9101-6C29-4A4C-88EF-C8D33323FA11}</author>
    <author>tc={5B4D1261-6840-4BDD-ACA5-FF255F024009}</author>
    <author>tc={ACA98611-D20D-4229-833D-6C21C5C5B33A}</author>
    <author>tc={3DF2F13F-8196-4AFE-8B29-CC508414CB49}</author>
    <author>tc={BDD0629D-0EEF-4E71-B243-0660D40DD4DA}</author>
    <author>tc={0E7BE347-9614-49AC-9E68-8D84B9D16B3D}</author>
    <author>tc={8A9F5FC9-B8C6-40E6-90E5-B3FDCC5BB1D6}</author>
    <author>tc={6DC73503-F666-447A-A709-A5D042166F94}</author>
    <author>tc={C6E57271-8245-4FDB-9C89-D3CFBD82943B}</author>
    <author>tc={581990C4-41F5-4A98-9248-C386984C5BB1}</author>
    <author>tc={BC42F9E9-8404-4522-A764-782C1130A7A8}</author>
    <author>tc={2360E061-1299-4DD5-94CA-7E243064381A}</author>
    <author>tc={EA3C2B85-DF90-43C5-8BE8-7CB0F78E823E}</author>
    <author>tc={09406A7A-8E85-4E78-820E-0B6019FD6D3D}</author>
    <author>tc={E12AADF3-C75D-43B9-A572-55E91EE89245}</author>
    <author>tc={D46D6E3E-83E4-4F19-A28A-2C483BDEEAFB}</author>
    <author>tc={2BB64B4F-6D1B-43FB-8F36-8CB85FAB8782}</author>
    <author>tc={ADD6BB5F-662E-49F9-9623-C631C6A1CF66}</author>
    <author>tc={FF3C32F5-9630-4D9D-B290-888631EB7CF8}</author>
    <author>tc={9DC74540-0B0E-482E-B4B7-3BB6C781D620}</author>
    <author>tc={E1F68C55-378A-451E-86C9-3E7282B7A60A}</author>
    <author>tc={A8677F87-CF22-4D97-8270-769B7847A897}</author>
    <author>tc={D8CFDDDB-FE7D-4EC6-9591-8434D3C01D0A}</author>
    <author>tc={D901B5F6-9D55-4B10-82F4-732F293C7758}</author>
    <author>tc={2E491459-7D36-4EDE-AF45-36389E4C248A}</author>
    <author>tc={743AAD94-7F0C-4BDB-AEC3-6DC62B8F7FDA}</author>
    <author>tc={742D5365-BC69-4FC3-81E3-6A028CE48239}</author>
    <author>tc={6A5118C7-1587-4DE0-80EC-294B93AF419C}</author>
    <author>tc={53B5B968-1862-4749-9159-C099F23A8FE6}</author>
    <author>tc={FC75FB3F-5BBB-41B1-B746-B9AF8130B4B5}</author>
    <author>tc={7C0F3AA2-1EF6-43DB-B773-565068B8E4B5}</author>
    <author>tc={ADF539E8-3669-4EE6-89B5-310D19987C92}</author>
    <author>tc={6EE1158F-DC0C-4B38-A0B9-6B2BCF7816B9}</author>
    <author>tc={F6B6FA91-024B-4E45-9C8B-C68838402751}</author>
    <author>tc={399A38EB-638D-434E-8532-584D518A442A}</author>
    <author>tc={14780607-F2A6-4878-9E71-E8EBFB3FA1B5}</author>
    <author>tc={0FF97246-5A7E-4DE7-87A8-A1B6503161B8}</author>
    <author>tc={C5C3729F-2F56-41EB-AEE4-883040E75E86}</author>
    <author>tc={19CCA8D6-ECEC-4F14-8542-39FEB9C7C65D}</author>
    <author>tc={28B76F05-4991-4338-A9EB-49C818C12D0C}</author>
    <author>tc={3C7DD47B-461A-4B20-8FDA-6760E1C3FD83}</author>
    <author>tc={B701F9FE-8D11-4CEB-AA96-8073ECBDCAD9}</author>
    <author>tc={895135D2-60E4-4602-88BE-CD452CCE896E}</author>
    <author>tc={B62DEEC6-75B2-4422-8A7A-C2E04F281780}</author>
    <author>tc={633390C8-F992-4F6D-A7F2-38A970EBF54C}</author>
    <author>tc={314BF78C-58DB-48E9-AE03-C8BA8E389BBE}</author>
    <author>tc={36B05B63-FFF1-45DC-921A-BE68CBE32AFE}</author>
    <author>tc={E1107D8D-D7B1-46C7-8CFE-D40222A94B88}</author>
    <author>tc={3DEF4CB9-39E8-4A0F-B370-45E76A1B6274}</author>
    <author>tc={11743F96-0659-437F-9E3F-853BBD01F403}</author>
    <author>tc={5A9C01A4-36A9-4C9D-BF6F-84318B58B866}</author>
    <author>tc={62DFB11E-19AE-4863-9E27-F824419374BD}</author>
    <author>tc={9D658127-5D6A-4DFF-8130-39A46308F6DC}</author>
    <author>tc={EA776585-DFE8-4231-B118-2CB4AD8FBBB5}</author>
    <author>tc={16193798-D113-4485-8DC1-480D6C205E0B}</author>
    <author>tc={88EEB462-12D6-4603-8B07-D28C6E24F5A2}</author>
    <author>tc={D7C89CD1-4206-4BF9-9C37-FF79C2F0777A}</author>
    <author>tc={543EF995-B3C5-402C-AC1C-E48969CDD07C}</author>
    <author>tc={81D3A7CF-F022-4303-A88F-B7783B98C977}</author>
    <author>tc={97BAF9A2-EFF8-4B5C-9DC7-3D6418E66BBB}</author>
    <author>tc={D442B078-D4F0-4418-BD74-8DD2A06C2CA4}</author>
    <author>tc={34573CE3-A3D2-442E-99D6-438435361895}</author>
    <author>tc={83735540-DF8B-4178-BF1D-0B1F367341A7}</author>
    <author>tc={AFECF83F-46E3-49E0-8C83-C47FAF7B7FB5}</author>
    <author>tc={E96234F8-CD20-40E9-8E80-4740214C6B16}</author>
    <author>tc={5160C779-072C-451C-9D6F-F232E2763053}</author>
    <author>tc={B610E5C3-EB91-4543-A296-CFDBE8B5F895}</author>
    <author>tc={D6F7F71C-ADD7-441D-9DF2-5A2652BC9AC2}</author>
    <author>tc={72DF19E4-DFC9-475F-8EF6-850B20B06AF0}</author>
    <author>tc={C1052288-BC71-4789-BAAC-D4449FEDDF56}</author>
    <author>tc={76A71C14-2D37-4513-A5C1-E6679133EEB0}</author>
    <author>tc={6D88BF0C-CB9E-434F-8C06-622D1E29DDAF}</author>
    <author>tc={A04514AF-0742-4E0B-BD19-429456C8086D}</author>
    <author>tc={F7AECA46-3D75-4069-AEB7-D643FEB65039}</author>
    <author>tc={E82C367D-F254-4A8F-9000-B3340C56BB20}</author>
    <author>tc={9ABE5C63-A853-4E15-B392-9DDD65245042}</author>
    <author>tc={BBA7E8BA-21EB-43AB-B075-6AA092CDA941}</author>
    <author>tc={61ACC909-DACB-4D94-BD1F-C2180276D40A}</author>
    <author>tc={62F60497-DEC6-4C5B-9C01-12858EC2C2ED}</author>
    <author>tc={7A2B07B9-1054-4F51-89E1-E450A9097D20}</author>
    <author>tc={9B9024E4-5D19-4473-8840-7912982B076B}</author>
    <author>tc={9518CDB2-5BF3-48AE-A6E3-7CD20D4FDABD}</author>
    <author>tc={B06F4BDB-3EEF-4D09-A96C-09031543C54F}</author>
    <author>tc={2805ED3D-69FE-4338-8677-9A7085BD2EBE}</author>
    <author>tc={48C1439D-B86C-4213-A5B2-F3BD7F482004}</author>
    <author>tc={713D5C54-7B57-4316-AD35-99E41AF177AA}</author>
    <author>tc={F93E740A-B43E-4AF8-A64C-57CDAEA37244}</author>
    <author>tc={16D1801B-BDCD-4FDA-9F04-F3408DBAC74C}</author>
    <author>tc={064ED9E4-2784-47B3-98B8-4E1EFF2C4094}</author>
    <author>tc={2BE94791-5DAC-4522-9ED6-E535707AC2FC}</author>
    <author>tc={C9583E43-BBFD-4392-BEB7-562A2AEF8E82}</author>
    <author>tc={BAE75377-068B-4874-BDEA-92852E0AE9B4}</author>
    <author>tc={2B0BEE18-BFBF-4E07-8A11-9956BE266F6D}</author>
    <author>tc={4265F368-D66E-4000-9F0A-0ABDF94B5719}</author>
    <author>tc={92C8C38D-48E0-4703-AB86-11D552957EC8}</author>
    <author>tc={AE68F7D0-F2E1-49B0-9D23-2DDE987F5956}</author>
    <author>tc={678B64C4-AFD2-44F8-957D-7DDD42F764D9}</author>
    <author>tc={FBCB2D54-21F5-47E0-92AF-DD792D75C3B8}</author>
    <author>tc={A55C2444-B519-47BC-98E8-0C333CB202F5}</author>
    <author>tc={2571E268-1003-402A-884A-031B9ACB04DA}</author>
    <author>tc={C3B2A0BC-8E35-41B3-9EA3-628C502E12FF}</author>
    <author>tc={937CDD67-F072-4761-82DA-D12589253A30}</author>
    <author>tc={523C7686-5DEE-431E-8687-9B5E2FEBE454}</author>
    <author>tc={2D649DD8-F2C0-45DF-8C0F-5E1CD657C9CA}</author>
    <author>tc={8514F408-F0DE-4927-A398-5B9D84E19B0F}</author>
    <author>tc={14C803FF-E4CE-447B-9273-EAFD2B9FA938}</author>
    <author>tc={D3B5843D-DE65-482A-91BF-A941CAF7F2ED}</author>
    <author>tc={2DC739D7-B921-4EA2-A599-AF4BEC40806F}</author>
    <author>tc={490E193E-3910-4E90-BC9F-E0A99640A831}</author>
    <author>tc={55FF1380-C9A7-4F3E-B68C-1B9CC15A6EDD}</author>
    <author>tc={D7F04F55-81C5-431F-A116-C12FD9DBC938}</author>
    <author>tc={7864FAE8-86ED-4773-857A-36F9960E484F}</author>
    <author>tc={A9B06855-96FE-4CC5-AE52-271967A6E000}</author>
    <author>tc={0CF77287-95B7-4B97-9722-D684D349F3FA}</author>
    <author>tc={60AFFE04-7B8A-4C95-8591-22F50AAD472C}</author>
    <author>tc={42C1BF11-ECB4-4C1A-ADD3-4BF9B5401209}</author>
    <author>tc={A9D7A701-5A7C-4356-BDF7-6DFC064E5ACD}</author>
    <author>tc={220B7117-AD6D-47D6-98A4-A7FE7F848A1F}</author>
    <author>tc={55C5B7C5-1A21-4709-844B-708032B0F70F}</author>
    <author>tc={EDABB167-26DB-4944-BCD9-C47284E3D951}</author>
    <author>tc={9C641BEE-3758-4CE0-8953-CEE92B702045}</author>
    <author>tc={F89ED175-4536-4842-A227-11297998BEA0}</author>
    <author>tc={B90D1F90-7FC1-4CB4-946B-262CF0D2B584}</author>
    <author>tc={88AA1054-9CA7-4856-8828-FD71E1E8054A}</author>
    <author>tc={C441499F-312E-47DB-9F7D-8566A371F1C9}</author>
    <author>tc={7C0D200D-BE23-4F3C-B87E-98FEAFFC1813}</author>
    <author>tc={2789A83B-DCCC-43DA-858C-B47AD82706FF}</author>
    <author>tc={5338C4D0-3CDC-41C2-AE98-3D7A33825407}</author>
    <author>tc={BD5826B4-29A2-49AF-BACE-04877DD4B31C}</author>
    <author>tc={9D24DAC6-67A7-4BE8-A99D-964F1522957C}</author>
  </authors>
  <commentList>
    <comment ref="B4" authorId="0" shapeId="0" xr:uid="{A8802649-46FD-4165-AD68-B8874ED6CDCA}">
      <text>
        <t>[Threaded comment]
Your version of Excel allows you to read this threaded comment; however, any edits to it will get removed if the file is opened in a newer version of Excel. Learn more: https://go.microsoft.com/fwlink/?linkid=870924
Comment:
    For discussion: Are there any max character limits to consider and can these be provided?
Reply:
    ACES.PERSON.FIRST_NAME- VARCHAR2 (30 Byte)</t>
      </text>
    </comment>
    <comment ref="B5" authorId="1" shapeId="0" xr:uid="{46C61827-9F99-4C91-B44C-D00A8BEBA816}">
      <text>
        <t>[Threaded comment]
Your version of Excel allows you to read this threaded comment; however, any edits to it will get removed if the file is opened in a newer version of Excel. Learn more: https://go.microsoft.com/fwlink/?linkid=870924
Comment:
    ACES.PERSON.MIDDLE_NAME VARCHAR2 (30 Byte)</t>
      </text>
    </comment>
    <comment ref="B6" authorId="2" shapeId="0" xr:uid="{32327DE7-2C4B-42DA-9F1A-DDE5003A1F9C}">
      <text>
        <t>[Threaded comment]
Your version of Excel allows you to read this threaded comment; however, any edits to it will get removed if the file is opened in a newer version of Excel. Learn more: https://go.microsoft.com/fwlink/?linkid=870924
Comment:
    ACES.PERSON.LAST_NAME VARCHAR (30 Bytes)</t>
      </text>
    </comment>
    <comment ref="B7" authorId="3" shapeId="0" xr:uid="{749B8CCA-A962-4E09-8CC6-0F9E3478D03D}">
      <text>
        <t>[Threaded comment]
Your version of Excel allows you to read this threaded comment; however, any edits to it will get removed if the file is opened in a newer version of Excel. Learn more: https://go.microsoft.com/fwlink/?linkid=870924
Comment:
    ACES.PERSON.NAME_SUFFIX- VARCHAR2 (10 Byte)
Reply:
    Need to confirm if this should be a text field or picklist.
Note that this is a picklist in MMC, but a text field in ACES.
Reply:
    Bronwyn confirmed via email on 12/22 that this is a text field. For mapping purposes, would need to mirror ACES for the field type.</t>
      </text>
    </comment>
    <comment ref="B8" authorId="4" shapeId="0" xr:uid="{C9E83C42-ED6D-459B-A91C-74BC91C38AA8}">
      <text>
        <t xml:space="preserve">[Threaded comment]
Your version of Excel allows you to read this threaded comment; however, any edits to it will get removed if the file is opened in a newer version of Excel. Learn more: https://go.microsoft.com/fwlink/?linkid=870924
Comment:
    PERSON.GENDER_TYPE_CD
GENDER_TYPE codes are Codes in ():
Male (M)
Female (F)
Unknown (U)
Asking for a new one to be added of Non-Binary which will need a type code assigned. 
@Lundgren, Donald @Pruett, Jamie Please note. Jamie what do you want to do about the Unknown in ACES?
Reply:
    Or are we looking to change all Unknown to be Non-Binary, which I do not believe to be quite right either.
Reply:
    @Lundgren, Donald I would not think so. My thought here would be to show unknown if someone had it but not allow anyone in ACES or the Portaal to update it to anything but the three choices. That would be by first pass on the ACES design.
Reply:
    @Bronwyn Dougherty , I agree with you on that one. </t>
      </text>
    </comment>
    <comment ref="B9" authorId="5" shapeId="0" xr:uid="{A23F0F1A-B0BA-4F27-9C43-CEF1895888A8}">
      <text>
        <t>[Threaded comment]
Your version of Excel allows you to read this threaded comment; however, any edits to it will get removed if the file is opened in a newer version of Excel. Learn more: https://go.microsoft.com/fwlink/?linkid=870924
Comment:
    ACES.PERSON.BIRTH_DT- DATE
Other things in this table (PERSON) are DOB_MOD_DT and DOB_VERIFICATION_TYPE_CD. These are not front end pieces.</t>
      </text>
    </comment>
    <comment ref="B10" authorId="6" shapeId="0" xr:uid="{002E324E-9566-4AFD-9CDB-EECE57A7AE68}">
      <text>
        <t>[Threaded comment]
Your version of Excel allows you to read this threaded comment; however, any edits to it will get removed if the file is opened in a newer version of Excel. Learn more: https://go.microsoft.com/fwlink/?linkid=870924
Comment:
    ACES.PERSON.SSN- VARCHAR2 (9 byte)
Reply:
    There are also some other fields that populate when this populates as well as processes so we will need to discuss this at the time. Things to think about is ACES.PERSON.SSN_MOD_DT and ACES.PERSON.SSN_VERIFCATION_DT as well as SVES verifcation process.
Reply:
    Will discuss these fields in the ACES integration sprint</t>
      </text>
    </comment>
    <comment ref="B11" authorId="7" shapeId="0" xr:uid="{3F5161B7-C689-4AB8-846E-59E79B5E2087}">
      <text>
        <t>[Threaded comment]
Your version of Excel allows you to read this threaded comment; however, any edits to it will get removed if the file is opened in a newer version of Excel. Learn more: https://go.microsoft.com/fwlink/?linkid=870924
Comment:
    AI - Bronwyn to check on if there is somewhere to map this in ACES
Reply:
    No there isn't.
Reply:
    Bronwyn wrote in chat that there is a compliance event associated with SSN
SSN compliance - Awaiting Good Cause, Complied, Failed to Comply, Not Yet Complied, Good Cause
Will keep this question for now and clarify options and mapping in ACES integration sprint.
Reply:
    In session 1/26/21 - do not want to map this to a compliance event. Will send to new field in staging tables.</t>
      </text>
    </comment>
    <comment ref="B12" authorId="8" shapeId="0" xr:uid="{F9EF3B85-5572-4A99-8FE7-4F0E310EA1A9}">
      <text>
        <t>[Threaded comment]
Your version of Excel allows you to read this threaded comment; however, any edits to it will get removed if the file is opened in a newer version of Excel. Learn more: https://go.microsoft.com/fwlink/?linkid=870924
Comment:
    ACES considers these two citizenship types US Citizens.
CITIZENSHIP_TYPE_CD
Naturalized and Now a Citizen (27)
US citizen (35)</t>
      </text>
    </comment>
    <comment ref="B13" authorId="9" shapeId="0" xr:uid="{5C7EEE14-95B4-4095-BFEC-FA680411E5E2}">
      <text>
        <t>[Threaded comment]
Your version of Excel allows you to read this threaded comment; however, any edits to it will get removed if the file is opened in a newer version of Excel. Learn more: https://go.microsoft.com/fwlink/?linkid=870924
Comment:
    ACES on PS187 Person (Client) Detail we ask: Served in US Armed Forces which is Person.Veteran_ind</t>
      </text>
    </comment>
    <comment ref="B15" authorId="10" shapeId="0" xr:uid="{AD68BF5B-8289-44FC-9F74-82C64F67EE7E}">
      <text>
        <t>[Threaded comment]
Your version of Excel allows you to read this threaded comment; however, any edits to it will get removed if the file is opened in a newer version of Excel. Learn more: https://go.microsoft.com/fwlink/?linkid=870924
Comment:
    ACES.PERSON table has the following and you can indicate multiple
Person.Hispanic_Ind
Person.Native_American_Ind
Person.Asian_Ind
Person.Black_Ind
Person.Pacific_Ind
Person.White_Ind
Person. INDETERMINANT_IND</t>
      </text>
    </comment>
    <comment ref="B16" authorId="11" shapeId="0" xr:uid="{B5A0D98B-AC74-4852-8D1A-A2FF9B2FD620}">
      <text>
        <t>[Threaded comment]
Your version of Excel allows you to read this threaded comment; however, any edits to it will get removed if the file is opened in a newer version of Excel. Learn more: https://go.microsoft.com/fwlink/?linkid=870924
Comment:
    For discussion: In MMC currently "Hispanic" is an option for the race question. Need to discuss if this should be captured separately or as part of the race selection.
Reply:
    ACES front end says:
Hispanic or Latino? and it maps to- ACES.PERSON.HISPANIC_IND
Reply:
    I vote for taking it out of race and keeping this question separate.  @Dushuttle, Patricia may want to weigh in as well.  I know in the civil rights complaint training there is a clear distiction between race (roughly what continent you trace your DNA to) and ethnicity (roughly what kind of food, music, celebrations, etc. you associate with).
Reply:
    Patty couldn't access the spread sheet, but she says:
Yes it has to be a two series question. I will find the required format and send to you.
Reply:
    More from Patty:
Here is the document that you need. It gives you the justification and the format for the required two-series question.  https://fns-prod.azureedge.net/sites/default/files/resource-files/30_-_FSP_Implementation_Memo_on_New_Racial_Ethnic_Data_Collection.pdf
Also it is crucial that we do not add an “unknown” category, as we had a finding on that…..FNS said that adding “unknown” gave the option of not collecting information that we are required to collect.
Reply:
    confirmed want to keep this</t>
      </text>
    </comment>
    <comment ref="B19" authorId="12" shapeId="0" xr:uid="{68450B9B-150F-422A-9F59-A43CA22452B5}">
      <text>
        <t>[Threaded comment]
Your version of Excel allows you to read this threaded comment; however, any edits to it will get removed if the file is opened in a newer version of Excel. Learn more: https://go.microsoft.com/fwlink/?linkid=870924
Comment:
    Maybe more specific MaineCare subprogram requests can go here?
Reply:
    Will add a separate question asking individuals which MaineCare services they are interested in.</t>
      </text>
    </comment>
    <comment ref="B20" authorId="13" shapeId="0" xr:uid="{B2F5AAEE-265C-4318-900D-7055F67AB423}">
      <text>
        <t>[Threaded comment]
Your version of Excel allows you to read this threaded comment; however, any edits to it will get removed if the file is opened in a newer version of Excel. Learn more: https://go.microsoft.com/fwlink/?linkid=870924
Comment:
    See things provided in e-mail titles Action Item 80 on 1/8/2021 at 12:03 PM for Assistance Request. Those were geared to LTC but similar thought.</t>
      </text>
    </comment>
    <comment ref="B21" authorId="14" shapeId="0" xr:uid="{19B38F67-7603-420D-B57E-32E009896BE4}">
      <text>
        <t>[Threaded comment]
Your version of Excel allows you to read this threaded comment; however, any edits to it will get removed if the file is opened in a newer version of Excel. Learn more: https://go.microsoft.com/fwlink/?linkid=870924
Comment:
    ACES.PERSON_EMAIL.EMAIL_ADDRESS. It needs a person ID so it needs to be matched to a person. That is pretty much true for almost all ACES data.</t>
      </text>
    </comment>
    <comment ref="B22" authorId="15" shapeId="0" xr:uid="{5AE246A8-0725-496A-A407-CA07154EC3A5}">
      <text>
        <t>[Threaded comment]
Your version of Excel allows you to read this threaded comment; however, any edits to it will get removed if the file is opened in a newer version of Excel. Learn more: https://go.microsoft.com/fwlink/?linkid=870924
Comment:
    ACES.TELEPHONE. TEL_NUMBER number 10 byte
Also:
ACES.TELEPHONE.TELEPHONE_TYPE_CD
For this we have TELEPHONE_TYPE_CD the choices we have are:
Teletype (T)
Mobile (M)
Message Phone (S)
Work (W)
Home (H)
Fax (F)
Reply:
    Updated the phonetype options to include all listed above</t>
      </text>
    </comment>
    <comment ref="B23" authorId="16" shapeId="0" xr:uid="{3D967AB4-3731-4E9B-AE60-E555F699F54F}">
      <text>
        <t>[Threaded comment]
Your version of Excel allows you to read this threaded comment; however, any edits to it will get removed if the file is opened in a newer version of Excel. Learn more: https://go.microsoft.com/fwlink/?linkid=870924
Comment:
    ACES.TELEPHONE.TEL_EXT number 10 byte
Reply:
    Updated the validator to 10 characters (instead of originally 4)</t>
      </text>
    </comment>
    <comment ref="B24" authorId="17" shapeId="0" xr:uid="{C85EBA71-3FCC-4319-90B2-BE54719538CC}">
      <text>
        <t>[Threaded comment]
Your version of Excel allows you to read this threaded comment; however, any edits to it will get removed if the file is opened in a newer version of Excel. Learn more: https://go.microsoft.com/fwlink/?linkid=870924
Comment:
    Need to ensure validation for selecting e-notices + text - already have that in the system</t>
      </text>
    </comment>
    <comment ref="B25" authorId="18" shapeId="0" xr:uid="{F9991E17-8A34-484C-A385-A4CD44690676}">
      <text>
        <t>[Threaded comment]
Your version of Excel allows you to read this threaded comment; however, any edits to it will get removed if the file is opened in a newer version of Excel. Learn more: https://go.microsoft.com/fwlink/?linkid=870924
Comment:
    For discussion: Recommend bringing this question into the application. Currently this only allows for someone to select electronic communications if they are already receiving benefits in ACES.
Reply:
    What did we decide on this. As if needed this is an ACES change.
Reply:
    We need to allow them to opt into enoticing.  Even though we don't have a text message option now I think we should keep it just in case some day we do.
Reply:
    @Dougherty, Bronwyn @Studholme, Lea @Wu, Grace I have been thinking about this more and currently our enoticing in ACES is only a yes/no field. In this case in IOS they are looking to have this be now really more than that with the following options for this field
Electronic - Email only
Electronic - Email and Text Message
Mail
Now we could support this by adjusting the usage of the enoticing fields currently in the portal_user.portal_account table. The fields that would work here would be as follows:
Electronic_Noticing_Ind
Notification_Type_Text_Ind
Notification_type_Email_Ind
Notification_Cell_Phone
In the MMC portal now they are prevented from being able to select both the text and email indicators. And if they are both set to Y it will cause a failure in the current MMC portal when it tries to handle the enoticing. Now there is nothing stopping us from a DB perspective of setting both the Notification_Type_Text_Ind and Notification_type_Email_Ind to Y so for IOS we really could do this. 
What we will have to do is that to allow for the pilot of IOS to happen while MMC is still in play that we will have to adjust our feed to MMC to not send over the text indicator and email indicator as both Y to prevent an MMC failure.
Does this sound appropriate to you folks?</t>
      </text>
    </comment>
    <comment ref="A26" authorId="19" shapeId="0" xr:uid="{5B5DD590-0C70-44B2-BEAD-35E8D84A7481}">
      <text>
        <t>[Threaded comment]
Your version of Excel allows you to read this threaded comment; however, any edits to it will get removed if the file is opened in a newer version of Excel. Learn more: https://go.microsoft.com/fwlink/?linkid=870924
Comment:
    For discussion: Preferred language question is asked for all household members in MMC, but other contact information is not asked for non-primary member.</t>
      </text>
    </comment>
    <comment ref="B26" authorId="20" shapeId="0" xr:uid="{DDCB086A-C175-490A-B9EE-78229311064A}">
      <text>
        <t>[Threaded comment]
Your version of Excel allows you to read this threaded comment; however, any edits to it will get removed if the file is opened in a newer version of Excel. Learn more: https://go.microsoft.com/fwlink/?linkid=870924
Comment:
    ACES.PERSON.PRIMARY_LANGUAGE_TYPE_CD.
Selection is in PRIMARY_LANGUAGE_TYPE table. Currenly have 83 options. We do not have an other only a Unknown Or Not Defined (70)</t>
      </text>
    </comment>
    <comment ref="B27" authorId="21" shapeId="0" xr:uid="{FC719AA7-13F4-4120-B95A-9463D4C7404E}">
      <text>
        <t>[Threaded comment]
Your version of Excel allows you to read this threaded comment; however, any edits to it will get removed if the file is opened in a newer version of Excel. Learn more: https://go.microsoft.com/fwlink/?linkid=870924
Comment:
    Decision made to keep non-primary contact information in NextGen
Do not want to collect email/phone for non-primary applicants below 16 (not the case head). Address will be collected for everyone regardless of age.</t>
      </text>
    </comment>
    <comment ref="B30" authorId="22" shapeId="0" xr:uid="{B89D2F23-4490-4AEB-896B-AA6CF6CB8A68}">
      <text>
        <t>[Threaded comment]
Your version of Excel allows you to read this threaded comment; however, any edits to it will get removed if the file is opened in a newer version of Excel. Learn more: https://go.microsoft.com/fwlink/?linkid=870924
Comment:
    Are we keeping this given the above?</t>
      </text>
    </comment>
    <comment ref="B31" authorId="23" shapeId="0" xr:uid="{A71B4E44-7D59-44BE-8212-6C510F80E279}">
      <text>
        <t>[Threaded comment]
Your version of Excel allows you to read this threaded comment; however, any edits to it will get removed if the file is opened in a newer version of Excel. Learn more: https://go.microsoft.com/fwlink/?linkid=870924
Comment:
    For discussion: Preferred language question is asked for all household members in MMC, but other contact information is not asked for non-primary member.</t>
      </text>
    </comment>
    <comment ref="B32" authorId="24" shapeId="0" xr:uid="{6C3BE3F1-D0B3-43A1-AFB7-4934C24E4B48}">
      <text>
        <t>[Threaded comment]
Your version of Excel allows you to read this threaded comment; however, any edits to it will get removed if the file is opened in a newer version of Excel. Learn more: https://go.microsoft.com/fwlink/?linkid=870924
Comment:
    We have as part of the address GEOCODE which has 630 lines of data in it with town list but it is Maine towns and not all of them, but most.
Reply:
    received this information from Don in MaineGEOCODE.xlsx
Reply:
    Added other notes about GEOCODE earlier in doc.</t>
      </text>
    </comment>
    <comment ref="B39" authorId="25" shapeId="0" xr:uid="{B96FF0AD-8232-4D08-A21B-07C3E8E38D15}">
      <text>
        <t>[Threaded comment]
Your version of Excel allows you to read this threaded comment; however, any edits to it will get removed if the file is opened in a newer version of Excel. Learn more: https://go.microsoft.com/fwlink/?linkid=870924
Comment:
    We have as part of the address GEOCODE which has 630 lines of data in it with town list but it is Maine towns and not all of them, but most.</t>
      </text>
    </comment>
    <comment ref="B44" authorId="26" shapeId="0" xr:uid="{DC71F8D8-F6A7-41A1-BB04-F0F986A8155E}">
      <text>
        <t>[Threaded comment]
Your version of Excel allows you to read this threaded comment; however, any edits to it will get removed if the file is opened in a newer version of Excel. Learn more: https://go.microsoft.com/fwlink/?linkid=870924
Comment:
    See other note</t>
      </text>
    </comment>
    <comment ref="B45" authorId="27" shapeId="0" xr:uid="{F424D1C4-9321-488F-BC21-16124C75D4B3}">
      <text>
        <t>[Threaded comment]
Your version of Excel allows you to read this threaded comment; however, any edits to it will get removed if the file is opened in a newer version of Excel. Learn more: https://go.microsoft.com/fwlink/?linkid=870924
Comment:
    when ACES.OTHER_PARTICIPANT.OTHER_PARTICIPANT_TYPE_CD = Authorized Representative (C) 
ACES.OTHER_PARTICIPANT.MIDDLE_NAME varchar2 30 byte</t>
      </text>
    </comment>
    <comment ref="B46" authorId="28" shapeId="0" xr:uid="{4EE2084B-5964-431F-839E-F7F1DC6041AD}">
      <text>
        <t>[Threaded comment]
Your version of Excel allows you to read this threaded comment; however, any edits to it will get removed if the file is opened in a newer version of Excel. Learn more: https://go.microsoft.com/fwlink/?linkid=870924
Comment:
    See other note</t>
      </text>
    </comment>
    <comment ref="B47" authorId="29" shapeId="0" xr:uid="{B877DD22-DD13-4B10-93A5-6DD0ED656039}">
      <text>
        <t>[Threaded comment]
Your version of Excel allows you to read this threaded comment; however, any edits to it will get removed if the file is opened in a newer version of Excel. Learn more: https://go.microsoft.com/fwlink/?linkid=870924
Comment:
    when ACES.OTHER_PARTICIPANT.OTHER_PARTICIPANT_TYPE_CD = Authorized Representative (C) 
ACES.OTHER_PARTICIPANT.NAME_SUFFIX varchar2 (10byte)</t>
      </text>
    </comment>
    <comment ref="B48" authorId="30" shapeId="0" xr:uid="{3E119D2F-0495-4C18-92ED-D8C56B1AAA80}">
      <text>
        <t>[Threaded comment]
Your version of Excel allows you to read this threaded comment; however, any edits to it will get removed if the file is opened in a newer version of Excel. Learn more: https://go.microsoft.com/fwlink/?linkid=870924
Comment:
    Isn't currently collected in ACES, but would be good to include in the future.
Reply:
    AC-4527 task to add</t>
      </text>
    </comment>
    <comment ref="B53" authorId="31" shapeId="0" xr:uid="{C0972E5F-9F4F-40F2-BAA2-2D23BCDBE355}">
      <text>
        <t>[Threaded comment]
Your version of Excel allows you to read this threaded comment; however, any edits to it will get removed if the file is opened in a newer version of Excel. Learn more: https://go.microsoft.com/fwlink/?linkid=870924
Comment:
    This should be a check all that apply - multiselect box
Reply:
    We do not have this in ACES
Reply:
    This is the type.  These selections need to be addressed in ACES discussion.  We cannot limit them just to the 3 mentioned on the AR form.  Some of the selections are not AR, but are still used such as Release of Info</t>
      </text>
    </comment>
    <comment ref="B57" authorId="32" shapeId="0" xr:uid="{CEA9A146-1817-4090-A7F5-19B8414C9BDB}">
      <text>
        <t>[Threaded comment]
Your version of Excel allows you to read this threaded comment; however, any edits to it will get removed if the file is opened in a newer version of Excel. Learn more: https://go.microsoft.com/fwlink/?linkid=870924
Comment:
    I don't see that any of the Auth Rep questions have any programs indicated.  I think we can all agree that all questions are for all programs, but I think we need to spell it out here before we sign off.
Reply:
    The authorized representative module was designed to appear regardless of program, so no specific programs were listed in the programs column (similar to what happens for page titles that appear regardless of program). For additional clarity, I have updated the auth rep questions to explicitly list all 3 programs.</t>
      </text>
    </comment>
    <comment ref="B61" authorId="33" shapeId="0" xr:uid="{4E8BB4A7-6E7C-4970-B00B-A694B6A6B63C}">
      <text>
        <t>[Threaded comment]
Your version of Excel allows you to read this threaded comment; however, any edits to it will get removed if the file is opened in a newer version of Excel. Learn more: https://go.microsoft.com/fwlink/?linkid=870924
Comment:
    RELATIONSHIP_TYPE_CD</t>
      </text>
    </comment>
    <comment ref="B62" authorId="34" shapeId="0" xr:uid="{B70D446F-DB9C-41FC-ADC9-4C89524B7A30}">
      <text>
        <t>[Threaded comment]
Your version of Excel allows you to read this threaded comment; however, any edits to it will get removed if the file is opened in a newer version of Excel. Learn more: https://go.microsoft.com/fwlink/?linkid=870924
Comment:
    ACES.RELATIONSHIP.PARENTAL_CONTROL_IND. This is a Y or N.</t>
      </text>
    </comment>
    <comment ref="B63" authorId="35" shapeId="0" xr:uid="{40A9BB4A-6250-4C48-BC09-6BE6013CD7A5}">
      <text>
        <t>[Threaded comment]
Your version of Excel allows you to read this threaded comment; however, any edits to it will get removed if the file is opened in a newer version of Excel. Learn more: https://go.microsoft.com/fwlink/?linkid=870924
Comment:
    Alex Lauritzen -
Could we generate an additional question for TANF applicants?  If there is a child under 18 generate:  Is &lt;name&gt; the Legal Guardian or Indian Custodian for &lt;name&gt;?  With a yes or no response.
Reply:
    Adapted the existing question from NextGen to ask about legal guardian/indian custodian for TANF.
Reply:
    ACES.RELATIONSHIP.TANF_GUARDIAN_CUSTODIAN_IND. Y or N option.</t>
      </text>
    </comment>
    <comment ref="B64" authorId="36" shapeId="0" xr:uid="{27F1F4C2-5987-465B-88F9-2912E32A00E0}">
      <text>
        <t>[Threaded comment]
Your version of Excel allows you to read this threaded comment; however, any edits to it will get removed if the file is opened in a newer version of Excel. Learn more: https://go.microsoft.com/fwlink/?linkid=870924
Comment:
    Alex Lauritzen -
Could we generate an additional question for TANF applicants?  If there is a child under 18 generate:  Is &lt;name&gt; the Legal Guardian or Indian Custodian for &lt;name&gt;?  With a yes or no response.
Reply:
    Adapted the existing question from NextGen to ask about legal guardian/indian custodian for TANF.
Reply:
    ACES.RELATIONSHIP.MAINTAINS_HOME_IND. Y or N option.</t>
      </text>
    </comment>
    <comment ref="B65" authorId="37" shapeId="0" xr:uid="{86E3C454-6561-4D06-8C7F-CFEAFF27B3C1}">
      <text>
        <t>[Threaded comment]
Your version of Excel allows you to read this threaded comment; however, any edits to it will get removed if the file is opened in a newer version of Excel. Learn more: https://go.microsoft.com/fwlink/?linkid=870924
Comment:
    ACES.TAX_FILING_STATUS. This table has both the TAX_FILING_STATUS_TYPE_CD and the REQUIRED_TO_FILE_IND. These are all part of the same record that are tied to a person (PERSON_ID) and have start dates and end dates.</t>
      </text>
    </comment>
    <comment ref="B66" authorId="38" shapeId="0" xr:uid="{4633ABDA-E68D-454F-B1FC-E200BE9ADBA8}">
      <text>
        <t>[Threaded comment]
Your version of Excel allows you to read this threaded comment; however, any edits to it will get removed if the file is opened in a newer version of Excel. Learn more: https://go.microsoft.com/fwlink/?linkid=870924
Comment:
    This is ACES.RELATIONSHIP.TAX_DEPENDENT_IND these are also assocaited with a person PERSON_ID) in realtion to another person (PERSON_ID_RELATED). These records also have start dates and end dates. But are independnt of the tax records so your start dates and end dates can be different. Prefrence would be to change ACES and make it all part of one record. Also how these are displayed in ACES could be improved with search functionality on the Medicaid Specifc page implemttned as well as more of a summary of the tax records on this page with a detail to create them.</t>
      </text>
    </comment>
    <comment ref="B67" authorId="39" shapeId="0" xr:uid="{5075AB8B-2867-4964-ACA5-D58B8E095F87}">
      <text>
        <t>[Threaded comment]
Your version of Excel allows you to read this threaded comment; however, any edits to it will get removed if the file is opened in a newer version of Excel. Learn more: https://go.microsoft.com/fwlink/?linkid=870924
Comment:
    See previous note</t>
      </text>
    </comment>
    <comment ref="B68" authorId="40" shapeId="0" xr:uid="{36EC2BD8-A6EB-4665-88C5-8876EDF50028}">
      <text>
        <t>[Threaded comment]
Your version of Excel allows you to read this threaded comment; however, any edits to it will get removed if the file is opened in a newer version of Excel. Learn more: https://go.microsoft.com/fwlink/?linkid=870924
Comment:
    Note that Ian wants to use the terminology "cook and eat" in other parts of the application. We should keep it consistent here too.
Reply:
    ACES.RELATIONSHIP.PURCHASE_PREPARE_IND.</t>
      </text>
    </comment>
    <comment ref="B72" authorId="41" shapeId="0" xr:uid="{4387639D-0EB6-4A18-8D74-2622B1952DC4}">
      <text>
        <t>[Threaded comment]
Your version of Excel allows you to read this threaded comment; however, any edits to it will get removed if the file is opened in a newer version of Excel. Learn more: https://go.microsoft.com/fwlink/?linkid=870924
Comment:
    Ian - want wording for question itself to match what is present in prescreening document
Is anyone in the household absent from a permanent place of residence for the purpose of seeking employment in agricultural work?
Reply:
    May need follow up questions to determine if they meet definition for destitute for expedited
 ACES - Migrant household will receive less than $25 in next 10 days?
This question should be included dynamically after the quesion about anyone being a migrant worker.
Reply:
    Note that prescreening changed the language back to original. With help text about migrant or seasonal farmworker.
Reply:
    Additional questions about migrant or seasonal farmworkers will be added into a separate screen.
Reply:
    PERSON.FARM_WORKER_IND = ‘Y’
Also part of this is: HOUSEHOLD_PROFILE.RCVNG_LT_25_NXT_10_DAYS_IND = ‘Y’</t>
      </text>
    </comment>
    <comment ref="B74" authorId="42" shapeId="0" xr:uid="{991C78EE-50C3-4113-B510-C5E7529DAE80}">
      <text>
        <t>[Threaded comment]
Your version of Excel allows you to read this threaded comment; however, any edits to it will get removed if the file is opened in a newer version of Excel. Learn more: https://go.microsoft.com/fwlink/?linkid=870924
Comment:
    Need this question for expedited SNAP if someone is migrant/seasonal worker. Other questions can be derived.
Reply:
    @Miller, Ian this is worded as: Migrant household will receive less than $25 in next 10 days? in ACES. Should ACES be different or this?
Reply:
    ACES. Household Profile.Rcvng_Lt_25_Nxt_10_Days_Ind
Reply:
    it should be household not individual. ty @Dougherty, Bronwyn  
Reply:
    @Lundgren, Donald can you add this to the list to update the wording on this field in ACES PS406
Reply:
    @Miller, Ian
Updated wording to household rather than individual. Since we changed this question to be at the household level rather than the individual, then we have moved this question out of the member details section and to the household circumstances screen.</t>
      </text>
    </comment>
    <comment ref="B79" authorId="43" shapeId="0" xr:uid="{CA6BA6F8-20CA-4409-876B-9CAECC17BA5F}">
      <text>
        <t>[Threaded comment]
Your version of Excel allows you to read this threaded comment; however, any edits to it will get removed if the file is opened in a newer version of Excel. Learn more: https://go.microsoft.com/fwlink/?linkid=870924
Comment:
    For discussion: This is a required question in MMC. How is this used in eligibility determinations?
Reply:
    SNAP will verify this information later on - no additional questions required in portal for now. Bronwyn will provide follow up information.
Reply:
    Bronwyn provided additional quesions in ACES documentation for HEAP benefit
Reply:
    So how HEAP works from the ACES front end. From PS406:
Developer Notes: (W = Worker Input, M = MSHA Feed)
If there is an existing ‘W’ heap verification type record, display the most recent record. 
Upon selecting ‘Yes’: 
•	‘Latest Distribution Date’ and ‘Date of Verification’ both are required fields.
•	ACES will insert record into HOUSEHOLD_UTILITY table. Use the ‘Latest Distribution Date’ as START_DT; HEAP_VERIFICATION_TYPE is W; HEAP_RCV_IND is Y and use ‘Date of Verification’ as HEAP_VERIFICATION_DT.
•	If user does not fill either field, ACES will prompt user to enter the information by generating an error message that states: Upon Clicking ‘Yes’, both ‘Latest Distribution Date’ and ‘Date of Verification’ are required fields.  
Upon selecting ‘No’:
•	Only ‘Date of Verification’ is a required field. 
•	ACES will insert record into HOUSEHOLD_UTILITY table. Use ‘Date of Verification’ as START_DT and HEAP_VERIFICATION_DT; HEAP_VERIFICATION_TYPE is W and HEAP_RCV_IND is N.
•	If user does not fill in the field, ACES will prompt user to enter the information by generating an error message that states: Upon Clicking ‘No’, ‘Date of Verification’ are required fields. 
When the record associated with W verification type is changed, a new record (HOUSEHOLD_UTILITY_TYPE_CD = ‘HE’) will be inserted into the HOUSEHOLD_UTILITY table with HEAP_VERIFICATION_TYPE_CD = ‘W’ and the existing record’s End Date will be set one day prior to the new Start Date. While creating the new-inserted W record, ACES will check if the latest W and M records are both in the current month or both within past 12 months and W record’s end date is null. If so, ACES will end date W record by using sysdate. 
Upon clicking Save button, ACES will also check:
(1) If both the latest W and M records are not in current month or not within past 12 months or
(2) If the latest W is not in current month or not within past 12 months 
If so, ACES will prompt user to update the information with a pop up message that states “Latest Distribution Date/Date of Verification is not current. Please review and update the information”.   
Upon clicking Save bottom, if the end date in M record is null and the M record is not in current month or not within past 12 months, ACES will end M record as the last day of the month of the latest eligibility review month for that household case. 
o	HOUSEHOLD_UTILITY.CASE_ID = ASSESSMENT.CASE_ID
o	ASSESSMENT_TYPE_CD = R (Re-certification – Eligibility)
o	HOUSEHOLD_UTILITY.END_DT = the last day of the month of the latest SCHEDULE_DT
Reply:
    This will not be stored in ACES proper at this time as the details in ACES are on the household level and not person level.</t>
      </text>
    </comment>
    <comment ref="B80" authorId="44" shapeId="0" xr:uid="{6C3B2185-F125-47B7-8370-CFDCF8A4F325}">
      <text>
        <t>[Threaded comment]
Your version of Excel allows you to read this threaded comment; however, any edits to it will get removed if the file is opened in a newer version of Excel. Learn more: https://go.microsoft.com/fwlink/?linkid=870924
Comment:
    ACES gathers sponser information we collect:
Last Name- Other Associated Person.Last_Name
First Name- Other Associated Person.First_Name
Middle Name- Other Associated Person.Middle_Name
Suffix- Other Associated Person.Name_Suffix
Organization Name- Other Associated Person.Organization_Name
Address Street 1- Other Associated.Person.Street1
Address Streeet 2- Other Associated.Person.Street2
Address City- Other Associated.Person.City
Address State- Other Associated.Person.State_Cd (drop down selection)
Address Zip Code- Other Associated.Person.Zip_Cd
Address Country- Other Associated.Person.Country_Cd (drop down section)
Relationship- Person Association.Person_Association_Type_Cd (drop down selection)</t>
      </text>
    </comment>
    <comment ref="B81" authorId="45" shapeId="0" xr:uid="{EE6C733E-9D1F-444D-9E78-0C0FAE47F29F}">
      <text>
        <t>[Threaded comment]
Your version of Excel allows you to read this threaded comment; however, any edits to it will get removed if the file is opened in a newer version of Excel. Learn more: https://go.microsoft.com/fwlink/?linkid=870924
Comment:
    For discussion: Could the reference table values for this field in ACES be provided?
Reply:
    Some will make sense for a client, others will not.  
Reply:
    Will need to make sure we match up with commonly used document/immigration types and map those to ACES types.
Reply:
    See my notes for types in the line 5.
Reply:
    No programs indicated.  I beleive it should be all.
Reply:
    Updated the programs to include all.</t>
      </text>
    </comment>
    <comment ref="B82" authorId="46" shapeId="0" xr:uid="{C8A6536B-642E-4840-BA63-017B5CDC0FD0}">
      <text>
        <t>[Threaded comment]
Your version of Excel allows you to read this threaded comment; however, any edits to it will get removed if the file is opened in a newer version of Excel. Learn more: https://go.microsoft.com/fwlink/?linkid=870924
Comment:
    For Discussion: How is this information used? Can the question above replace it? If not, please provide logic, program information, validations, etc.
Reply:
    ACES.US_CITIZENSHIP.LAND_DT (DATE)
Displayed on PS03 IndividualAlienRefugeeDetail
3</t>
      </text>
    </comment>
    <comment ref="B83" authorId="47" shapeId="0" xr:uid="{A7B8E9E5-E1C5-483C-A22F-4AB324ABA717}">
      <text>
        <t>[Threaded comment]
Your version of Excel allows you to read this threaded comment; however, any edits to it will get removed if the file is opened in a newer version of Excel. Learn more: https://go.microsoft.com/fwlink/?linkid=870924
Comment:
    For discussion: This is required for the VLP call.
Reply:
    ACES.US_Citizenship.Cititzen_Verification_Type_Cd
Values are:
Anticipated (A)
Naturalized - Now a citizen (NA)
I-151 or I-551 (R)
INS Letter (NI)
Judges Order (JO)
I-94 (N)
Not Yet Verified (P)
Verified (V)
Failed to Verify (F)
Save Database (S)
Reply:
    Seems like ACES doesn't have a place for all the immigration document types + ID numbers. While we can map to the Alien Number, there will be issues in brinigng the data from ACES back to IOS. Need to confirm how we will be using/storing this information.
Reply:
    As I understand it this is still in discussion as to which document types we will be bringing into ACES. We can add the options that are desired. Some may be considered the same by ACES such as the 
I-94 (Arrival/Departure Record)
I-94 (Arrival/Departure Record) in Unexpired Foreign Passport
For that in ACES we simply have an I-94 option at this time.</t>
      </text>
    </comment>
    <comment ref="B84" authorId="48" shapeId="0" xr:uid="{500C6242-66F2-418D-956E-B5342420F187}">
      <text>
        <t>[Threaded comment]
Your version of Excel allows you to read this threaded comment; however, any edits to it will get removed if the file is opened in a newer version of Excel. Learn more: https://go.microsoft.com/fwlink/?linkid=870924
Comment:
    Do not have in ACES
Reply:
    Should map to Alien Number
Reply:
    PERSON.ALIEN_NUMBER</t>
      </text>
    </comment>
    <comment ref="B85" authorId="49" shapeId="0" xr:uid="{A000DF81-EAEC-408C-A642-EC30C65AEE11}">
      <text>
        <t>[Threaded comment]
Your version of Excel allows you to read this threaded comment; however, any edits to it will get removed if the file is opened in a newer version of Excel. Learn more: https://go.microsoft.com/fwlink/?linkid=870924
Comment:
    Do not have in ACES
Reply:
    Should map to Alien Number
Reply:
    PERSON.ALIEN_NUMBER
Reply:
    @Studholme, Lea if SVES ID and Card Number go back to the same thing. Should we really have both?</t>
      </text>
    </comment>
    <comment ref="B86" authorId="50" shapeId="0" xr:uid="{C9CFF05B-D6DC-43F4-AAC7-82B46311A2C8}">
      <text>
        <t>[Threaded comment]
Your version of Excel allows you to read this threaded comment; however, any edits to it will get removed if the file is opened in a newer version of Excel. Learn more: https://go.microsoft.com/fwlink/?linkid=870924
Comment:
    PERSON.ALIEN_NUMBER
Reply:
    Question if this should really be here if it is the same as above.</t>
      </text>
    </comment>
    <comment ref="B87" authorId="51" shapeId="0" xr:uid="{BAA4ECB9-AFC9-4F4C-806C-CE1C00B4D4E4}">
      <text>
        <t>[Threaded comment]
Your version of Excel allows you to read this threaded comment; however, any edits to it will get removed if the file is opened in a newer version of Excel. Learn more: https://go.microsoft.com/fwlink/?linkid=870924
Comment:
    Do not have in ACES
Reply:
    Still need to gather and map to Alien Number
Reply:
    Should we ask various questions that go to the same thing or ask one question using all of the types that goes to the one PERSON.ALIEN_NUMBER?</t>
      </text>
    </comment>
    <comment ref="B88" authorId="52" shapeId="0" xr:uid="{3C9D1AF2-490A-4D31-A7C8-0E6CC38C646A}">
      <text>
        <t>[Threaded comment]
Your version of Excel allows you to read this threaded comment; however, any edits to it will get removed if the file is opened in a newer version of Excel. Learn more: https://go.microsoft.com/fwlink/?linkid=870924
Comment:
    Do not have in ACES</t>
      </text>
    </comment>
    <comment ref="B89" authorId="53" shapeId="0" xr:uid="{096A2F7F-DE85-44E0-AC01-FD3738BA2BC3}">
      <text>
        <t>[Threaded comment]
Your version of Excel allows you to read this threaded comment; however, any edits to it will get removed if the file is opened in a newer version of Excel. Learn more: https://go.microsoft.com/fwlink/?linkid=870924
Comment:
    Do not have in ACES</t>
      </text>
    </comment>
    <comment ref="B90" authorId="54" shapeId="0" xr:uid="{B5FF9101-6C29-4A4C-88EF-C8D33323FA11}">
      <text>
        <t>[Threaded comment]
Your version of Excel allows you to read this threaded comment; however, any edits to it will get removed if the file is opened in a newer version of Excel. Learn more: https://go.microsoft.com/fwlink/?linkid=870924
Comment:
    Do not have in ACES</t>
      </text>
    </comment>
    <comment ref="B91" authorId="55" shapeId="0" xr:uid="{5B4D1261-6840-4BDD-ACA5-FF255F024009}">
      <text>
        <t>[Threaded comment]
Your version of Excel allows you to read this threaded comment; however, any edits to it will get removed if the file is opened in a newer version of Excel. Learn more: https://go.microsoft.com/fwlink/?linkid=870924
Comment:
    Do not have in ACES
Reply:
    All of these numbers should still be gathered and mapped to Alien Number.  May need to rename that field.
Reply:
    Do we update ACES or something else?</t>
      </text>
    </comment>
    <comment ref="B92" authorId="56" shapeId="0" xr:uid="{ACA98611-D20D-4229-833D-6C21C5C5B33A}">
      <text>
        <t>[Threaded comment]
Your version of Excel allows you to read this threaded comment; however, any edits to it will get removed if the file is opened in a newer version of Excel. Learn more: https://go.microsoft.com/fwlink/?linkid=870924
Comment:
    Do not have in ACES</t>
      </text>
    </comment>
    <comment ref="B93" authorId="57" shapeId="0" xr:uid="{3DF2F13F-8196-4AFE-8B29-CC508414CB49}">
      <text>
        <t>[Threaded comment]
Your version of Excel allows you to read this threaded comment; however, any edits to it will get removed if the file is opened in a newer version of Excel. Learn more: https://go.microsoft.com/fwlink/?linkid=870924
Comment:
    Do not have in ACES</t>
      </text>
    </comment>
    <comment ref="B94" authorId="58" shapeId="0" xr:uid="{BDD0629D-0EEF-4E71-B243-0660D40DD4DA}">
      <text>
        <t>[Threaded comment]
Your version of Excel allows you to read this threaded comment; however, any edits to it will get removed if the file is opened in a newer version of Excel. Learn more: https://go.microsoft.com/fwlink/?linkid=870924
Comment:
    Do not have in ACES
Reply:
    Assuming immigration information may be used for data matching, if we need to store all this data on the front end to do that will need to edit ACES.
Reply:
    @Lundgren, Donald Please note all these comments in the Citizenship part as a place that ACES may need to be updated.</t>
      </text>
    </comment>
    <comment ref="B95" authorId="59" shapeId="0" xr:uid="{0E7BE347-9614-49AC-9E68-8D84B9D16B3D}">
      <text>
        <t>[Threaded comment]
Your version of Excel allows you to read this threaded comment; however, any edits to it will get removed if the file is opened in a newer version of Excel. Learn more: https://go.microsoft.com/fwlink/?linkid=870924
Comment:
    These name fields could be used as an alias in ACES. Possibility to add field for DOB in alias table.</t>
      </text>
    </comment>
    <comment ref="B96" authorId="60" shapeId="0" xr:uid="{8A9F5FC9-B8C6-40E6-90E5-B3FDCC5BB1D6}">
      <text>
        <t>[Threaded comment]
Your version of Excel allows you to read this threaded comment; however, any edits to it will get removed if the file is opened in a newer version of Excel. Learn more: https://go.microsoft.com/fwlink/?linkid=870924
Comment:
    All names but Other parties/ Auth Rep end up in the PERSON table in ACES so any notes on name applies to all. ACES can do a VARCHAR 30 byte. So if you kept it at middle initial you will have to convert the data. Also another note about names in ACES they are stored all capitals. So anything coming over and going back would need to be converted if you want it mixed.</t>
      </text>
    </comment>
    <comment ref="B100" authorId="61" shapeId="0" xr:uid="{6DC73503-F666-447A-A709-A5D042166F94}">
      <text>
        <t>[Threaded comment]
Your version of Excel allows you to read this threaded comment; however, any edits to it will get removed if the file is opened in a newer version of Excel. Learn more: https://go.microsoft.com/fwlink/?linkid=870924
Comment:
    We have:
Other Associated Person.Organization_Name
Reply:
    Organization name not required per action item #31.
Reply:
    AI 31 - no follow up questions to organization sponsor</t>
      </text>
    </comment>
    <comment ref="B104" authorId="62" shapeId="0" xr:uid="{C6E57271-8245-4FDB-9C89-D3CFBD82943B}">
      <text>
        <t>[Threaded comment]
Your version of Excel allows you to read this threaded comment; however, any edits to it will get removed if the file is opened in a newer version of Excel. Learn more: https://go.microsoft.com/fwlink/?linkid=870924
Comment:
    So same sort of comment here as on other names
Other Associated Person.Middle_Name. This is VARCHAR2 30 byte so it is the whole name and same comments about names being all capital letters.</t>
      </text>
    </comment>
    <comment ref="B107" authorId="63" shapeId="0" xr:uid="{581990C4-41F5-4A98-9248-C386984C5BB1}">
      <text>
        <t>[Threaded comment]
Your version of Excel allows you to read this threaded comment; however, any edits to it will get removed if the file is opened in a newer version of Excel. Learn more: https://go.microsoft.com/fwlink/?linkid=870924
Comment:
    Other Associated.Person.Street1</t>
      </text>
    </comment>
    <comment ref="B108" authorId="64" shapeId="0" xr:uid="{BC42F9E9-8404-4522-A764-782C1130A7A8}">
      <text>
        <t>[Threaded comment]
Your version of Excel allows you to read this threaded comment; however, any edits to it will get removed if the file is opened in a newer version of Excel. Learn more: https://go.microsoft.com/fwlink/?linkid=870924
Comment:
    Other Associated.Person.Street2
Reply:
    Also see previous notes where I gave other info for the sponser information collected.</t>
      </text>
    </comment>
    <comment ref="B110" authorId="65" shapeId="0" xr:uid="{2360E061-1299-4DD5-94CA-7E243064381A}">
      <text>
        <t>[Threaded comment]
Your version of Excel allows you to read this threaded comment; however, any edits to it will get removed if the file is opened in a newer version of Excel. Learn more: https://go.microsoft.com/fwlink/?linkid=870924
Comment:
    Was individual getting healthcare through Medicaid when they left foster care?
Reply:
    This information currently not collected in ACES but will need to be collected in the future.
Reply:
    @Lundgren, Donald this is where the update for Foster Care comes in.</t>
      </text>
    </comment>
    <comment ref="B112" authorId="66" shapeId="0" xr:uid="{EA3C2B85-DF90-43C5-8BE8-7CB0F78E823E}">
      <text>
        <t>[Threaded comment]
Your version of Excel allows you to read this threaded comment; however, any edits to it will get removed if the file is opened in a newer version of Excel. Learn more: https://go.microsoft.com/fwlink/?linkid=870924
Comment:
    Where it goes is ACES.SCHOOL_AFFILIATION.SCHOOL_TYPE_CD.
This comes from SCHOOL_TYPE table which has the following current values:
Adult Education (Diploma) (SE)
College/University (HU)
Community College (HV)
Full-Time HSE (SG)
High School - Regular (SH)
Other (O)
Primary School (P)
Remedial (R)
Trades School (HT)</t>
      </text>
    </comment>
    <comment ref="B113" authorId="67" shapeId="0" xr:uid="{09406A7A-8E85-4E78-820E-0B6019FD6D3D}">
      <text>
        <t>[Threaded comment]
Your version of Excel allows you to read this threaded comment; however, any edits to it will get removed if the file is opened in a newer version of Excel. Learn more: https://go.microsoft.com/fwlink/?linkid=870924
Comment:
    Required field in ACES for education
Reply:
    ACES.SCHOOL_AFFILIATION.GRADE_LEVEL which is number (2)
Reply:
    @Dougherty, Bronwyn does number(2) imply any 2 digit number?
Reply:
    2 is the length. So it has enough room for 2 bytes or spaces. so anything from 0 to 99</t>
      </text>
    </comment>
    <comment ref="B114" authorId="68" shapeId="0" xr:uid="{E12AADF3-C75D-43B9-A572-55E91EE89245}">
      <text>
        <t>[Threaded comment]
Your version of Excel allows you to read this threaded comment; however, any edits to it will get removed if the file is opened in a newer version of Excel. Learn more: https://go.microsoft.com/fwlink/?linkid=870924
Comment:
    retain
Reply:
    Confirmed
Reply:
    Confirm logic for showing expected graduation date
Reply:
    MC: displayes if 18+
SNAP: displays if 15-49
TANF: displays if (15 and high school or lower) or (16-18) or (19 and school type is high school or lower) 
Required only if TANF &amp; 16-18 &amp; school type is high school or lower
Need to follow up on display logic + required validator for this question.
Reply:
    To simplify, will displays expected graduation date if 15+ for all programs.
Reply:
    Need to follow up with what specific values count as high school or lower.
Reply:
    ACES.SCHOOL AFFILIATION.GRADUATION_DT</t>
      </text>
    </comment>
    <comment ref="B115" authorId="69" shapeId="0" xr:uid="{D46D6E3E-83E4-4F19-A28A-2C483BDEEAFB}">
      <text>
        <t xml:space="preserve">[Threaded comment]
Your version of Excel allows you to read this threaded comment; however, any edits to it will get removed if the file is opened in a newer version of Excel. Learn more: https://go.microsoft.com/fwlink/?linkid=870924
Comment:
    Name of School is a picklist (select valid school from list) - need to get an updated list.  If school is not on the list, still collect school name and address.
Reply:
    Provided by Deni via email. File has been uploaded to Teams in the Post Session application folder
Reply:
    Names will be updated in prod so will need to provide updated list pre-deploy. @Lundgren, Donald this is something that should be added to the plan.
Reply:
    ACES.SCHOOL.DESCRIPTION only want to do this for records where the end date is null. Note these do have start date and end dates.
Reply:
    @Dougherty, Bronwyn Is other information also typically stored in ACES.SCHOOL.DESCRIPTION? If so, there might be some complications in pulling the data back from ACES to IOS.
Reply:
    No it is just the name. However the logic for pulling that field should also look at the end date for that record in the ACES.SCHOOL table. If the end date is greater than sys date or null you are good to take the ACES.SCHOOL.DESCRIPTION. Let me know if you need me to explain it more. </t>
      </text>
    </comment>
    <comment ref="B116" authorId="70" shapeId="0" xr:uid="{2BB64B4F-6D1B-43FB-8F36-8CB85FAB8782}">
      <text>
        <t>[Threaded comment]
Your version of Excel allows you to read this threaded comment; however, any edits to it will get removed if the file is opened in a newer version of Excel. Learn more: https://go.microsoft.com/fwlink/?linkid=870924
Comment:
    Want this to be a toggle rather than picklist.
Change question wording to - What is [Individual Name]'s enrollment status?
Reply:
    In ACES this is SCHOOL_AFFILIATION.
ENROLLMENT_STATUS_TYPE_CD. The options for this are:
Full (F)
Half or more (H)
Less than half (L)
Reply:
    Also note for the HOPE program as an FYI if the client answers L for this (enters on PS159) then the follow up question of Has been Approved for Less than half time  (SCHOOL_AFFILIATION. HOPE_APPRAPPROVAL_LPT_HOPE_IND) is required.</t>
      </text>
    </comment>
    <comment ref="B117" authorId="71" shapeId="0" xr:uid="{ADD6BB5F-662E-49F9-9623-C631C6A1CF66}">
      <text>
        <t>[Threaded comment]
Your version of Excel allows you to read this threaded comment; however, any edits to it will get removed if the file is opened in a newer version of Excel. Learn more: https://go.microsoft.com/fwlink/?linkid=870924
Comment:
    retain
Reply:
    confirmed - (federally funded work-study)
Reply:
    Not needed for medicaid.
Reply:
    This most likely translates to a FSP_HIGHER_ED_EXEMPTION record where the FSP_STUDENT_EXEMPTION_TYPE_CD is Work Study Program participation (WSP). These records have start dates and end dates so this will need to be populated. They are not directly tied to the SCHOOL_AFFILIATION record other than the PERSON_ID would be the same.</t>
      </text>
    </comment>
    <comment ref="B118" authorId="72" shapeId="0" xr:uid="{FF3C32F5-9630-4D9D-B290-888631EB7CF8}">
      <text>
        <t>[Threaded comment]
Your version of Excel allows you to read this threaded comment; however, any edits to it will get removed if the file is opened in a newer version of Excel. Learn more: https://go.microsoft.com/fwlink/?linkid=870924
Comment:
    retain and add ASPIRE, SNAP E&amp;T or HOPE
Reply:
    will remove conditional logic for showing this question.
Reply:
    Not needed for medicaid
Reply:
    Assuming that this  translates to a FSP_HIGHER_ED_EXEMPTION record where the FSP_STUDENT_EXEMPTION_TYPE_CD is State or federal work training or education placement (AGY). These records have start dates and end dates so this will need to be populated. They are not directly tied to the SCHOOL_AFFILIATION record other than the PERSON_ID would be the same.</t>
      </text>
    </comment>
    <comment ref="B120" authorId="73" shapeId="0" xr:uid="{9DC74540-0B0E-482E-B4B7-3BB6C781D620}">
      <text>
        <t>[Threaded comment]
Your version of Excel allows you to read this threaded comment; however, any edits to it will get removed if the file is opened in a newer version of Excel. Learn more: https://go.microsoft.com/fwlink/?linkid=870924
Comment:
    So going back to ACES this is multiple things:
Person.Native_American_Ind
then one or many of the below:
Person.Penobscot_Ind
Person.Houlton_Maliseet_Ind
Person.Aroostk_Micmac_Ind
Person.P_Dana_Pt_Passqdy_Ind
Person.Pleasnt_Pt_Passqdy_Ind
Person.Other_Tribe_ind
We allow more than one tribe to be selected. Not sure if you want to do this here.
Reply:
    Was there a decision on this one?</t>
      </text>
    </comment>
    <comment ref="B121" authorId="74" shapeId="0" xr:uid="{E1F68C55-378A-451E-86C9-3E7282B7A60A}">
      <text>
        <t>[Threaded comment]
Your version of Excel allows you to read this threaded comment; however, any edits to it will get removed if the file is opened in a newer version of Excel. Learn more: https://go.microsoft.com/fwlink/?linkid=870924
Comment:
    @Miller, Ian Do these two matter for SNAP?
Reply:
    nope
Reply:
    @Studholme, Lea is this the Tribal Verification / CHS or I/T/U Eligibile? question from the client detail? Or just something that we gather like we do now and do nothing about?
Reply:
    if it is that it would be : Person.Tribal_Verification_Ind
Reply:
    We need to ask about it.  Similar function, and can be mapped there.  
Reply:
    @Lauritzen, Alexandria Should these two question be asked for TANF?
Reply:
    @Wu, Grace Tribal affiliation info is needed, but these two questions are not.
Reply:
    @Lauritzen, Alexandria @Downs, Michael E @Miller, Ian Thanks for the help. I have update the logic so that the indian health service questions will not appear for SNAP or TANF.</t>
      </text>
    </comment>
    <comment ref="B122" authorId="75" shapeId="0" xr:uid="{A8677F87-CF22-4D97-8270-769B7847A897}">
      <text>
        <t>[Threaded comment]
Your version of Excel allows you to read this threaded comment; however, any edits to it will get removed if the file is opened in a newer version of Excel. Learn more: https://go.microsoft.com/fwlink/?linkid=870924
Comment:
    Same comment here.
Reply:
    Same response</t>
      </text>
    </comment>
    <comment ref="B123" authorId="76" shapeId="0" xr:uid="{D8CFDDDB-FE7D-4EC6-9591-8434D3C01D0A}">
      <text>
        <t>[Threaded comment]
Your version of Excel allows you to read this threaded comment; however, any edits to it will get removed if the file is opened in a newer version of Excel. Learn more: https://go.microsoft.com/fwlink/?linkid=870924
Comment:
    How are you going to pick list this? Isn't the question more who has an absent parent? @Studholme, Lea and @Bullard, Esther and @Lauritzen, Alexandria what do you think?
Reply:
    @Dougherty, Bronwyn @Studholme, Lea @Bullard, Esther @Lauritzen, Alexandria This picklist only appears if there are already Absent Parent entries added for someone in the household. For example, say there are two children who are living with a grandparent. For the first child, the user will need to add the information for both absent parents. When the user gets to this screen for the next child, then this picklist will appear with the two absent parent entries that were enterred for the first child. The user can either select one of these previously entered absent parent entries or select "someone else". If the user selects "someone else", then user will be prompted to complete the fields on the screen. If they select one of the existing absent parent entries, the data will be prepopulated to reduce data re-entry.
Reply:
    I like that.</t>
      </text>
    </comment>
    <comment ref="B124" authorId="77" shapeId="0" xr:uid="{D901B5F6-9D55-4B10-82F4-732F293C7758}">
      <text>
        <t>[Threaded comment]
Your version of Excel allows you to read this threaded comment; however, any edits to it will get removed if the file is opened in a newer version of Excel. Learn more: https://go.microsoft.com/fwlink/?linkid=870924
Comment:
    So the data for this as far as where it ends up in ACES is from the PERSON table for the person who is in the ACES.OTHER_PARENT_RELATION.PERSON_ID_PARENT so similar comments here about name formatting (it is all CAPS in ACES DB) and the middle name.</t>
      </text>
    </comment>
    <comment ref="B127" authorId="78" shapeId="0" xr:uid="{2E491459-7D36-4EDE-AF45-36389E4C248A}">
      <text>
        <t>[Threaded comment]
Your version of Excel allows you to read this threaded comment; however, any edits to it will get removed if the file is opened in a newer version of Excel. Learn more: https://go.microsoft.com/fwlink/?linkid=870924
Comment:
    retain</t>
      </text>
    </comment>
    <comment ref="B129" authorId="79" shapeId="0" xr:uid="{743AAD94-7F0C-4BDB-AEC3-6DC62B8F7FDA}">
      <text>
        <t>[Threaded comment]
Your version of Excel allows you to read this threaded comment; however, any edits to it will get removed if the file is opened in a newer version of Excel. Learn more: https://go.microsoft.com/fwlink/?linkid=870924
Comment:
    More Follow up questions:
Employer * 
Military Branch
Absence Reason * 
Abandonment
Death
Divorce 
Employed Away From
Home Incarceration
Institutionalized
Military Duty
Separation
Un-wed Parenthood   
Child in involuntary state custody? * 
Parents share joint custody? * 
Custodial Parent ever live with NCP in Maine? (Enter Town and Dates)
NCP Provide guidance? * 
NCP provide physical care? * 
NCP maintain home for the child? * 
Is the Non-Custodial Parent Deceased? * 
Is NCP disabled? * 
If we refer the Non-Custodial Parent to support enforcement is there a risk to the physical or mental health of you or the child? 
Was child born in the marriage? * 
If No Has paternity been established?
If Yes How has the paternity been established?
Acknowledged
Court Adjudicated
Is other parent paying child support? * 
Is there a court ordered child support order? * 
Yes
No
Pending
If Yes or Pending Court Name?
If paying or court ordered Child Support Monthly Amount?
Reply:
    Look at Bronwyn's attached documentation
Reply:
    Updated the questions for this screen based on AI related to the absent parent screen.</t>
      </text>
    </comment>
    <comment ref="B130" authorId="80" shapeId="0" xr:uid="{742D5365-BC69-4FC3-81E3-6A028CE48239}">
      <text>
        <t>[Threaded comment]
Your version of Excel allows you to read this threaded comment; however, any edits to it will get removed if the file is opened in a newer version of Excel. Learn more: https://go.microsoft.com/fwlink/?linkid=870924
Comment:
    Good to gather if we can, but do not display if it comes from an ACES match
Reply:
    SSN are hidden in NextGen</t>
      </text>
    </comment>
    <comment ref="B132" authorId="81" shapeId="0" xr:uid="{6A5118C7-1587-4DE0-80EC-294B93AF419C}">
      <text>
        <t>[Threaded comment]
Your version of Excel allows you to read this threaded comment; however, any edits to it will get removed if the file is opened in a newer version of Excel. Learn more: https://go.microsoft.com/fwlink/?linkid=870924
Comment:
    Other_ Parent Relation.NCP_Deceased_Ind</t>
      </text>
    </comment>
    <comment ref="B133" authorId="82" shapeId="0" xr:uid="{53B5B968-1862-4749-9159-C099F23A8FE6}">
      <text>
        <t>[Threaded comment]
Your version of Excel allows you to read this threaded comment; however, any edits to it will get removed if the file is opened in a newer version of Excel. Learn more: https://go.microsoft.com/fwlink/?linkid=870924
Comment:
    So this is not on the ACES page but if you got it it could possible go to the PERSON table for that person who is in the ACES.OTHER_PARENT_RELATION.PERSON_ID_PARENT
In the PERSON table it is the ACES.PERSON.DEATH_DT</t>
      </text>
    </comment>
    <comment ref="B134" authorId="83" shapeId="0" xr:uid="{FC75FB3F-5BBB-41B1-B746-B9AF8130B4B5}">
      <text>
        <t>[Threaded comment]
Your version of Excel allows you to read this threaded comment; however, any edits to it will get removed if the file is opened in a newer version of Excel. Learn more: https://go.microsoft.com/fwlink/?linkid=870924
Comment:
    Here the question should be about the child not where the absent parent is born. Person.Birth_State_cd
Reply:
    @Dougherty, Bronwyn Since the absent parent details screen appears in the details for the relevant child, [Individual Name] refers to the child's name.
Reply:
    Awesome. Note that for ACES it is that State Cd list again. It will haunt you.</t>
      </text>
    </comment>
    <comment ref="B135" authorId="84" shapeId="0" xr:uid="{7C0F3AA2-1EF6-43DB-B773-565068B8E4B5}">
      <text>
        <t>[Threaded comment]
Your version of Excel allows you to read this threaded comment; however, any edits to it will get removed if the file is opened in a newer version of Excel. Learn more: https://go.microsoft.com/fwlink/?linkid=870924
Comment:
    For Discussion: This question is present in MMC and not in NextGen. How is this information used in determining eligibility? Is it required? If so, please provide program logic, validations, reference table values, etc
Reply:
    We gather it and pass it to DSER.  It is not necessary for an eligibility decision.
Reply:
    Other Parent Relation.Conceived_Maine_Ind</t>
      </text>
    </comment>
    <comment ref="B136" authorId="85" shapeId="0" xr:uid="{ADF539E8-3669-4EE6-89B5-310D19987C92}">
      <text>
        <t>[Threaded comment]
Your version of Excel allows you to read this threaded comment; however, any edits to it will get removed if the file is opened in a newer version of Excel. Learn more: https://go.microsoft.com/fwlink/?linkid=870924
Comment:
    Other Parent Relation.Paying_Childsupport_Ind</t>
      </text>
    </comment>
    <comment ref="B137" authorId="86" shapeId="0" xr:uid="{6EE1158F-DC0C-4B38-A0B9-6B2BCF7816B9}">
      <text>
        <t>[Threaded comment]
Your version of Excel allows you to read this threaded comment; however, any edits to it will get removed if the file is opened in a newer version of Excel. Learn more: https://go.microsoft.com/fwlink/?linkid=870924
Comment:
    Child Support Arrangement.Court_Ordered_Support_Ind</t>
      </text>
    </comment>
    <comment ref="B138" authorId="87" shapeId="0" xr:uid="{F6B6FA91-024B-4E45-9C8B-C68838402751}">
      <text>
        <t>[Threaded comment]
Your version of Excel allows you to read this threaded comment; however, any edits to it will get removed if the file is opened in a newer version of Excel. Learn more: https://go.microsoft.com/fwlink/?linkid=870924
Comment:
    Other Parent Relation.Joint_Custody_Ind</t>
      </text>
    </comment>
    <comment ref="B139" authorId="88" shapeId="0" xr:uid="{399A38EB-638D-434E-8532-584D518A442A}">
      <text>
        <t>[Threaded comment]
Your version of Excel allows you to read this threaded comment; however, any edits to it will get removed if the file is opened in a newer version of Excel. Learn more: https://go.microsoft.com/fwlink/?linkid=870924
Comment:
    For discussion: Does ACES support not receiving the information for Absent Parent during the application?
Reply:
    Lea confirmed that this should be kept in IOS
Reply:
    No programs indicated.  Should be MC and TANF?
Reply:
    No home in ACES.
Reply:
    This field is a checkbox that allows the user to bypass this screen if they do not have all the information that is normally required for absent parent entries. This field is used for front end purposes, and it will not be directly sent to ACES. As a result, this type of check box appears regardless of program so we did not list anything in the program section (similar to what we do for screen titles). The way that this checkbox will affect ACES is that it will allow users to enter partial information when creating records. This process will be discussed further in the ACES integration sprint.</t>
      </text>
    </comment>
    <comment ref="B140" authorId="89" shapeId="0" xr:uid="{14780607-F2A6-4878-9E71-E8EBFB3FA1B5}">
      <text>
        <t>[Threaded comment]
Your version of Excel allows you to read this threaded comment; however, any edits to it will get removed if the file is opened in a newer version of Excel. Learn more: https://go.microsoft.com/fwlink/?linkid=870924
Comment:
    In ACES this is not a drop down. ACES.Pregnancy.Gestation_Count (number) (3)</t>
      </text>
    </comment>
    <comment ref="B141" authorId="90" shapeId="0" xr:uid="{0FF97246-5A7E-4DE7-87A8-A1B6503161B8}">
      <text>
        <t>[Threaded comment]
Your version of Excel allows you to read this threaded comment; however, any edits to it will get removed if the file is opened in a newer version of Excel. Learn more: https://go.microsoft.com/fwlink/?linkid=870924
Comment:
    ACES. Pregnancy.Due_Dt</t>
      </text>
    </comment>
    <comment ref="B143" authorId="91" shapeId="0" xr:uid="{C5C3729F-2F56-41EB-AEE4-883040E75E86}">
      <text>
        <t>[Threaded comment]
Your version of Excel allows you to read this threaded comment; however, any edits to it will get removed if the file is opened in a newer version of Excel. Learn more: https://go.microsoft.com/fwlink/?linkid=870924
Comment:
    Date pregnancy ended</t>
      </text>
    </comment>
    <comment ref="B144" authorId="92" shapeId="0" xr:uid="{19CCA8D6-ECEC-4F14-8542-39FEB9C7C65D}">
      <text>
        <t>[Threaded comment]
Your version of Excel allows you to read this threaded comment; however, any edits to it will get removed if the file is opened in a newer version of Excel. Learn more: https://go.microsoft.com/fwlink/?linkid=870924
Comment:
    @Miller, Ian I think we can skip all of these disability questins for SNAP.
Reply:
    agreed. same logic as last comment
Reply:
    No place in ACES for this.
Reply:
    @Lauritzen, Alexandria Should this question be skipped for TANF as well?
Reply:
    yes
Reply:
    Updated program logic to remove SNAP and TANF for this question.</t>
      </text>
    </comment>
    <comment ref="B145" authorId="93" shapeId="0" xr:uid="{28B76F05-4991-4338-A9EB-49C818C12D0C}">
      <text>
        <t xml:space="preserve">[Threaded comment]
Your version of Excel allows you to read this threaded comment; however, any edits to it will get removed if the file is opened in a newer version of Excel. Learn more: https://go.microsoft.com/fwlink/?linkid=870924
Comment:
    Np place in ACES for this.
Reply:
    May end up being a flag for KB task assignment or program request - TBD
Reply:
    @Lundgren, Donald this would be an ACES change. </t>
      </text>
    </comment>
    <comment ref="B146" authorId="94" shapeId="0" xr:uid="{3C7DD47B-461A-4B20-8FDA-6760E1C3FD83}">
      <text>
        <t>[Threaded comment]
Your version of Excel allows you to read this threaded comment; however, any edits to it will get removed if the file is opened in a newer version of Excel. Learn more: https://go.microsoft.com/fwlink/?linkid=870924
Comment:
    @Drenning, Jessica I assume what you are trying to get at here is from the Individual Long Term Care Classification and the Medical Eligiblity Classifcation table and the Assesment Trigger drop down.
Reply:
    If it is LTC_Classification.LTC_CLASS_TRIGGER_TYPE_CD.
Reply:
    But that does not make sense either
Reply:
    This question is to capture the program request type.
Reply:
    Map to assistance request type</t>
      </text>
    </comment>
    <comment ref="B148" authorId="95" shapeId="0" xr:uid="{B701F9FE-8D11-4CEB-AA96-8073ECBDCAD9}">
      <text>
        <t>[Threaded comment]
Your version of Excel allows you to read this threaded comment; however, any edits to it will get removed if the file is opened in a newer version of Excel. Learn more: https://go.microsoft.com/fwlink/?linkid=870924
Comment:
    there are a lot of tabels where Facility end up. I assume this will come in as data that the worker will need to match up to the ACES data. @Drenning, Jessica is that your idea as well?</t>
      </text>
    </comment>
    <comment ref="B151" authorId="96" shapeId="0" xr:uid="{895135D2-60E4-4602-88BE-CD452CCE896E}">
      <text>
        <t>[Threaded comment]
Your version of Excel allows you to read this threaded comment; however, any edits to it will get removed if the file is opened in a newer version of Excel. Learn more: https://go.microsoft.com/fwlink/?linkid=870924
Comment:
    For Discussion: ME only collects for Medicare Part A/B vs NextGen collects Medicare Part A, Medicare Part B, Conditional Enrollment in Medicare Part A.
Reply:
    can you select more than one and enter start/end dates for both?  I would like to be able to see them enter both without visiting too many pages.
Reply:
    You need to add each coverage separately froim the medicare coverage summary screen. The user can do this by simply presing the add coverage button on the summary screen, so it will not require them to visit the household information screen.
Reply:
    ACES.OTHER_ASSISTANCE of the OTHER_ASSISTANCE_TYPE_CD of 
Medicare -- Part A (MA)
or 
Medicare -- Part B (MB)</t>
      </text>
    </comment>
    <comment ref="B154" authorId="97" shapeId="0" xr:uid="{B62DEEC6-75B2-4422-8A7A-C2E04F281780}">
      <text>
        <t>[Threaded comment]
Your version of Excel allows you to read this threaded comment; however, any edits to it will get removed if the file is opened in a newer version of Excel. Learn more: https://go.microsoft.com/fwlink/?linkid=870924
Comment:
    ACES.OTHER_ASSISTANCE.MEDICARE_BEN_ID
Question are you going to have some sort of edit check on this to ensure formatting?
Reply:
    @Dougherty, Bronwyn we have a MedicareNumberValidator. Details about this validator can be found in the validations tab.
Reply:
    Awesome</t>
      </text>
    </comment>
    <comment ref="B157" authorId="98" shapeId="0" xr:uid="{633390C8-F992-4F6D-A7F2-38A970EBF54C}">
      <text>
        <t>[Threaded comment]
Your version of Excel allows you to read this threaded comment; however, any edits to it will get removed if the file is opened in a newer version of Excel. Learn more: https://go.microsoft.com/fwlink/?linkid=870924
Comment:
    This would be ACES.LIVING_ARRANGEMENT these records have start dates and end dates. The types in it are LIVING_ARRANGEMENT_TYPE. Some of these types are not very user friendly. 
The ACES page associated with this is PS427 Living Arrangement Detail
Reply:
    Need to go through the options in detail when discussing mapping
Reply:
    Added 4 additional options:
Hospital
Youth Development/Correctional Center
Jail/Prison
Drug/Alcohol Treatment Center
Reply:
    See reference tables for more details.
Reply:
    @Lundgren, Donald this is where the living arrangement update is.</t>
      </text>
    </comment>
    <comment ref="B159" authorId="99" shapeId="0" xr:uid="{314BF78C-58DB-48E9-AE03-C8BA8E389BBE}">
      <text>
        <t>[Threaded comment]
Your version of Excel allows you to read this threaded comment; however, any edits to it will get removed if the file is opened in a newer version of Excel. Learn more: https://go.microsoft.com/fwlink/?linkid=870924
Comment:
    We have a few living arrangements that are considered imprisonment. Youth Center (YC) and Correctional Facility (CO). I assume you would have some age distinction that would determine which one would be used.
Reply:
    Will have separate options for youth center and correctional facility rather than just single option for incarcerated and a age distinction.</t>
      </text>
    </comment>
    <comment ref="B160" authorId="100" shapeId="0" xr:uid="{36B05B63-FFF1-45DC-921A-BE68CBE32AFE}">
      <text>
        <t>[Threaded comment]
Your version of Excel allows you to read this threaded comment; however, any edits to it will get removed if the file is opened in a newer version of Excel. Learn more: https://go.microsoft.com/fwlink/?linkid=870924
Comment:
    For LTC What do you want to do about facility records?
Reply:
    I think facility information would be nice to collect for information purposes only (requesting the classification) but I don't want them automatically created by the system because of the way they are stored.
Reply:
    Jessica Drenning - 
Currently this question will not populate for any LTC living arrangements. Should the conditional logic be updated? Appears to have living arrangement types listed that we removed.</t>
      </text>
    </comment>
    <comment ref="B161" authorId="101" shapeId="0" xr:uid="{E1107D8D-D7B1-46C7-8CFE-D40222A94B88}">
      <text>
        <t>[Threaded comment]
Your version of Excel allows you to read this threaded comment; however, any edits to it will get removed if the file is opened in a newer version of Excel. Learn more: https://go.microsoft.com/fwlink/?linkid=870924
Comment:
    No programs indicted.  Should be all.
Reply:
    Updated documentation to indicate all programs</t>
      </text>
    </comment>
    <comment ref="B162" authorId="102" shapeId="0" xr:uid="{3DEF4CB9-39E8-4A0F-B370-45E76A1B6274}">
      <text>
        <t>[Threaded comment]
Your version of Excel allows you to read this threaded comment; however, any edits to it will get removed if the file is opened in a newer version of Excel. Learn more: https://go.microsoft.com/fwlink/?linkid=870924
Comment:
    For discussion: This seems to be 2 separate questions in MMC.
Reply:
    Because it is two separate concepts in ACES. From PS187 Person Detail (Client Detail) in ACES:
For “Fleeing Felony Prosecution”,
If answer = Y,
Compliance_Event_Type_Cd = E03
Comp_EVT_STATUS_Type_Cd = D01 
If answer = N,
Compliance_Event_Type_Cd = E03
Comp_EVT_STATUS_Type_Cd = A01
For “Violating Parole or Probation”,
If answer = Y,
Compliance_Event_Type_Cd = E02
Comp_EVT_STATUS_Type_Cd = D01 
If answer = N,
Compliance_Event_Type_Cd = E02
Comp_EVT_STATUS_Type_Cd = A01</t>
      </text>
    </comment>
    <comment ref="B163" authorId="103" shapeId="0" xr:uid="{11743F96-0659-437F-9E3F-853BBD01F403}">
      <text>
        <t>[Threaded comment]
Your version of Excel allows you to read this threaded comment; however, any edits to it will get removed if the file is opened in a newer version of Excel. Learn more: https://go.microsoft.com/fwlink/?linkid=870924
Comment:
    For discussion: This seems to be 2 separate questions in MMC.
Reply:
    Because it is two separate concepts in ACES. From PS187 Person Detail (Client Detail) in ACES:
For “Fleeing Felony Prosecution”,
If answer = Y,
Compliance_Event_Type_Cd = E03
Comp_EVT_STATUS_Type_Cd = D01 
If answer = N,
Compliance_Event_Type_Cd = E03
Comp_EVT_STATUS_Type_Cd = A01
For “Violating Parole or Probation”,
If answer = Y,
Compliance_Event_Type_Cd = E02
Comp_EVT_STATUS_Type_Cd = D01 
If answer = N,
Compliance_Event_Type_Cd = E02
Comp_EVT_STATUS_Type_Cd = A01</t>
      </text>
    </comment>
    <comment ref="B165" authorId="104" shapeId="0" xr:uid="{5A9C01A4-36A9-4C9D-BF6F-84318B58B866}">
      <text>
        <t>[Threaded comment]
Your version of Excel allows you to read this threaded comment; however, any edits to it will get removed if the file is opened in a newer version of Excel. Learn more: https://go.microsoft.com/fwlink/?linkid=870924
Comment:
    Traffic in FS more than $500.00 (E09) Compliance event
Reply:
    remove since 8/221996
Reply:
    Given the naming of the compliance event, it seems like we should not be adding "and/or TANF" in the wording of the question. Is this correct? @Lauritzen, Alexandria
Reply:
    correct</t>
      </text>
    </comment>
    <comment ref="B166" authorId="105" shapeId="0" xr:uid="{62DFB11E-19AE-4863-9E27-F824419374BD}">
      <text>
        <t>[Threaded comment]
Your version of Excel allows you to read this threaded comment; however, any edits to it will get removed if the file is opened in a newer version of Excel. Learn more: https://go.microsoft.com/fwlink/?linkid=870924
Comment:
    Trading FS for guns (E08) compliance event
Reply:
    Given the naming of the compliance event, it seems like we should not be adding "and/or TANF" in the wording of the question. Is this correct? @Lauritzen, Alexandria</t>
      </text>
    </comment>
    <comment ref="B167" authorId="106" shapeId="0" xr:uid="{9D658127-5D6A-4DFF-8130-39A46308F6DC}">
      <text>
        <t>[Threaded comment]
Your version of Excel allows you to read this threaded comment; however, any edits to it will get removed if the file is opened in a newer version of Excel. Learn more: https://go.microsoft.com/fwlink/?linkid=870924
Comment:
    remove since 8/221996
Reply:
    Trading FS for drugs (E07) compliance event
Reply:
    Given the naming of the compliance event, it seems like we should not be adding "and/or TANF" in the wording of the question. Is this correct? @Lauritzen, Alexandria</t>
      </text>
    </comment>
    <comment ref="B168" authorId="107" shapeId="0" xr:uid="{EA776585-DFE8-4231-B118-2CB4AD8FBBB5}">
      <text>
        <t>[Threaded comment]
Your version of Excel allows you to read this threaded comment; however, any edits to it will get removed if the file is opened in a newer version of Excel. Learn more: https://go.microsoft.com/fwlink/?linkid=870924
Comment:
    No programs indicated for this one or the next.  Should be SNAP.
Reply:
    this is needed for TANF as well
Reply:
    For TANF it is:
COMPLIANCE_EVENT_TYPE_CD = “TANF IPV’ (B01) or “PaS IPV” (B03) with COMP_EVT_STATUS_TYPE_CD of “Sanction TANF IPV #1” (B04), “Sanction TANF IPV #2” (B06), or “Sanction TANF IPV #3” (B07).
For SNAP it is 
COMPLIANCE_EVENT_TYPE = “Food Stamps IPV” (C01) with COMP_EVT_STATUS_TYPE “Sanction FS IPV#1 “ (C04) “Sanction FS IPV#2” (C05) “Sanction FS IPV#3” (C06),
Reply:
    @Dougherty, Bronwyn @Downs, Michael E @Lauritzen, Alexandria @Miller, Ian
Does this question need to be asked separately for SNAP IPV and TANF IPV (2 questions)?
For example if someone is applying for SNAP and TANF, then they should see one question asking about SNAP IPV and one question asking about TANF IPV?
Reply:
    @Wu, Grace Yes since they are separate data items and you could have one and not the other
Reply:
    Great. I will update the documentation to ask for each separately.</t>
      </text>
    </comment>
    <comment ref="B169" authorId="108" shapeId="0" xr:uid="{16193798-D113-4485-8DC1-480D6C205E0B}">
      <text>
        <t>[Threaded comment]
Your version of Excel allows you to read this threaded comment; however, any edits to it will get removed if the file is opened in a newer version of Excel. Learn more: https://go.microsoft.com/fwlink/?linkid=870924
Comment:
    @Lauritzen, Alexandria did you indicate at one point that rows 602-606 also apply to TANF?
Reply:
    yes
Reply:
    updated to include TANF for rows 602-606</t>
      </text>
    </comment>
    <comment ref="B172" authorId="109" shapeId="0" xr:uid="{88EEB462-12D6-4603-8B07-D28C6E24F5A2}">
      <text>
        <t>[Threaded comment]
Your version of Excel allows you to read this threaded comment; however, any edits to it will get removed if the file is opened in a newer version of Excel. Learn more: https://go.microsoft.com/fwlink/?linkid=870924
Comment:
    Need this question in the application if someone is a migrant or seasonal worker - rest of the questions can be derived.
Reply:
    This does not have a home in ACES.</t>
      </text>
    </comment>
    <comment ref="B176" authorId="110" shapeId="0" xr:uid="{D7C89CD1-4206-4BF9-9C37-FF79C2F0777A}">
      <text>
        <t>[Threaded comment]
Your version of Excel allows you to read this threaded comment; however, any edits to it will get removed if the file is opened in a newer version of Excel. Learn more: https://go.microsoft.com/fwlink/?linkid=870924
Comment:
    I suggest an (i) icon with a quick definition of "liquid resource"  something along the lines of "Liquid resources include cash, bank accounts, stocks, bonds, and other resources that can quickly be converted to cash"
Reply:
    Will incorporate help text in future sprint.</t>
      </text>
    </comment>
    <comment ref="B177" authorId="111" shapeId="0" xr:uid="{543EF995-B3C5-402C-AC1C-E48969CDD07C}">
      <text>
        <t>[Threaded comment]
Your version of Excel allows you to read this threaded comment; however, any edits to it will get removed if the file is opened in a newer version of Excel. Learn more: https://go.microsoft.com/fwlink/?linkid=870924
Comment:
    Funds set aside in an account for burial or cremation
Burial contract/mortuary trust
Burial plot
Reply:
    Determined in session to include the following:
Burial Contract/Mortuary trust
Burial Funds
Burial Plot</t>
      </text>
    </comment>
    <comment ref="B179" authorId="112" shapeId="0" xr:uid="{81D3A7CF-F022-4303-A88F-B7783B98C977}">
      <text>
        <t>[Threaded comment]
Your version of Excel allows you to read this threaded comment; however, any edits to it will get removed if the file is opened in a newer version of Excel. Learn more: https://go.microsoft.com/fwlink/?linkid=870924
Comment:
    For discussion: Is there a max character limit for the "name of company or bank" field?
Reply:
    Bank, Company &amp; Fund Name is Asset.Description and it is VARCHAR2 (250 Byte
Reply:
    Confirmed that we want to add this question to NextGen.</t>
      </text>
    </comment>
    <comment ref="B181" authorId="113" shapeId="0" xr:uid="{97BAF9A2-EFF8-4B5C-9DC7-3D6418E66BBB}">
      <text>
        <t>[Threaded comment]
Your version of Excel allows you to read this threaded comment; however, any edits to it will get removed if the file is opened in a newer version of Excel. Learn more: https://go.microsoft.com/fwlink/?linkid=870924
Comment:
    All burial asst questions should also be for SNAP and TANF.  They are not counted for SNAP, but if we don't ask the question, they may feel they need to report it as a savings account or something.
Reply:
    3	Burial Contract/Mortuary trust
4	Burial Funds
2	Burial Plot
Reply:
    Follow up with Lea and Jess about specific burial asset types + fields required for each type.
Reply:
    Need to capture the account/contract info here - will need to go in the Descriptive Narrative in ACES.
Reply:
    Updated to include additional follow up questions for burial assets</t>
      </text>
    </comment>
    <comment ref="B182" authorId="114" shapeId="0" xr:uid="{D442B078-D4F0-4418-BD74-8DD2A06C2CA4}">
      <text>
        <t>[Threaded comment]
Your version of Excel allows you to read this threaded comment; however, any edits to it will get removed if the file is opened in a newer version of Excel. Learn more: https://go.microsoft.com/fwlink/?linkid=870924
Comment:
    Used same wording as address for real estate to maintain consistency.</t>
      </text>
    </comment>
    <comment ref="B183" authorId="115" shapeId="0" xr:uid="{34573CE3-A3D2-442E-99D6-438435361895}">
      <text>
        <t>[Threaded comment]
Your version of Excel allows you to read this threaded comment; however, any edits to it will get removed if the file is opened in a newer version of Excel. Learn more: https://go.microsoft.com/fwlink/?linkid=870924
Comment:
    IN ACES there are three places on the Asset page (PS028) for Liquid assets. The fields are:
Liquid Value or Balance (Asset.Cash_Value)
Face Value (Asset.Face_Value)
Amount Owed (Asset.Cash_Value)
for the other asset page (PS076) it is about the same
Face Value (Asset.Face_Value)
Amount Owed (Asset.Amt_Owed)
Cash Value (Asset.Cash_Value)</t>
      </text>
    </comment>
    <comment ref="B184" authorId="116" shapeId="0" xr:uid="{83735540-DF8B-4178-BF1D-0B1F367341A7}">
      <text>
        <t>[Threaded comment]
Your version of Excel allows you to read this threaded comment; however, any edits to it will get removed if the file is opened in a newer version of Excel. Learn more: https://go.microsoft.com/fwlink/?linkid=870924
Comment:
    Allso SNAP and TANF
Reply:
    R27	Real Estate - Escrow Accounts
R28	Real Estate - HUD Escrow Accounts
R36	Real Estate - Income Producing
R18	Real Estate - Primary Residences
R45	Real Estate - Property for building a home
R20	Real Estate - Real Property other than the Primary
Reply:
    Not sure about 19	Property and Equipment used for Home Consumption
Reply:
    Make sure to include income producing as a picklist value for type of real estate</t>
      </text>
    </comment>
    <comment ref="B185" authorId="117" shapeId="0" xr:uid="{AFECF83F-46E3-49E0-8C83-C47FAF7B7FB5}">
      <text>
        <t>[Threaded comment]
Your version of Excel allows you to read this threaded comment; however, any edits to it will get removed if the file is opened in a newer version of Excel. Learn more: https://go.microsoft.com/fwlink/?linkid=870924
Comment:
    Also SNAP and TANF for all Real Estate questions
Reply:
    R27	Real Estate - Escrow Accounts
R28	Real Estate - HUD Escrow Accounts
R36	Real Estate - Income Producing
R18	Real Estate - Primary Residences
R45	Real Estate - Property for building a home
R20	Real Estate - Real Property other than the Primary
Reply:
    Not sure about 19	Property and Equipment used for Home Consumption
Reply:
    Question only appears if user selects as primary residence.</t>
      </text>
    </comment>
    <comment ref="B186" authorId="118" shapeId="0" xr:uid="{E96234F8-CD20-40E9-8E80-4740214C6B16}">
      <text>
        <t>[Threaded comment]
Your version of Excel allows you to read this threaded comment; however, any edits to it will get removed if the file is opened in a newer version of Excel. Learn more: https://go.microsoft.com/fwlink/?linkid=870924
Comment:
    Need to add this question to NextGen for LTC.
Reply:
    Will want to include a help icon for temporariliy absent.
Reply:
    Will add help icon in future sprint</t>
      </text>
    </comment>
    <comment ref="B188" authorId="119" shapeId="0" xr:uid="{5160C779-072C-451C-9D6F-F232E2763053}">
      <text>
        <t>[Threaded comment]
Your version of Excel allows you to read this threaded comment; however, any edits to it will get removed if the file is opened in a newer version of Excel. Learn more: https://go.microsoft.com/fwlink/?linkid=870924
Comment:
    Can include a help icon for fair market value
Reply:
    will include in a future sprint.</t>
      </text>
    </comment>
    <comment ref="B191" authorId="120" shapeId="0" xr:uid="{B610E5C3-EB91-4543-A296-CFDBE8B5F895}">
      <text>
        <t>[Threaded comment]
Your version of Excel allows you to read this threaded comment; however, any edits to it will get removed if the file is opened in a newer version of Excel. Learn more: https://go.microsoft.com/fwlink/?linkid=870924
Comment:
    Want to keep this - map to account number.</t>
      </text>
    </comment>
    <comment ref="B192" authorId="121" shapeId="0" xr:uid="{D6F7F71C-ADD7-441D-9DF2-5A2652BC9AC2}">
      <text>
        <t>[Threaded comment]
Your version of Excel allows you to read this threaded comment; however, any edits to it will get removed if the file is opened in a newer version of Excel. Learn more: https://go.microsoft.com/fwlink/?linkid=870924
Comment:
    For discussion: More options are available for NextGen than for MMC.
Reply:
    Not a Reply, new comment,  SNAP and TANF also need all the insurance questions.
Reply:
    L12	Liquid - Whole Life Insurance
13	Term Life Insurance
Reply:
    Will use the two options in ACES that Bronwyn added. Will remove other options currently in NextGen.</t>
      </text>
    </comment>
    <comment ref="B196" authorId="122" shapeId="0" xr:uid="{72DF19E4-DFC9-475F-8EF6-850B20B06AF0}">
      <text>
        <t>[Threaded comment]
Your version of Excel allows you to read this threaded comment; however, any edits to it will get removed if the file is opened in a newer version of Excel. Learn more: https://go.microsoft.com/fwlink/?linkid=870924
Comment:
    All vehicle questions should also be for SNAP and TANF
Reply:
    Used to commute is: Asset.Commute_Emp_Training_Ind</t>
      </text>
    </comment>
    <comment ref="B197" authorId="123" shapeId="0" xr:uid="{C1052288-BC71-4789-BAAC-D4449FEDDF56}">
      <text>
        <t>[Threaded comment]
Your version of Excel allows you to read this threaded comment; however, any edits to it will get removed if the file is opened in a newer version of Excel. Learn more: https://go.microsoft.com/fwlink/?linkid=870924
Comment:
    Asset. vehicle_make</t>
      </text>
    </comment>
    <comment ref="B198" authorId="124" shapeId="0" xr:uid="{76A71C14-2D37-4513-A5C1-E6679133EEB0}">
      <text>
        <t>[Threaded comment]
Your version of Excel allows you to read this threaded comment; however, any edits to it will get removed if the file is opened in a newer version of Excel. Learn more: https://go.microsoft.com/fwlink/?linkid=870924
Comment:
    Asset. vehicle_model</t>
      </text>
    </comment>
    <comment ref="B199" authorId="125" shapeId="0" xr:uid="{6D88BF0C-CB9E-434F-8C06-622D1E29DDAF}">
      <text>
        <t>[Threaded comment]
Your version of Excel allows you to read this threaded comment; however, any edits to it will get removed if the file is opened in a newer version of Excel. Learn more: https://go.microsoft.com/fwlink/?linkid=870924
Comment:
    Asset.vehicle_year</t>
      </text>
    </comment>
    <comment ref="B200" authorId="126" shapeId="0" xr:uid="{A04514AF-0742-4E0B-BD19-429456C8086D}">
      <text>
        <t>[Threaded comment]
Your version of Excel allows you to read this threaded comment; however, any edits to it will get removed if the file is opened in a newer version of Excel. Learn more: https://go.microsoft.com/fwlink/?linkid=870924
Comment:
    The more I look at these resource questions the more I want them to come after the income questions.  The one about income producing property could be made available only if the individual was self-employed or had rental income.  I would like to add a question on if the vehicle is used to commute only if the individual is a student or has a job.  I would like to add the question anyway, but it would be nice to add the conditional logic.
Reply:
    Add the following question to NextGen:
Is this vehicle used to commute to school or work? - asked only for SNAP + TANF
Reply:
    Asset.vehicle_milage
Reply:
    Leave mileage as an optional question for all programs.</t>
      </text>
    </comment>
    <comment ref="B201" authorId="127" shapeId="0" xr:uid="{F7AECA46-3D75-4069-AEB7-D643FEB65039}">
      <text>
        <t>[Threaded comment]
Your version of Excel allows you to read this threaded comment; however, any edits to it will get removed if the file is opened in a newer version of Excel. Learn more: https://go.microsoft.com/fwlink/?linkid=870924
Comment:
    Only ask this question for SNAP + TANF.
Reply:
    Bronwyn Dougherty -
Used to commute is: Asset.Commute_Emp_Training_Ind</t>
      </text>
    </comment>
    <comment ref="B202" authorId="128" shapeId="0" xr:uid="{E82C367D-F254-4A8F-9000-B3340C56BB20}">
      <text>
        <t>[Threaded comment]
Your version of Excel allows you to read this threaded comment; however, any edits to it will get removed if the file is opened in a newer version of Excel. Learn more: https://go.microsoft.com/fwlink/?linkid=870924
Comment:
    Please ask if the vehicle is on tribal land if the individual indicates they are a member of a tribe.
Reply:
    Licensed is: Asset.Licensed_Ind
Reply:
    Vehicle on tribal land is: Asset.On_Tribal_Land
Reply:
    Ask this question only if vehicle is not registered, individual is affiliated with a tribe, applying for SNAP</t>
      </text>
    </comment>
    <comment ref="B203" authorId="129" shapeId="0" xr:uid="{9ABE5C63-A853-4E15-B392-9DDD65245042}">
      <text>
        <t>[Threaded comment]
Your version of Excel allows you to read this threaded comment; however, any edits to it will get removed if the file is opened in a newer version of Excel. Learn more: https://go.microsoft.com/fwlink/?linkid=870924
Comment:
    Added question to indicate that this vehicle is leased for TANF only. Should be fed in to ACES as value of $0.00.</t>
      </text>
    </comment>
    <comment ref="B205" authorId="130" shapeId="0" xr:uid="{BBA7E8BA-21EB-43AB-B075-6AA092CDA941}">
      <text>
        <t>[Threaded comment]
Your version of Excel allows you to read this threaded comment; however, any edits to it will get removed if the file is opened in a newer version of Excel. Learn more: https://go.microsoft.com/fwlink/?linkid=870924
Comment:
    Would love for this to pre-populate with the NADA clean trade value after the client enters the year make and model.
Reply:
    Case workers currently trained to look up car values, so may not be a need to have the client look up the vehicle value.</t>
      </text>
    </comment>
    <comment ref="B207" authorId="131" shapeId="0" xr:uid="{61ACC909-DACB-4D94-BD1F-C2180276D40A}">
      <text>
        <t>[Threaded comment]
Your version of Excel allows you to read this threaded comment; however, any edits to it will get removed if the file is opened in a newer version of Excel. Learn more: https://go.microsoft.com/fwlink/?linkid=870924
Comment:
    The percent ownership column in ACES is informational only - will not need to add this to NextGen.</t>
      </text>
    </comment>
    <comment ref="B208" authorId="132" shapeId="0" xr:uid="{62F60497-DEC6-4C5B-9C01-12858EC2C2ED}">
      <text>
        <t>[Threaded comment]
Your version of Excel allows you to read this threaded comment; however, any edits to it will get removed if the file is opened in a newer version of Excel. Learn more: https://go.microsoft.com/fwlink/?linkid=870924
Comment:
    No home in ACES.</t>
      </text>
    </comment>
    <comment ref="B209" authorId="133" shapeId="0" xr:uid="{7A2B07B9-1054-4F51-89E1-E450A9097D20}">
      <text>
        <t>[Threaded comment]
Your version of Excel allows you to read this threaded comment; however, any edits to it will get removed if the file is opened in a newer version of Excel. Learn more: https://go.microsoft.com/fwlink/?linkid=870924
Comment:
    No home in ACES</t>
      </text>
    </comment>
    <comment ref="B210" authorId="134" shapeId="0" xr:uid="{9B9024E4-5D19-4473-8840-7912982B076B}">
      <text>
        <t>[Threaded comment]
Your version of Excel allows you to read this threaded comment; however, any edits to it will get removed if the file is opened in a newer version of Excel. Learn more: https://go.microsoft.com/fwlink/?linkid=870924
Comment:
    No home in ACES.</t>
      </text>
    </comment>
    <comment ref="B211" authorId="135" shapeId="0" xr:uid="{9518CDB2-5BF3-48AE-A6E3-7CD20D4FDABD}">
      <text>
        <t>[Threaded comment]
Your version of Excel allows you to read this threaded comment; however, any edits to it will get removed if the file is opened in a newer version of Excel. Learn more: https://go.microsoft.com/fwlink/?linkid=870924
Comment:
    No home in ACES.</t>
      </text>
    </comment>
    <comment ref="B212" authorId="136" shapeId="0" xr:uid="{B06F4BDB-3EEF-4D09-A96C-09031543C54F}">
      <text>
        <t>[Threaded comment]
Your version of Excel allows you to read this threaded comment; however, any edits to it will get removed if the file is opened in a newer version of Excel. Learn more: https://go.microsoft.com/fwlink/?linkid=870924
Comment:
    Jessica Drenning -
Is this something we want the user to enter? Would it work better with ACES/OPA/programmatic rules to use the date it was "removed" to end the asset record?
Reply:
    Need to discuss how ACES will use this information during the integration sprint.</t>
      </text>
    </comment>
    <comment ref="B213" authorId="137" shapeId="0" xr:uid="{2805ED3D-69FE-4338-8677-9A7085BD2EBE}">
      <text>
        <t>[Threaded comment]
Your version of Excel allows you to read this threaded comment; however, any edits to it will get removed if the file is opened in a newer version of Excel. Learn more: https://go.microsoft.com/fwlink/?linkid=870924
Comment:
    Jessica Drenning -
I do not see any ASSETENDRSN in the Reference Table. ACES does not store this information currently, however it would be really helpful information to have. End reasons could be: Closed Account, Cashed In, Sold, Gave Away, Entered In Error, Never Owned,
Reply:
    Will keep in IOS currently even though ACES does not collect it. Will print to case pdf.</t>
      </text>
    </comment>
    <comment ref="B230" authorId="138" shapeId="0" xr:uid="{48C1439D-B86C-4213-A5B2-F3BD7F482004}">
      <text>
        <t>[Threaded comment]
Your version of Excel allows you to read this threaded comment; however, any edits to it will get removed if the file is opened in a newer version of Excel. Learn more: https://go.microsoft.com/fwlink/?linkid=870924
Comment:
    Why did you close this account?
Reply:
    updated language in documentation.</t>
      </text>
    </comment>
    <comment ref="B231" authorId="139" shapeId="0" xr:uid="{713D5C54-7B57-4316-AD35-99E41AF177AA}">
      <text>
        <t>[Threaded comment]
Your version of Excel allows you to read this threaded comment; however, any edits to it will get removed if the file is opened in a newer version of Excel. Learn more: https://go.microsoft.com/fwlink/?linkid=870924
Comment:
    --MMC overall types--
Employment Income
Self Employment Income
Unearned Income: Other Types of Income, Child Support, Supplemental Security Income, Social Security Disability Income, Other Social Security Benefits
Reply:
    For discussion: Please provide income sub-types for determination of income type breakdown.
Reply:
    See word doc for income types in ACES.
Reply:
    would like to call out rental income
Reply:
    Reference table values have been updated based on AI 58</t>
      </text>
    </comment>
    <comment ref="B232" authorId="140" shapeId="0" xr:uid="{F93E740A-B43E-4AF8-A64C-57CDAEA37244}">
      <text>
        <t>[Threaded comment]
Your version of Excel allows you to read this threaded comment; however, any edits to it will get removed if the file is opened in a newer version of Excel. Learn more: https://go.microsoft.com/fwlink/?linkid=870924
Comment:
    Income.Source_Name
Reply:
    would this text show on all income records or just employment records?
Reply:
    Just on income from employers</t>
      </text>
    </comment>
    <comment ref="B233" authorId="141" shapeId="0" xr:uid="{16D1801B-BDCD-4FDA-9F04-F3408DBAC74C}">
      <text>
        <t>[Threaded comment]
Your version of Excel allows you to read this threaded comment; however, any edits to it will get removed if the file is opened in a newer version of Excel. Learn more: https://go.microsoft.com/fwlink/?linkid=870924
Comment:
Reply:
    Income.Source_Street1
Income.Source_Street2
Income.City
Income.State_Cd
Income.Zip_Cd
Reply:
    Want to make this optional for all 3 programs.</t>
      </text>
    </comment>
    <comment ref="B234" authorId="142" shapeId="0" xr:uid="{064ED9E4-2784-47B3-98B8-4E1EFF2C4094}">
      <text>
        <t>[Threaded comment]
Your version of Excel allows you to read this threaded comment; however, any edits to it will get removed if the file is opened in a newer version of Excel. Learn more: https://go.microsoft.com/fwlink/?linkid=870924
Comment:
    Want to make this optional for all 3 programs.</t>
      </text>
    </comment>
    <comment ref="B235" authorId="143" shapeId="0" xr:uid="{2BE94791-5DAC-4522-9ED6-E535707AC2FC}">
      <text>
        <t>[Threaded comment]
Your version of Excel allows you to read this threaded comment; however, any edits to it will get removed if the file is opened in a newer version of Excel. Learn more: https://go.microsoft.com/fwlink/?linkid=870924
Comment:
    Income.Source_Tel_Num
Reply:
    Want to make this optional for all 3 programs.</t>
      </text>
    </comment>
    <comment ref="B236" authorId="144" shapeId="0" xr:uid="{C9583E43-BBFD-4392-BEB7-562A2AEF8E82}">
      <text>
        <t>[Threaded comment]
Your version of Excel allows you to read this threaded comment; however, any edits to it will get removed if the file is opened in a newer version of Excel. Learn more: https://go.microsoft.com/fwlink/?linkid=870924
Comment:
    Confirmed to remove</t>
      </text>
    </comment>
    <comment ref="B237" authorId="145" shapeId="0" xr:uid="{BAE75377-068B-4874-BDEA-92852E0AE9B4}">
      <text>
        <t>[Threaded comment]
Your version of Excel allows you to read this threaded comment; however, any edits to it will get removed if the file is opened in a newer version of Excel. Learn more: https://go.microsoft.com/fwlink/?linkid=870924
Comment:
    For these two, I think we want to capture if it is "rental", "farm", or "other"
Reply:
    Self-employed (SELF)
Self Employed - Hunting &amp; Fishing (SELFH)
Self Employment - Farming (SELFM)
Self Employed - Room &amp; Board Income (SELFRB)
What is unearned typically in ACES is:
Self-employed Earnings, Unreported (SEUN)
Rental Income (RENT)
Reply:
    We tell workers not to use "Rental Income"  Can we take it out of ACES?  "Self Employed - Hunting &amp; Fishing" is specific to individuals with a  tribal affiliation.  We wouldn't want a Maine Guide to choose it if they didn't have a tribal affiliation.
Reply:
    unreported is internal - do not want to show in IOS
Reply:
    Added rental, farm, other to self employment types</t>
      </text>
    </comment>
    <comment ref="B238" authorId="146" shapeId="0" xr:uid="{2B0BEE18-BFBF-4E07-8A11-9956BE266F6D}">
      <text>
        <t>[Threaded comment]
Your version of Excel allows you to read this threaded comment; however, any edits to it will get removed if the file is opened in a newer version of Excel. Learn more: https://go.microsoft.com/fwlink/?linkid=870924
Comment:
    We have this Income.Work_Type_CD but it is long and odd.
Reply:
    See word doc with my excel spreadsheet and the tab WORK_TYPE
Reply:
    Use this as a text field - maps to ACES text field as well.</t>
      </text>
    </comment>
    <comment ref="B243" authorId="147" shapeId="0" xr:uid="{4265F368-D66E-4000-9F0A-0ABDF94B5719}">
      <text>
        <t>[Threaded comment]
Your version of Excel allows you to read this threaded comment; however, any edits to it will get removed if the file is opened in a newer version of Excel. Learn more: https://go.microsoft.com/fwlink/?linkid=870924
Comment:
    See note for non-summary page</t>
      </text>
    </comment>
    <comment ref="B245" authorId="148" shapeId="0" xr:uid="{92C8C38D-48E0-4703-AB86-11D552957EC8}">
      <text>
        <t>[Threaded comment]
Your version of Excel allows you to read this threaded comment; however, any edits to it will get removed if the file is opened in a newer version of Excel. Learn more: https://go.microsoft.com/fwlink/?linkid=870924
Comment:
    In AI 58, eliminated subcategories under other goods, payments or services so this question is no longer needed.</t>
      </text>
    </comment>
    <comment ref="B246" authorId="149" shapeId="0" xr:uid="{AE68F7D0-F2E1-49B0-9D23-2DDE987F5956}">
      <text>
        <t>[Threaded comment]
Your version of Excel allows you to read this threaded comment; however, any edits to it will get removed if the file is opened in a newer version of Excel. Learn more: https://go.microsoft.com/fwlink/?linkid=870924
Comment:
    See previous notes
Reply:
    Combine these into a single question for all the income types</t>
      </text>
    </comment>
    <comment ref="B247" authorId="150" shapeId="0" xr:uid="{678B64C4-AFD2-44F8-957D-7DDD42F764D9}">
      <text>
        <t>[Threaded comment]
Your version of Excel allows you to read this threaded comment; however, any edits to it will get removed if the file is opened in a newer version of Excel. Learn more: https://go.microsoft.com/fwlink/?linkid=870924
Comment:
    Income.Period_Type_Cd
Quarterly (Q)
Semi-Monthly (S)
Once (O)
Daily (D)
Bi-Weekly (B)
Weekly (W)
Monthly (M)
Annually (A)
Semi-Annually (E)
only allow Annually and Semi-Annually  for self employment income types
Reply:
    Annually and Semi annually should be allowed for other income types.
Reply:
    Correct all other income types can use all of them but self employment can only use those two.
Reply:
    Lea - want to allow other options for self-employment as well
Reply:
    according to action item on income frequencies, will provide the same options for all income types.</t>
      </text>
    </comment>
    <comment ref="B249" authorId="151" shapeId="0" xr:uid="{FBCB2D54-21F5-47E0-92AF-DD792D75C3B8}">
      <text>
        <t>[Threaded comment]
Your version of Excel allows you to read this threaded comment; however, any edits to it will get removed if the file is opened in a newer version of Excel. Learn more: https://go.microsoft.com/fwlink/?linkid=870924
Comment:
    Anticipated Hours per Week - Income.Hours
Reply:
    Want to collect this information for job and self-employment. Collect for all different frequency values.
Reply:
    Removed the hourly option for income frequency, so this question is no longer needed.
Reply:
    Why did we remove hours from the earned and self-employment income types?  Are these fields no longer required?  I thought SNAP used them for ABAWD and TANF ASPIRE for something...  Maybe it's because they have to be verified.
Reply:
    Added this back in per confirmation from Rene, Lea.</t>
      </text>
    </comment>
    <comment ref="B250" authorId="152" shapeId="0" xr:uid="{A55C2444-B519-47BC-98E8-0C333CB202F5}">
      <text>
        <t>[Threaded comment]
Your version of Excel allows you to read this threaded comment; however, any edits to it will get removed if the file is opened in a newer version of Excel. Learn more: https://go.microsoft.com/fwlink/?linkid=870924
Comment:
    See note on frequency only two allowed for self employment.
Reply:
    Make it clear this question includes depreciation. Can remove follow up question on depreciation.
Reply:
    Determined in AI for income to keep frequencies consistent across all income types.</t>
      </text>
    </comment>
    <comment ref="B251" authorId="153" shapeId="0" xr:uid="{2571E268-1003-402A-884A-031B9ACB04DA}">
      <text>
        <t>[Threaded comment]
Your version of Excel allows you to read this threaded comment; however, any edits to it will get removed if the file is opened in a newer version of Excel. Learn more: https://go.microsoft.com/fwlink/?linkid=870924
Comment:
    needed! no place in ACES to store
Reply:
    May want to keep the question and will send this information to ACES. ACES can use this information to determine whether or not to create the record. Need to understand how treated by different programs. This would need to be an ACES enhancement.
Need to discuss possible ACES changes.
Reply:
    Change this to a Yes/No question. Need to get the date</t>
      </text>
    </comment>
    <comment ref="B252" authorId="154" shapeId="0" xr:uid="{C3B2A0BC-8E35-41B3-9EA3-628C502E12FF}">
      <text>
        <t>[Threaded comment]
Your version of Excel allows you to read this threaded comment; however, any edits to it will get removed if the file is opened in a newer version of Excel. Learn more: https://go.microsoft.com/fwlink/?linkid=870924
Comment:
    Income.End_Dt
Reply:
    Add help icon to write that this is based off the last date of paycheck.</t>
      </text>
    </comment>
    <comment ref="B253" authorId="155" shapeId="0" xr:uid="{937CDD67-F072-4761-82DA-D12589253A30}">
      <text>
        <t>[Threaded comment]
Your version of Excel allows you to read this threaded comment; however, any edits to it will get removed if the file is opened in a newer version of Excel. Learn more: https://go.microsoft.com/fwlink/?linkid=870924
Comment:
    For discussion: Would we need to ask both the end date and the final date of paycheck?
Reply:
    Income.Lst_Empl_DT</t>
      </text>
    </comment>
    <comment ref="B255" authorId="156" shapeId="0" xr:uid="{523C7686-5DEE-431E-8687-9B5E2FEBE454}">
      <text>
        <t>[Threaded comment]
Your version of Excel allows you to read this threaded comment; however, any edits to it will get removed if the file is opened in a newer version of Excel. Learn more: https://go.microsoft.com/fwlink/?linkid=870924
Comment:
    We don't have an end reason in ACES
Reply:
    Determine to keep end reason in IOS although no place in ACES.</t>
      </text>
    </comment>
    <comment ref="B264" authorId="157" shapeId="0" xr:uid="{2D649DD8-F2C0-45DF-8C0F-5E1CD657C9CA}">
      <text>
        <t>[Threaded comment]
Your version of Excel allows you to read this threaded comment; however, any edits to it will get removed if the file is opened in a newer version of Excel. Learn more: https://go.microsoft.com/fwlink/?linkid=870924
Comment:
    MMC asks about the following expense types:
Housing and Utility Bills - [Condo Fees, Shelter- insurance (homeowners), Shelter - mortgage (princliple &amp; interest), Shelter - property tax, Shelter - rent, Shelter - General Assistance, Shelter - HUD Shelter Cost, Utility - air conditioning, Utility - cooking, Utility - heat, Utility - lights, Utility - sewer, Utility - telephone, Utility - trash, Utility - water]
Support Payments and Obligations -  [Individual - Alimony, Individual - Child Support]
Medical Bills - [Medical - Health Insurance Premium - Other, Medical - Prescription Drugs]
Dependent Care
Reply:
    For discussion: Please provide expense sub-types for determination of expense type breakdown.
Reply:
    See my comment with the expense lists on the corresponding word doc for 2.1.2.</t>
      </text>
    </comment>
    <comment ref="B265" authorId="158" shapeId="0" xr:uid="{8514F408-F0DE-4927-A398-5B9D84E19B0F}">
      <text>
        <t>[Threaded comment]
Your version of Excel allows you to read this threaded comment; however, any edits to it will get removed if the file is opened in a newer version of Excel. Learn more: https://go.microsoft.com/fwlink/?linkid=870924
Comment:
    The MAGi expenses in ACES are:
Student Loan Interest (I11)
Individual - Alimony (I32)
MAGI-other (M50)
MAGI GAP Filing (O51)
Reply:
    LTC PSD for 5.3.1.1 for COC uses:
Individual - Federal Income Tax (I15)
Individual - State Income Tax (I16)
Individual - Local Income Tax (I17)
Reply:
    May want to change wording of this question. Follow up with Esther, Lea, Rene
Reply:
    Gatepost question should change:  Tax deductible expenses include before tax deductions such as medical insurance, flexible spending accounts (health and dependent plans), deferred compensation, and pre-tax life insurance premiumts.  They may also include expenses that can be deducted on your federal income tax return such as student loan interest paid, tuition and fees, and alimony (if finalized before 1/1/2019).
Reply:
    Will include Lea's text as help text for the gatepost question</t>
      </text>
    </comment>
    <comment ref="B266" authorId="159" shapeId="0" xr:uid="{14C803FF-E4CE-447B-9273-EAFD2B9FA938}">
      <text>
        <t>[Threaded comment]
Your version of Excel allows you to read this threaded comment; however, any edits to it will get removed if the file is opened in a newer version of Excel. Learn more: https://go.microsoft.com/fwlink/?linkid=870924
Comment:
    LTC only
Reply:
    SNAP Medical Expenses are:
Medical - medical expense (M19)
Medical - Health Ins Premium - Medicare Part A (M20)
Medical - Health Insurance Premium - Other (M22)
Medical - HOME-ACCESS-MODIFICATIONS (M23)
Medical - COMMUNICATIONS-DEVICES (M24)
Medical - WHEELCHAIR ACCESSORIES (M25)
Medical - ADAPTATIONS TO VEHICLES (M26)
Medical - HEARING-AIDS (M27)
Medical - GLASSES-VISUAL-AIDS (M28)
Medical - ENVIRONMENTAL-CONTROLS (M29)
Medical - ASSISTIVE-ANIMALS (M30)
Medical - PERSONAL-EMERGENCY-RESPONSE-SYSTEMS (M31)
Medical - Blue Cross/Blue Shield Premium (M32)
Medical - Health Ins Premium - Medicare Part B (M38)
Medical - Prescription Drugs (M39)
Reply:
    LTCPSD 5.1.8.3 Calulation of State-Assistacne Program Deductible Amount uses:Medical - Health Insurance Premium – Other (M22), Medical - Blue Cross/Blue Shield Premium (M32), Medical - Health Ins Premium - Medicare Part A (M20)Medical - Health Ins Premium - Medicare Part B (M38).
Reply:
    COC 5.3.1.1  also uses (Medical - Health Insurance Premium - Indemnity) M21
Reply:
    Updates the reference table values with items provided by Bronwyn. Will confirm the mapping and specific values in future sprint.
Updated as LTC only for MC apps</t>
      </text>
    </comment>
    <comment ref="B267" authorId="160" shapeId="0" xr:uid="{D3B5843D-DE65-482A-91BF-A941CAF7F2ED}">
      <text>
        <t>[Threaded comment]
Your version of Excel allows you to read this threaded comment; however, any edits to it will get removed if the file is opened in a newer version of Excel. Learn more: https://go.microsoft.com/fwlink/?linkid=870924
Comment:
    LTC PSD for COC 5.3.1.1 uses Shelter -- HUD Shelter Cost (S45)
Reply:
    SNAP Shelter expenses are:
Shelter - mortgage (principle &amp; interest) (S11)
Shelter - property tax (S12)
Shelter - insurance (homeowners) (S13)
Shelter -- HUD Shelter Cost (S45)
Condo Fees (S15)
Shelter - rent (S14)
Reply:
    TANF- EXPENSE_TYPE = “Shelter General Assistance” (S46), “Condo Fees” (S15), “Shelter - insurance (homeowners)” (S13), “Shelter - mortgage (principle &amp; interest)” (S11), “Shelter - property tax” (S12), or “Shelter - rent” (S14).
Reply:
    Updated the reference table values with desired options.</t>
      </text>
    </comment>
    <comment ref="B268" authorId="161" shapeId="0" xr:uid="{2DC739D7-B921-4EA2-A599-AF4BEC40806F}">
      <text>
        <t>[Threaded comment]
Your version of Excel allows you to read this threaded comment; however, any edits to it will get removed if the file is opened in a newer version of Excel. Learn more: https://go.microsoft.com/fwlink/?linkid=870924
Comment:
    SNAP utility expenses are:
Utility - sewer (U1)
Utility - heat (U2)
Utility - cooking (U3)
Utility - lights (U4)
Utility - air conditioning (U9)
Utility - telephone (U8)
Utility - trash (U5)
Utility - water (U5)
Prorated Utility Standard (U5)</t>
      </text>
    </comment>
    <comment ref="B269" authorId="162" shapeId="0" xr:uid="{490E193E-3910-4E90-BC9F-E0A99640A831}">
      <text>
        <t>[Threaded comment]
Your version of Excel allows you to read this threaded comment; however, any edits to it will get removed if the file is opened in a newer version of Excel. Learn more: https://go.microsoft.com/fwlink/?linkid=870924
Comment:
    Note that MMC only collects monthly expense frequency.
Reply:
    For discussion: Does ACES support collecting expense frequencies other than monthly?
Reply:
    Yes it does.  I think it should be asked for all expenses.
Reply:
    ACES.EXPENSE.PERIOD_TYPE_CD the values are:
Quarterly (Q)
Semi-Monthly (S)
Once (O)
Daily (D)
Bi-Weekly (B)
Weekly (W)
Monthly (M)
Annually (A)
Semi-Annually (E)
Reply:
    Frequency options + their ordering has been updated in the reference table values for PAYFREQUENCY.</t>
      </text>
    </comment>
    <comment ref="B270" authorId="163" shapeId="0" xr:uid="{55FF1380-C9A7-4F3E-B68C-1B9CC15A6EDD}">
      <text>
        <t>[Threaded comment]
Your version of Excel allows you to read this threaded comment; however, any edits to it will get removed if the file is opened in a newer version of Excel. Learn more: https://go.microsoft.com/fwlink/?linkid=870924
Comment:
    ACES.EXPENSE.AMOUNT</t>
      </text>
    </comment>
    <comment ref="B271" authorId="164" shapeId="0" xr:uid="{D7F04F55-81C5-431F-A116-C12FD9DBC938}">
      <text>
        <t>[Threaded comment]
Your version of Excel allows you to read this threaded comment; however, any edits to it will get removed if the file is opened in a newer version of Excel. Learn more: https://go.microsoft.com/fwlink/?linkid=870924
Comment:
    needed for MAGI Alimony but no place to store.  Could use it to determine whether or not to create the record.
Reply:
    This may need to be an ACES enhancement.
Reply:
    Rene Bernard -
During discussion 12/14 it was decided that we would be adding functionality in aces to gather the divorce date and then adjusting OPA rules to use this date to count the expense as a pre tax deduction “Magi Other” if the divorce was finalized prior to Jan 1, 2019 or to count the alimony as taxable income for divorces finalized before Jan 1, 2019.  For divorces finalized on or after Jan 1, 2019, the alimony will no longer be counted as a deduction for MAGI or income for MAGI MaineCare.  How income is treated for the other programs will remain
Reply:
    Decision to keep the divorce date in IOS. Will update ACES to collect this information.
Reply:
    Don't we address this above with the Yes/No to the Jan 1, 2019 question?
Reply:
    Updated question to match the Yes/No question for income for consistency.</t>
      </text>
    </comment>
    <comment ref="B272" authorId="165" shapeId="0" xr:uid="{7864FAE8-86ED-4773-857A-36F9960E484F}">
      <text>
        <t>[Threaded comment]
Your version of Excel allows you to read this threaded comment; however, any edits to it will get removed if the file is opened in a newer version of Excel. Learn more: https://go.microsoft.com/fwlink/?linkid=870924
Comment:
    Note MMC asks in the following format:
"Does your household get housing or rent assistance?"
Reply:
    For discussion: Is it preferred for this question to be written out more specifically or kept more general?
Reply:
    I think we could ask this with some follow up:  Is it subsidized housing or do you receive a voucher.  If a voucher as the amount.
Reply:
    In ACES we have the questions:
Live in Public Housing? Expense.Public_Housing_Ind
 Rent Subsidy Amount?- Expense.Subsidized_Amount
Reply:
    HUD also an expense type
Reply:
    This is helpful information for SNAP/TANF. No mapping in ACES, but want to ask the question. Likely add in PDF.
Reply:
    Added TANF to the programs for this question. Will keep this question and print to PDF.</t>
      </text>
    </comment>
    <comment ref="B273" authorId="166" shapeId="0" xr:uid="{A9B06855-96FE-4CC5-AE52-271967A6E000}">
      <text>
        <t>[Threaded comment]
Your version of Excel allows you to read this threaded comment; however, any edits to it will get removed if the file is opened in a newer version of Excel. Learn more: https://go.microsoft.com/fwlink/?linkid=870924
Comment:
    Capture this information and include in the ACES description field please.
Reply:
    Will need to confirm mapping for this question in ACES integration sprint.</t>
      </text>
    </comment>
    <comment ref="B274" authorId="167" shapeId="0" xr:uid="{0CF77287-95B7-4B97-9722-D684D349F3FA}">
      <text>
        <t>[Threaded comment]
Your version of Excel allows you to read this threaded comment; however, any edits to it will get removed if the file is opened in a newer version of Excel. Learn more: https://go.microsoft.com/fwlink/?linkid=870924
Comment:
    Retain and use for SNAP, TANF, and Non-MAGI</t>
      </text>
    </comment>
    <comment ref="B276" authorId="168" shapeId="0" xr:uid="{60AFFE04-7B8A-4C95-8591-22F50AAD472C}">
      <text>
        <t>[Threaded comment]
Your version of Excel allows you to read this threaded comment; however, any edits to it will get removed if the file is opened in a newer version of Excel. Learn more: https://go.microsoft.com/fwlink/?linkid=870924
Comment:
    Paid to- ACES.Expense.Other_Paid_To</t>
      </text>
    </comment>
    <comment ref="B277" authorId="169" shapeId="0" xr:uid="{42C1BF11-ECB4-4C1A-ADD3-4BF9B5401209}">
      <text>
        <t>[Threaded comment]
Your version of Excel allows you to read this threaded comment; however, any edits to it will get removed if the file is opened in a newer version of Excel. Learn more: https://go.microsoft.com/fwlink/?linkid=870924
Comment:
    Expense is for: Expense.Person_Id_For- in ACES this is a drop down of HH memebers.
Reply:
    Cannot select someone outside the household. Remove this option.</t>
      </text>
    </comment>
    <comment ref="B279" authorId="170" shapeId="0" xr:uid="{A9D7A701-5A7C-4356-BDF7-6DFC064E5ACD}">
      <text>
        <t>[Threaded comment]
Your version of Excel allows you to read this threaded comment; however, any edits to it will get removed if the file is opened in a newer version of Excel. Learn more: https://go.microsoft.com/fwlink/?linkid=870924
Comment:
    Frequency is the same across the board fro ACES.</t>
      </text>
    </comment>
    <comment ref="B282" authorId="171" shapeId="0" xr:uid="{220B7117-AD6D-47D6-98A4-A7FE7F848A1F}">
      <text>
        <t>[Threaded comment]
Your version of Excel allows you to read this threaded comment; however, any edits to it will get removed if the file is opened in a newer version of Excel. Learn more: https://go.microsoft.com/fwlink/?linkid=870924
Comment:
    We have this in TPL detail but is tied to a specific insurance record.
Reply:
    This question queues the access to healthcare section, which will be removed. Will still keep this question though.
Reply:
    Third_Pty_Hlth_Insurance .EMPLOYER_OFFERED_IND</t>
      </text>
    </comment>
    <comment ref="B283" authorId="172" shapeId="0" xr:uid="{55C5B7C5-1A21-4709-844B-708032B0F70F}">
      <text>
        <t>[Threaded comment]
Your version of Excel allows you to read this threaded comment; however, any edits to it will get removed if the file is opened in a newer version of Excel. Learn more: https://go.microsoft.com/fwlink/?linkid=870924
Comment:
    Confirm wording of question in the future.
Reply:
    Is this an employer offered health care plan?
Reply:
    Third_Pty_Hlth_Insurance .EMPLOYER_OFFERED_IND</t>
      </text>
    </comment>
    <comment ref="B284" authorId="173" shapeId="0" xr:uid="{EDABB167-26DB-4944-BCD9-C47284E3D951}">
      <text>
        <t>[Threaded comment]
Your version of Excel allows you to read this threaded comment; however, any edits to it will get removed if the file is opened in a newer version of Excel. Learn more: https://go.microsoft.com/fwlink/?linkid=870924
Comment:
    Third Pty Hlth Insurance.Carrier_Name VARCHAR2 (50 byte)</t>
      </text>
    </comment>
    <comment ref="B285" authorId="174" shapeId="0" xr:uid="{9C641BEE-3758-4CE0-8953-CEE92B702045}">
      <text>
        <t>[Threaded comment]
Your version of Excel allows you to read this threaded comment; however, any edits to it will get removed if the file is opened in a newer version of Excel. Learn more: https://go.microsoft.com/fwlink/?linkid=870924
Comment:
    In ACES address is just one line for the whole thing so translation might be tricky. 
ACES.THIRD_PTY_HLTH_INSURANCE. CARRIER_ADDRESS VARCHAR (200 BYTE)</t>
      </text>
    </comment>
    <comment ref="B287" authorId="175" shapeId="0" xr:uid="{F89ED175-4536-4842-A227-11297998BEA0}">
      <text>
        <t>[Threaded comment]
Your version of Excel allows you to read this threaded comment; however, any edits to it will get removed if the file is opened in a newer version of Excel. Learn more: https://go.microsoft.com/fwlink/?linkid=870924
Comment:
    Third Pty Hlth Insurance.Policy_Id</t>
      </text>
    </comment>
    <comment ref="B288" authorId="176" shapeId="0" xr:uid="{B90D1F90-7FC1-4CB4-946B-262CF0D2B584}">
      <text>
        <t>[Threaded comment]
Your version of Excel allows you to read this threaded comment; however, any edits to it will get removed if the file is opened in a newer version of Excel. Learn more: https://go.microsoft.com/fwlink/?linkid=870924
Comment:
    Third Pty Hlth Insurance.Group_Id</t>
      </text>
    </comment>
    <comment ref="B289" authorId="177" shapeId="0" xr:uid="{88AA1054-9CA7-4856-8828-FD71E1E8054A}">
      <text>
        <t>[Threaded comment]
Your version of Excel allows you to read this threaded comment; however, any edits to it will get removed if the file is opened in a newer version of Excel. Learn more: https://go.microsoft.com/fwlink/?linkid=870924
Comment:
    Listed as other covered people in ACES. Planning to reword this question.
Reply:
    No follow up here, so will proceed with the current wording.
Reply:
    Where is this question and how is it used?  I didn't see it in the screenshots.  what are the options from the picklist?
Reply:
    @Studholme, Lea In NextGen, this question only appeared for certain types of healthcare coverage sources, so it may not have appeared in the screen shot. The options for this picklist are the reference table values for PLANTIERLEVEL:
Employee Only
Employee plus Spouse
Employee plus One dependent
Employee plus two or more dependents
Family
Please confirm if this question should be kept or removed.
Reply:
    Keep.
Reply:
    @Studholme, Lea Should this question be asked for all health coverage or only if someone answers yes to "Is this an employer offered health care plan?"</t>
      </text>
    </comment>
    <comment ref="B295" authorId="178" shapeId="0" xr:uid="{C441499F-312E-47DB-9F7D-8566A371F1C9}">
      <text>
        <t>[Threaded comment]
Your version of Excel allows you to read this threaded comment; however, any edits to it will get removed if the file is opened in a newer version of Excel. Learn more: https://go.microsoft.com/fwlink/?linkid=870924
Comment:
    For discussion: NextGen supports collecting information on people outside the household who are enrolled in the same healthcare coverage plan vs MMC does not. Is this information needed? If so, can ACES support collecting it?
Reply:
    No. Only members within the household.</t>
      </text>
    </comment>
    <comment ref="B296" authorId="179" shapeId="0" xr:uid="{7C0D200D-BE23-4F3C-B87E-98FEAFFC1813}">
      <text>
        <t>[Threaded comment]
Your version of Excel allows you to read this threaded comment; however, any edits to it will get removed if the file is opened in a newer version of Excel. Learn more: https://go.microsoft.com/fwlink/?linkid=870924
Comment:
    For discussion: NextGen allows you to associate a specific employer entered in the income section to the healthcare coverage. If the healthcare coverage comes from a different employer (not entered), then NextGen only collects the employer name. In contrast, MMC manually collects employer name, address, phone number, and FEIN for the employer. Do these fields need to be added to NextGen for employers not entered in the income section?
Reply:
    No.  The only question we have is if it's an Employer offered health insurance.
Reply:
    Since no place in ACES to store employer name, will remove the field.
Reply:
    Can we revisit this question?  I think I have misunderstood the design.  ACES has a place to store Employer name - it is manually entered in MMC right now. I believe I may have been asnwering the question as to whether or not we needed to add address, phone number, etc.  We don't need those additions but would like the employer name.
Reply:
    Updated the documentation to keep employer name for healthcare coverage.</t>
      </text>
    </comment>
    <comment ref="B301" authorId="180" shapeId="0" xr:uid="{2789A83B-DCCC-43DA-858C-B47AD82706FF}">
      <text>
        <t>[Threaded comment]
Your version of Excel allows you to read this threaded comment; however, any edits to it will get removed if the file is opened in a newer version of Excel. Learn more: https://go.microsoft.com/fwlink/?linkid=870924
Comment:
    Third Pty Health Insurance.Insurance_Type_Cd
Available values are:
Dental (D)
Life (L)
Medical (M)
Pharmacy (P)
Workers Comp (W)
Liability (A)
Casualty (C)
Long Term Care Insurance (B)
Long Term Care Partnership (E)</t>
      </text>
    </comment>
    <comment ref="B303" authorId="181" shapeId="0" xr:uid="{5338C4D0-3CDC-41C2-AE98-3D7A33825407}">
      <text>
        <t>[Threaded comment]
Your version of Excel allows you to read this threaded comment; however, any edits to it will get removed if the file is opened in a newer version of Excel. Learn more: https://go.microsoft.com/fwlink/?linkid=870924
Comment:
    For discussion: MMC asks the question "If this coverage ends in the next 30 days, when will it end?" Please provide preferred language for this question.
Reply:
    Make this a not required field + show for all healthcare coverage details.</t>
      </text>
    </comment>
    <comment ref="B304" authorId="182" shapeId="0" xr:uid="{BD5826B4-29A2-49AF-BACE-04877DD4B31C}">
      <text>
        <t>[Threaded comment]
Your version of Excel allows you to read this threaded comment; however, any edits to it will get removed if the file is opened in a newer version of Excel. Learn more: https://go.microsoft.com/fwlink/?linkid=870924
Comment:
    Will leave in IOS since it is used for CHIP, but there isn't a place in ACES for it.</t>
      </text>
    </comment>
    <comment ref="B309" authorId="183" shapeId="0" xr:uid="{9D24DAC6-67A7-4BE8-A99D-964F1522957C}">
      <text>
        <t>[Threaded comment]
Your version of Excel allows you to read this threaded comment; however, any edits to it will get removed if the file is opened in a newer version of Excel. Learn more: https://go.microsoft.com/fwlink/?linkid=870924
Comment:
    I recall there being a validation here to ensure the name matches the primary applicant, yes?  If so, we need a check box or something to indicate that the individual signing is an Auth Rep and that they will allow to submit the application.
Reply:
    @Studholme, Lea yes we currently have the SignatureMatchValidator which requires the name to match that of the primary applicant. We will need to discuss how to allow signatures of authorized representatives in the finalization meeting.</t>
      </text>
    </comment>
  </commentList>
</comments>
</file>

<file path=xl/sharedStrings.xml><?xml version="1.0" encoding="utf-8"?>
<sst xmlns="http://schemas.openxmlformats.org/spreadsheetml/2006/main" count="18409" uniqueCount="2513">
  <si>
    <t>Sprint 2</t>
  </si>
  <si>
    <t>UST</t>
  </si>
  <si>
    <t>Summary</t>
  </si>
  <si>
    <t xml:space="preserve">Estimated Dev Date </t>
  </si>
  <si>
    <t>Overall Module Complexity</t>
  </si>
  <si>
    <t>Planned TCs count</t>
  </si>
  <si>
    <t>Actual TCs Found</t>
  </si>
  <si>
    <t>Actual TCs Completed</t>
  </si>
  <si>
    <t>TC Status</t>
  </si>
  <si>
    <t>Owner</t>
  </si>
  <si>
    <t>Reviewer</t>
  </si>
  <si>
    <t>Scripting Completion%</t>
  </si>
  <si>
    <t>QA Design Start Date</t>
  </si>
  <si>
    <t>QA Design End Date</t>
  </si>
  <si>
    <t>Total Design Time</t>
  </si>
  <si>
    <t>ETA to send for Peer review</t>
  </si>
  <si>
    <t>ETA to send for Functional Review</t>
  </si>
  <si>
    <t>Review Status</t>
  </si>
  <si>
    <t>Comments</t>
  </si>
  <si>
    <t>Remove KY-specific Application Screens</t>
  </si>
  <si>
    <t>Medium</t>
  </si>
  <si>
    <t>Design and review complete</t>
  </si>
  <si>
    <t>Saiprasad/Shreya</t>
  </si>
  <si>
    <t>Kalam</t>
  </si>
  <si>
    <t>Completed</t>
  </si>
  <si>
    <t>2.01 Application Intake Flow</t>
  </si>
  <si>
    <t>NA</t>
  </si>
  <si>
    <t>Clubbed with other US</t>
  </si>
  <si>
    <t>2.02 Application Overview Module</t>
  </si>
  <si>
    <t>2.02.01 Get Started on the Benefits Application</t>
  </si>
  <si>
    <t>Shreya</t>
  </si>
  <si>
    <t>2.02.02 Information for All Who Apply</t>
  </si>
  <si>
    <t>Simple</t>
  </si>
  <si>
    <t>2.02.03 Primary Applicant Details</t>
  </si>
  <si>
    <t>2.02.04 Program Selection</t>
  </si>
  <si>
    <t>In Progress - Provided Feedback</t>
  </si>
  <si>
    <t>2.02.05 Application Summary</t>
  </si>
  <si>
    <t>2.04 Contact Information</t>
  </si>
  <si>
    <t>2.04.01 Primary Applicant Contact Information</t>
  </si>
  <si>
    <t>Heena</t>
  </si>
  <si>
    <t>2.04.02 Primary Applicant Address Information</t>
  </si>
  <si>
    <t>2.04.03 Non-Primary Applicant Contact Information</t>
  </si>
  <si>
    <t>Simpl</t>
  </si>
  <si>
    <t>2.04.04 Non-Primary Applicant Address Information</t>
  </si>
  <si>
    <t>2.04.05 Manually Enter Address</t>
  </si>
  <si>
    <t>2.06 Relationships &amp; Tax Filing</t>
  </si>
  <si>
    <t>Amita</t>
  </si>
  <si>
    <t>2.06.01 Relationships</t>
  </si>
  <si>
    <t>Complex</t>
  </si>
  <si>
    <t>2.06.02 Tax Filing Details</t>
  </si>
  <si>
    <t>2.06.03 Use This Tax Filing Status?</t>
  </si>
  <si>
    <t>2.06.04 Household Meals</t>
  </si>
  <si>
    <t>2.07 Household Information</t>
  </si>
  <si>
    <t>2.07.01 Health Selection</t>
  </si>
  <si>
    <t>To be Reviewed</t>
  </si>
  <si>
    <t>2.07.02 Household Circumstances Selection</t>
  </si>
  <si>
    <t>2.07.03 Asset Selection</t>
  </si>
  <si>
    <t>2.07.04 Other Asset Selection</t>
  </si>
  <si>
    <t>2.07.05 Income &amp; Subsidies Selection</t>
  </si>
  <si>
    <t>2.07.06 Expenses Selection</t>
  </si>
  <si>
    <t>2.08.01 Member Details - Individual Information</t>
  </si>
  <si>
    <t>2.03.01 Household Members Summary</t>
  </si>
  <si>
    <t>Jigisha</t>
  </si>
  <si>
    <t>2.03.02 Household Member Details + 2.03.03 MaineCare Subprogram Selection</t>
  </si>
  <si>
    <t>2.08.01.03 Education Summary</t>
  </si>
  <si>
    <t>2.08.01.04 Highest Level of Education Details</t>
  </si>
  <si>
    <t>2.05.01 Authorized Representatives Summary</t>
  </si>
  <si>
    <t>2.08.05.01 Adding Income</t>
  </si>
  <si>
    <t>Saiprasad</t>
  </si>
  <si>
    <t>Benefits Application Reference Table Inventory</t>
  </si>
  <si>
    <t>Benefits Application Validations</t>
  </si>
  <si>
    <t>2.08.02.01 Pregnancy</t>
  </si>
  <si>
    <t>2.08.03.01 Living Arrangement</t>
  </si>
  <si>
    <t>2.08.05.03 Income Details</t>
  </si>
  <si>
    <t>UST In-Scope</t>
  </si>
  <si>
    <t>QA In Scope</t>
  </si>
  <si>
    <t>Review Ready</t>
  </si>
  <si>
    <t>In Progress</t>
  </si>
  <si>
    <t>Review Completed</t>
  </si>
  <si>
    <t>Pending</t>
  </si>
  <si>
    <t>TC Rework - Post Review</t>
  </si>
  <si>
    <t>Functional</t>
  </si>
  <si>
    <t>Sprint 1</t>
  </si>
  <si>
    <t xml:space="preserve">Module Complexity </t>
  </si>
  <si>
    <t>TC Staus</t>
  </si>
  <si>
    <t>ETA to send for Functional review</t>
  </si>
  <si>
    <t>Expense Details</t>
  </si>
  <si>
    <t> 1/8 EOD</t>
  </si>
  <si>
    <t>Prescreening Overview</t>
  </si>
  <si>
    <t>Household Details</t>
  </si>
  <si>
    <t>1/11 EOD</t>
  </si>
  <si>
    <t>Field Level Help Content</t>
  </si>
  <si>
    <t>SNAP Prescreening Rules</t>
  </si>
  <si>
    <t>Income, Assets, &amp; Expense Details</t>
  </si>
  <si>
    <t>Prescreening Results</t>
  </si>
  <si>
    <t>1/18 EOD</t>
  </si>
  <si>
    <t>TANF Prescreening Rules</t>
  </si>
  <si>
    <t>MaineCare Prescreening Rules</t>
  </si>
  <si>
    <t>Very Complex</t>
  </si>
  <si>
    <t>Amita/Shreya</t>
  </si>
  <si>
    <t>1/21 EOD</t>
  </si>
  <si>
    <t>Update SNAP verbiage on the Benefits Programs screen</t>
  </si>
  <si>
    <t>1/27 EOD</t>
  </si>
  <si>
    <t>Sprint 2 US Status</t>
  </si>
  <si>
    <t>Review Pending</t>
  </si>
  <si>
    <t>Pending to start</t>
  </si>
  <si>
    <t>UST#</t>
  </si>
  <si>
    <t>Status</t>
  </si>
  <si>
    <t>Dev ETA</t>
  </si>
  <si>
    <t>Total TCs</t>
  </si>
  <si>
    <t>Total</t>
  </si>
  <si>
    <t>Sprint Defects</t>
  </si>
  <si>
    <t>Modules/Defect ID</t>
  </si>
  <si>
    <t>Closed</t>
  </si>
  <si>
    <t>New</t>
  </si>
  <si>
    <t>Grand Total</t>
  </si>
  <si>
    <t>Income, Assets &amp; Expense Details</t>
  </si>
  <si>
    <t>TANF Prescreening Rule</t>
  </si>
  <si>
    <t>Sprint 2 Overall QA Status for US's</t>
  </si>
  <si>
    <t>QA In-Scope</t>
  </si>
  <si>
    <t>QA Passed</t>
  </si>
  <si>
    <t>QA in Progress</t>
  </si>
  <si>
    <t>Awaiting Defect Resolution</t>
  </si>
  <si>
    <t>Awaiting QA Delivery</t>
  </si>
  <si>
    <t>Delayed</t>
  </si>
  <si>
    <t>Blocked</t>
  </si>
  <si>
    <t>Sprint 2 Execution Status</t>
  </si>
  <si>
    <t>Pass</t>
  </si>
  <si>
    <t>Fail</t>
  </si>
  <si>
    <t>Not Run</t>
  </si>
  <si>
    <t>Executed</t>
  </si>
  <si>
    <t>Overall Executed %</t>
  </si>
  <si>
    <t>Pass%</t>
  </si>
  <si>
    <t>First-time Pass%</t>
  </si>
  <si>
    <t>Execution%</t>
  </si>
  <si>
    <t>First Pass%</t>
  </si>
  <si>
    <t>Defect ID</t>
  </si>
  <si>
    <t>FP  TC's</t>
  </si>
  <si>
    <t>2 TC's are blocked because of defect 1734413</t>
  </si>
  <si>
    <t>Sprint 2 Defects</t>
  </si>
  <si>
    <t>Status/Defect RCA</t>
  </si>
  <si>
    <t>High</t>
  </si>
  <si>
    <t>Low</t>
  </si>
  <si>
    <t>Minor/Cosmetic</t>
  </si>
  <si>
    <t>Existing Issue – Code Fix</t>
  </si>
  <si>
    <t>Fixed</t>
  </si>
  <si>
    <t>Invalid</t>
  </si>
  <si>
    <t>Valid - Functional Specification Gap</t>
  </si>
  <si>
    <t>Deferred</t>
  </si>
  <si>
    <t>Valid-Code Merge Issue</t>
  </si>
  <si>
    <t>Valid-Coding Issue</t>
  </si>
  <si>
    <t>Valid-Environment Issue</t>
  </si>
  <si>
    <t>Working as Designed/Existing behavior</t>
  </si>
  <si>
    <t>Sprint 3</t>
  </si>
  <si>
    <t>Estimated SIT Date</t>
  </si>
  <si>
    <t>2.08.01.02 Alien Sponsor</t>
  </si>
  <si>
    <t>2.08.01.01 Not a U.S. Citizen</t>
  </si>
  <si>
    <t>2.08.01.05 Current Education Details</t>
  </si>
  <si>
    <t>2.08.01.06 American Indian or Alaskan Native</t>
  </si>
  <si>
    <t>2.03 Household Member and Individual Program Selection</t>
  </si>
  <si>
    <t>2.05 Authorized Representatives</t>
  </si>
  <si>
    <t>2.05.02 Remove Authorized Representative</t>
  </si>
  <si>
    <t>TBD</t>
  </si>
  <si>
    <t>2.05.03 Add Authorized Representative</t>
  </si>
  <si>
    <t>2.05.04 Add Authorized Representative - Permissions</t>
  </si>
  <si>
    <t>2.05.05 Authorized Representative Consent</t>
  </si>
  <si>
    <t>2.08.01.07 Absent Parent Summary</t>
  </si>
  <si>
    <t>2.08.01.08 Absent Parent Details</t>
  </si>
  <si>
    <t>2.08.01.09 Former Foster Care</t>
  </si>
  <si>
    <t>2.08.02 Member Details - Health Information</t>
  </si>
  <si>
    <t>2.08.02.02 Disability and Blindness</t>
  </si>
  <si>
    <t>2.08.02.04 Long-Term Care Services</t>
  </si>
  <si>
    <t>2.08.02.06 Medicare Coverage Summary</t>
  </si>
  <si>
    <t>2.08.02.07 Medicare Coverage Details</t>
  </si>
  <si>
    <t>2.08.03 Member Details - Other Information</t>
  </si>
  <si>
    <t>2.08.03.02 Conviction</t>
  </si>
  <si>
    <t>2.08.03.03 Migrant/Seasonal Farmworker</t>
  </si>
  <si>
    <t>2.08.04 Member Details - Asset Information</t>
  </si>
  <si>
    <t>2.08.04.01 Adding Assets</t>
  </si>
  <si>
    <t>2.08.04.02 Asset Summary</t>
  </si>
  <si>
    <t>2.08.04.03 Asset Details</t>
  </si>
  <si>
    <t>2.08.04.04 Remove Existing Asset</t>
  </si>
  <si>
    <t>2.08.04.05 Change Existing Asset</t>
  </si>
  <si>
    <t>2.08.04.06 Asset Transfer Information</t>
  </si>
  <si>
    <t>2.08.05 Member Details - Income &amp; Subsidies Information</t>
  </si>
  <si>
    <t>2.08.05.02 Income Summary</t>
  </si>
  <si>
    <t>2.08.05.04 Continue to Add Income</t>
  </si>
  <si>
    <t>2.08.05.05 Remove Existing Income</t>
  </si>
  <si>
    <t>2.08.05.06 Remove Income?</t>
  </si>
  <si>
    <t>2.08.05.07 Change Existing Income</t>
  </si>
  <si>
    <t>2.08.05.08 Benefits from Another State Summary</t>
  </si>
  <si>
    <t>2.08.05.09 Benefits from Another State Details</t>
  </si>
  <si>
    <t>2.08.06 Member Details - Expenses Information</t>
  </si>
  <si>
    <t>2.08.06.01 Adding Expenses</t>
  </si>
  <si>
    <t>2.08.06.02 Expenses Summary</t>
  </si>
  <si>
    <t>2.08.06.03 Expense Details</t>
  </si>
  <si>
    <t>2.08.06.04 Remove Existing Expense</t>
  </si>
  <si>
    <t>2.08.06.05 Change Existing Expense</t>
  </si>
  <si>
    <t>2.08.06.06 Medical Bills for Last 3 Months</t>
  </si>
  <si>
    <t>2.09 Healthcare Coverage</t>
  </si>
  <si>
    <t>2.09.01 Healthcare Coverage Selection</t>
  </si>
  <si>
    <t>2.09.02 Enrollment in Healthcare Coverage Summary</t>
  </si>
  <si>
    <t>2.09.03 Enrollment Details</t>
  </si>
  <si>
    <t>2.09.04 Individual Enrollment Details</t>
  </si>
  <si>
    <t>2.09.09 Remove Coverage</t>
  </si>
  <si>
    <t>2.10 Sign &amp; Submit</t>
  </si>
  <si>
    <t>2.10.01 Early Submission / Short Application</t>
  </si>
  <si>
    <t>2.10.03 Signature Page</t>
  </si>
  <si>
    <t>2.10.04 Application Statement of Understanding</t>
  </si>
  <si>
    <t>2.10.06 SNAP Rights &amp; Responsibilities</t>
  </si>
  <si>
    <t>2.10.07 TANF Family Contract</t>
  </si>
  <si>
    <t>2.10.09 MA 34 - Declaration of Annuities</t>
  </si>
  <si>
    <t>2.10.11 Eligibility Results Loading Page</t>
  </si>
  <si>
    <t>Deferred US</t>
  </si>
  <si>
    <t>2.11.1 Expedited SNAP Determination</t>
  </si>
  <si>
    <t>2.12 Recurring Screens</t>
  </si>
  <si>
    <t>2.12.1 Delete [Item]</t>
  </si>
  <si>
    <t>Srimukhi</t>
  </si>
  <si>
    <t>Stephen</t>
  </si>
  <si>
    <t>2.12.1 Leave Application</t>
  </si>
  <si>
    <t>2.13 Verified &amp; Approved Field Disabling</t>
  </si>
  <si>
    <t>2.14 Review Required Functionality</t>
  </si>
  <si>
    <t>Heena/Shreya</t>
  </si>
  <si>
    <t>Standardize Display of Pay Frequency for Income/Expense Screens</t>
  </si>
  <si>
    <t>Adding additional reference table values for COUNTRY</t>
  </si>
  <si>
    <t>Sprint 3 US Status</t>
  </si>
  <si>
    <t>No Test cases, Performing UI and Functional Testing</t>
  </si>
  <si>
    <t>Sprint 3 Overall QA Status for US's</t>
  </si>
  <si>
    <t>Sprint 3 Execution Status</t>
  </si>
  <si>
    <t>Deferred because of Integration dependency.</t>
  </si>
  <si>
    <t>Planned TC count is added as TC's are being designed.</t>
  </si>
  <si>
    <t>1782982, 1782956, 1782938, 1780528, 1782961, 1782937, 1782799, 1782973, 1782968, 1782790. 1785008, 1786083, 1786100</t>
  </si>
  <si>
    <t>1 TC is blocked becaue of  integration dependency.</t>
  </si>
  <si>
    <t>Sprint 3 Defects</t>
  </si>
  <si>
    <t>Major</t>
  </si>
  <si>
    <t>Reopen</t>
  </si>
  <si>
    <t>Ready for Retest</t>
  </si>
  <si>
    <t>Sprint 2 &amp; 3 Overall QA Status for US's</t>
  </si>
  <si>
    <t>Sprint 2 &amp; 3 Execution Status</t>
  </si>
  <si>
    <t>Assigned</t>
  </si>
  <si>
    <t>Module</t>
  </si>
  <si>
    <t>Issue description</t>
  </si>
  <si>
    <t>Prescreening</t>
  </si>
  <si>
    <t>Spacing between Learn more link and Doc image</t>
  </si>
  <si>
    <t>As per KT sys</t>
  </si>
  <si>
    <t>Captcha once verified does not asks for validation again post exit and relogin (currently only working in incognito)</t>
  </si>
  <si>
    <t>To be discussed with Steven</t>
  </si>
  <si>
    <t>There seems to be no limit on the number of attempts on captcha (image)</t>
  </si>
  <si>
    <t>On selecting sound option for captcha and clicking verify with out any field entry there is no validation message</t>
  </si>
  <si>
    <t>"Multiple correct solutions required - please solve more." is this a standard validation message when incorrect entry has been made for sound captcha</t>
  </si>
  <si>
    <t>Child Care Assistance section is missing from Learn more pop up window</t>
  </si>
  <si>
    <t>Remove from the TC - Amita</t>
  </si>
  <si>
    <t>"Reps, kynectors, &amp; Agents" Label should have K is caps for kynectors and no , before &amp;</t>
  </si>
  <si>
    <t>As per KT sys, Will fixed in future release</t>
  </si>
  <si>
    <t>Captcha verified check does not remain checked post refresh</t>
  </si>
  <si>
    <t>No navigation option provided to go back to previous screen from User login screen</t>
  </si>
  <si>
    <t>No validation set upon click on continue button in forgot password</t>
  </si>
  <si>
    <t>Spacing is not proper for Prescreening tool button and State Program
Kentucky Transitional Assistance Program label</t>
  </si>
  <si>
    <t>There is no Reps, Kynectors &amp; Agents option for logged in user</t>
  </si>
  <si>
    <t>benefits word has to be removed</t>
  </si>
  <si>
    <t>Valid</t>
  </si>
  <si>
    <t>Overview Prescreening tool selection option is not avaliable post first time login on overview screen</t>
  </si>
  <si>
    <t>Will fixed in future release</t>
  </si>
  <si>
    <t>Household details</t>
  </si>
  <si>
    <t>Along with field validations do we need "Review the errors on this page." message</t>
  </si>
  <si>
    <t>Is the session suppose to hold the values even after going back from HH details to Prescreening tool</t>
  </si>
  <si>
    <t>Current validation shown is 
Please enter a value between 1 and 99. and not "should not be zero"</t>
  </si>
  <si>
    <t xml:space="preserve">"Is anyone in the household receiving Supplemental Security Income (SSI)? " question is missing </t>
  </si>
  <si>
    <t>Update test case - Amita</t>
  </si>
  <si>
    <t>If "Is anyone in the household age 65 or older, blind or disabled?" is no should the values be retained?</t>
  </si>
  <si>
    <t>On refresh of screen for HH details it redirects to prescreening screen</t>
  </si>
  <si>
    <t>e,t,m,k alphabets are being entered in the "How many people are in the household?"</t>
  </si>
  <si>
    <t>Field level help</t>
  </si>
  <si>
    <t>Placement of i icon in "How many people are in the household?" is incorrect</t>
  </si>
  <si>
    <t>As per design</t>
  </si>
  <si>
    <t>Click on the I icon and toggle between current browser and other. The information box keeps coming up each time</t>
  </si>
  <si>
    <t>Placement of i icon in "What is the household's combined monthly gross income (income before taxes) from working and other sources?" is incorrect</t>
  </si>
  <si>
    <t>Income</t>
  </si>
  <si>
    <t>Length area of the questions in Income, assets, and expenses. Is not as per functional doc</t>
  </si>
  <si>
    <t>Valid to be raised</t>
  </si>
  <si>
    <t>Appending the char 't' is creating additional zero's in income fields</t>
  </si>
  <si>
    <t>Salesforce limitation</t>
  </si>
  <si>
    <t>The validation message is incorrect for aplhabets in 3rd question of income screen</t>
  </si>
  <si>
    <t>Pre and after space should be trimmed on all fields</t>
  </si>
  <si>
    <t>To be checked</t>
  </si>
  <si>
    <t>Should 3 or more decimal place be counted in the currecy value</t>
  </si>
  <si>
    <t>As per KY sys</t>
  </si>
  <si>
    <t>SNAP Rules</t>
  </si>
  <si>
    <t>Logic upon adding members to household increase eligibility amount by 691 is not working for 2 members</t>
  </si>
  <si>
    <t>Check with Stephen</t>
  </si>
  <si>
    <t>TANF Rules</t>
  </si>
  <si>
    <t>Logic upon adding members to household increase eligibility amount by 497 is not working for 2 members</t>
  </si>
  <si>
    <t>MainCare Rules</t>
  </si>
  <si>
    <t>Same logic issue for MA_138PCT_ LMT &amp; MA_100PCT_ LMT</t>
  </si>
  <si>
    <t>Apply for Benefits on landing page is not working and dev is mentioning it would be fixed as a part of Navigation stories</t>
  </si>
  <si>
    <t>Information for who all apply</t>
  </si>
  <si>
    <t>Information for MaineCare applicants format is different.</t>
  </si>
  <si>
    <t xml:space="preserve">Should the '.' be included in Maincare Hyperlink?
</t>
  </si>
  <si>
    <t xml:space="preserve">Why is mailing address being populated </t>
  </si>
  <si>
    <t>Household Members</t>
  </si>
  <si>
    <t>Receiving LTC</t>
  </si>
  <si>
    <t>Monthly Gross Income &lt; 100% FPL (MA_100PCT_ LMT)</t>
  </si>
  <si>
    <t>Anyone in Household 0-18 or pregnant</t>
  </si>
  <si>
    <t>Monthly Gross Income &lt; 208% FPL (MA_208PCT_ LMT)</t>
  </si>
  <si>
    <t>Anyone receiving medicare</t>
  </si>
  <si>
    <t>Liquid resources &lt; MSP resource limit (MSP_RSC_LMT_HH1/2)</t>
  </si>
  <si>
    <t>Monthly gross income &lt;=QI income limits (QI_IN_LMT_HH1/2)</t>
  </si>
  <si>
    <t>Monthly gross income &lt; 138% FPL (MA_138PCT_LMT)</t>
  </si>
  <si>
    <t>Result</t>
  </si>
  <si>
    <t>N</t>
  </si>
  <si>
    <t xml:space="preserve">N </t>
  </si>
  <si>
    <t>Y (preg)</t>
  </si>
  <si>
    <t>Y (PE)</t>
  </si>
  <si>
    <t>MGI (1064)</t>
  </si>
  <si>
    <t>MGI (1062)</t>
  </si>
  <si>
    <t>N (NMI)</t>
  </si>
  <si>
    <t>MGI (2000)</t>
  </si>
  <si>
    <t>Y</t>
  </si>
  <si>
    <t>MGI (1070), Liquid (50000)</t>
  </si>
  <si>
    <t>MGI (1070), Liquid (49999)</t>
  </si>
  <si>
    <t>MGI (2000), Liquid (49999)</t>
  </si>
  <si>
    <t>MGI (2,212)</t>
  </si>
  <si>
    <t>MGI (2,658), Liquid (74999)</t>
  </si>
  <si>
    <t>MGI (2659), Liquid (74999)</t>
  </si>
  <si>
    <t>MGI (2658), Liquid (75000)</t>
  </si>
  <si>
    <t>Y  (preg)</t>
  </si>
  <si>
    <t>MGI (3,764), Liquid (75000)</t>
  </si>
  <si>
    <t>MGI (3,765), Liquid(5000)</t>
  </si>
  <si>
    <t>MGI (1,982)</t>
  </si>
  <si>
    <t>MGI (1,983)</t>
  </si>
  <si>
    <t>MGI (2,497)</t>
  </si>
  <si>
    <t>MGI (2,498)</t>
  </si>
  <si>
    <t>MGI (4,542), Liquid(75000)</t>
  </si>
  <si>
    <t>MGI (4,541), Liquid(75000)</t>
  </si>
  <si>
    <t>Anyone a migrant or seasonal farmworker?</t>
  </si>
  <si>
    <t>Monthly gross income – child support expenses &lt;= 185% FPL (SNAP_185_PCT_LMT)</t>
  </si>
  <si>
    <t xml:space="preserve">Amita </t>
  </si>
  <si>
    <t>Above</t>
  </si>
  <si>
    <t>Below</t>
  </si>
  <si>
    <t xml:space="preserve">Kalam </t>
  </si>
  <si>
    <t>Equals</t>
  </si>
  <si>
    <t>MGI (6113)- Child support(1) = 6,112</t>
  </si>
  <si>
    <t>MGI (41354)- Child support (2) = 41,352</t>
  </si>
  <si>
    <t>Sr No.</t>
  </si>
  <si>
    <t>Anyone in household 0-18 years old?</t>
  </si>
  <si>
    <t>Anyone in household pregnant?</t>
  </si>
  <si>
    <t>Liquid resources &gt;= $2,000</t>
  </si>
  <si>
    <t>Gross Income &lt;= TANF limits (TANF_BDGT_NEEDS)</t>
  </si>
  <si>
    <t>Prescreening Result</t>
  </si>
  <si>
    <t>TC_01</t>
  </si>
  <si>
    <t>No</t>
  </si>
  <si>
    <t>Needs More Information</t>
  </si>
  <si>
    <t>TC_02</t>
  </si>
  <si>
    <t>Yes</t>
  </si>
  <si>
    <t>TC_03</t>
  </si>
  <si>
    <t>TC_04</t>
  </si>
  <si>
    <t>TC_05</t>
  </si>
  <si>
    <t>TC_06</t>
  </si>
  <si>
    <t>Potentially Eligible</t>
  </si>
  <si>
    <t>TC_07</t>
  </si>
  <si>
    <t>Yes (1414)</t>
  </si>
  <si>
    <t>TC_08</t>
  </si>
  <si>
    <t>Yes (1911)</t>
  </si>
  <si>
    <t>TC_09</t>
  </si>
  <si>
    <t>Yes (2408)</t>
  </si>
  <si>
    <t>TC_10</t>
  </si>
  <si>
    <t>Yes (2904)</t>
  </si>
  <si>
    <t>TC_11</t>
  </si>
  <si>
    <t>Yes (3401)</t>
  </si>
  <si>
    <t>TC_12</t>
  </si>
  <si>
    <t>Yes (3897)</t>
  </si>
  <si>
    <t>TC_13</t>
  </si>
  <si>
    <t>Yes (4394)</t>
  </si>
  <si>
    <t>TC_14</t>
  </si>
  <si>
    <t>Yes (4890)</t>
  </si>
  <si>
    <t>TC_15</t>
  </si>
  <si>
    <t>Yes (6381)</t>
  </si>
  <si>
    <t>TC_17</t>
  </si>
  <si>
    <t>No (1416)</t>
  </si>
  <si>
    <t>TC_18</t>
  </si>
  <si>
    <t>No (1912)</t>
  </si>
  <si>
    <t>TC_19</t>
  </si>
  <si>
    <t>No (2409)</t>
  </si>
  <si>
    <t>TC_20</t>
  </si>
  <si>
    <t>No (2905)</t>
  </si>
  <si>
    <t>TC_21</t>
  </si>
  <si>
    <t>No (3402)</t>
  </si>
  <si>
    <t>TC_22</t>
  </si>
  <si>
    <t>No (3898)</t>
  </si>
  <si>
    <t>TC_23</t>
  </si>
  <si>
    <t>No (4395)</t>
  </si>
  <si>
    <t>TC_24</t>
  </si>
  <si>
    <t>No (4891)</t>
  </si>
  <si>
    <t>TC_25</t>
  </si>
  <si>
    <t>No (6382)</t>
  </si>
  <si>
    <t>Standard estimates (for 1 browser)</t>
  </si>
  <si>
    <t xml:space="preserve">Complex </t>
  </si>
  <si>
    <t>Test Case Design</t>
  </si>
  <si>
    <t>Test Design</t>
  </si>
  <si>
    <t>30mins</t>
  </si>
  <si>
    <t>Test Case Execution</t>
  </si>
  <si>
    <t>Test Review</t>
  </si>
  <si>
    <t>60 mins</t>
  </si>
  <si>
    <t>Test Rework</t>
  </si>
  <si>
    <t>Test Execution</t>
  </si>
  <si>
    <t>Test Re-execution</t>
  </si>
  <si>
    <t>Defect Management</t>
  </si>
  <si>
    <t>Test Case Review (% of test design)</t>
  </si>
  <si>
    <t>Retesting (% of test execution)</t>
  </si>
  <si>
    <t>Defect Management (% of test execution)</t>
  </si>
  <si>
    <t>US</t>
  </si>
  <si>
    <t>Test case review</t>
  </si>
  <si>
    <t>Test case rework</t>
  </si>
  <si>
    <t>Test execution</t>
  </si>
  <si>
    <t>Test re-execution</t>
  </si>
  <si>
    <t>Relationship and Taxfiling</t>
  </si>
  <si>
    <t>Severity</t>
  </si>
  <si>
    <t>Definition</t>
  </si>
  <si>
    <t>1. Critical</t>
  </si>
  <si>
    <t>The system is totally inoperable. The issue impacts the entire application and completely stops operations, and no workaround is available</t>
  </si>
  <si>
    <t>2. Major</t>
  </si>
  <si>
    <t>The issue completely stops operations, and no workaround is available. The issue impacts a major business function, but does not impact the entire application.</t>
  </si>
  <si>
    <t>3. High</t>
  </si>
  <si>
    <t>The issue impacts a key feature in the application, and there is no workaround available to allow users to proceed with the process or function and still achieve the intended outcome</t>
  </si>
  <si>
    <t>4. Medium</t>
  </si>
  <si>
    <t>The issue impacts a key feature in the application, but a workaround allows users to proceed with the process or function and still achieve the intended outcome.</t>
  </si>
  <si>
    <t>5. Low</t>
  </si>
  <si>
    <t>The issue impacts a minor feature of the application with no impact to core business functions, and a workaround exists (and issue does not meet criteria for Severity 6)</t>
  </si>
  <si>
    <t>6. Minor/Cosmetic</t>
  </si>
  <si>
    <t>The issue is entirely related to misspellings, cosmetic changes, etc.</t>
  </si>
  <si>
    <t>Sprint Task</t>
  </si>
  <si>
    <t>Defect Execution</t>
  </si>
  <si>
    <t>Create the below tasks in octane for the assigned User Stories. Along with the estimated hours.
- Test Design
- Test Review
- Test Rework
- Test Execution
- Test Re-execution
- Defect Management</t>
  </si>
  <si>
    <t>Understand the Story objective from Octane and download the latest Functional  document from Teams every morning.</t>
  </si>
  <si>
    <t>Ensure the Story is in 'Ready for QA' status to pick it for Test Execution, If not ask the developer to move it.</t>
  </si>
  <si>
    <t>Ensure the Story is in 'Ready for Retest' status to pick it for Test Execution, If not ask the developer to move it.</t>
  </si>
  <si>
    <t>After hours need to be updated everyday on Octane stories against the task we have worked on. Ensure to move the Task to Inprogress prior entering hours in it.</t>
  </si>
  <si>
    <t>Go through the Functional Document for the story.</t>
  </si>
  <si>
    <t>Ensure to have the Functional document, inventory sheet,  octane user story and Test cases reviewed and understood prior starting the execution.</t>
  </si>
  <si>
    <t>Perform Test execution on the defect released and also a set of regression around the defect, Do ensure to execute the Test cases affected as well.</t>
  </si>
  <si>
    <t>If a Story is QA passed then move all the unsed Tasks to Completed and ensure to update the remaining hours on tasks as well. Post which mark the User story 'Ready for UAT'</t>
  </si>
  <si>
    <t>Go through the Inventory sheet.</t>
  </si>
  <si>
    <t>Run the Test suite from the User story by navigating to Backlog items</t>
  </si>
  <si>
    <t>Move the Defect Status Depending on the following situations
- Closed if it has passed.
- Reopen if it has failed and increment the Reopen counter.
- Awaiting functional clarification if there is any updated pending from Onshore end.</t>
  </si>
  <si>
    <t>Go through the User Story comments.</t>
  </si>
  <si>
    <t>Capture and attach the Screenshot for the Pass/Fail of Test Cases</t>
  </si>
  <si>
    <t>If a failed Test Case has passed then Run the previous ran suite and update the Failed Test case to Pass</t>
  </si>
  <si>
    <t>For any doubts ensure to add comment in octane story addressing Stephen and Grace along with the Developer of the story followed by Kalam and Jigisha.</t>
  </si>
  <si>
    <t>In case of Failure of Test Cases discuss the defect severity with Kalam before raising it.</t>
  </si>
  <si>
    <t>Draft High level scenarios.</t>
  </si>
  <si>
    <t>For the Low and Minor/Cosmetic priority Defects we should not be failing a Test Case</t>
  </si>
  <si>
    <t>Draft the initial script of Test Cases and send it for Review</t>
  </si>
  <si>
    <t>For all the passed Test cases in first go ensure to update the First Pass status as 'Yes'</t>
  </si>
  <si>
    <t>Post Review update the Test Cases with needed changes if any and Upload it on Octane.</t>
  </si>
  <si>
    <t>If any changes are done to the story ensure to update the Test cases accordingly</t>
  </si>
  <si>
    <t>Anyone in Household 0-18 old or younger in the household?</t>
  </si>
  <si>
    <t>Is anyone in the household age 65 or older, blind or disabled?</t>
  </si>
  <si>
    <t xml:space="preserve">Result </t>
  </si>
  <si>
    <t>SNAP - (PE)
TANF -  (NMI)
Main care - (PE)</t>
  </si>
  <si>
    <t>Monthly income (4000), COH/Liquid (0), Child Support (0)</t>
  </si>
  <si>
    <t>Monthly income (4000), COH/Liquid (1000), Child Support (1000)</t>
  </si>
  <si>
    <t>Monthly income (4000), COH/Liquid (50000), Child Support (5000)</t>
  </si>
  <si>
    <t>Monthly income (4000), COH/Liquid (750000), Child Support (2000)</t>
  </si>
  <si>
    <t>Monthly income (1000), COH/Liquid (2000), Child Support (100)</t>
  </si>
  <si>
    <t>SNAP - (PE)
TANF -  (PE)
Main care - (PE)</t>
  </si>
  <si>
    <t>Monthly income (1000), COH/Liquid (1000), Child Support (2000)</t>
  </si>
  <si>
    <t>Monthly income (1000), COH/Liquid (2000), Child Support (500)</t>
  </si>
  <si>
    <t>Monthly income (1000), COH/Liquid (2000), Child Support (1000)</t>
  </si>
  <si>
    <t>PE - Potential Eligible</t>
  </si>
  <si>
    <t>NMI - Need more  Information</t>
  </si>
  <si>
    <t>Scenario to Script</t>
  </si>
  <si>
    <t>Target Date to Finish</t>
  </si>
  <si>
    <t>Verify Landing Page</t>
  </si>
  <si>
    <t>Dashboard - Apply for Benefits</t>
  </si>
  <si>
    <t xml:space="preserve">Get Benefits Application </t>
  </si>
  <si>
    <t>Primary Applicant Details Screen</t>
  </si>
  <si>
    <t>Program Selection</t>
  </si>
  <si>
    <t>Household Member Details</t>
  </si>
  <si>
    <t>Contact Information</t>
  </si>
  <si>
    <t>Authorized Representative</t>
  </si>
  <si>
    <t>Authorized Representative Details</t>
  </si>
  <si>
    <t>Not Started</t>
  </si>
  <si>
    <t>Authorized Representative Permission</t>
  </si>
  <si>
    <t>Authorized Representative Consent</t>
  </si>
  <si>
    <t>Relationships &amp; Tax Filing</t>
  </si>
  <si>
    <t>Household Information - Health</t>
  </si>
  <si>
    <t>Household Information - Household Circumstances</t>
  </si>
  <si>
    <t>Household Information - Asset</t>
  </si>
  <si>
    <t>Household Information - Income &amp; Subsidies</t>
  </si>
  <si>
    <t xml:space="preserve">Household Information - Expense </t>
  </si>
  <si>
    <t>Member Details - Individual Information</t>
  </si>
  <si>
    <t>Member Details - Health Information</t>
  </si>
  <si>
    <t>Member Details - Asset Information</t>
  </si>
  <si>
    <t>Member Details - Expenses Information</t>
  </si>
  <si>
    <t>Member Details - Income &amp; Subsidies Information</t>
  </si>
  <si>
    <t>Member Details - Other Information</t>
  </si>
  <si>
    <t>Health Coverage</t>
  </si>
  <si>
    <t>Health Coverage - Enrollment Details</t>
  </si>
  <si>
    <t>Health Coverage - Individual Enrollment Details</t>
  </si>
  <si>
    <t>Sign &amp; Submit</t>
  </si>
  <si>
    <t xml:space="preserve">Date </t>
  </si>
  <si>
    <t>Delivered Stories</t>
  </si>
  <si>
    <t>No of TC's</t>
  </si>
  <si>
    <t>No of TC's executed upon delivery</t>
  </si>
  <si>
    <t>Execution %</t>
  </si>
  <si>
    <t>Date</t>
  </si>
  <si>
    <t>Defect IDs</t>
  </si>
  <si>
    <t>No Test cases affected</t>
  </si>
  <si>
    <t>Priority</t>
  </si>
  <si>
    <t>Defect RCA</t>
  </si>
  <si>
    <t>P1</t>
  </si>
  <si>
    <t>Tom</t>
  </si>
  <si>
    <t>Vedant</t>
  </si>
  <si>
    <t>Pruthivi</t>
  </si>
  <si>
    <t>P2</t>
  </si>
  <si>
    <t>Preeti</t>
  </si>
  <si>
    <t>Apoorva</t>
  </si>
  <si>
    <t>Anuja</t>
  </si>
  <si>
    <t>Ahsan</t>
  </si>
  <si>
    <t>Nupoor</t>
  </si>
  <si>
    <t>Pradeep</t>
  </si>
  <si>
    <t>Gaurav</t>
  </si>
  <si>
    <t>Amrit</t>
  </si>
  <si>
    <t>Priyanka</t>
  </si>
  <si>
    <t>Nimbalkar, Nupoor (nnimbalkar@deloitte.com)</t>
  </si>
  <si>
    <t>Pruthivi Raj, Pruthiviraj (ppruthiviraj@deloitte.com)</t>
  </si>
  <si>
    <t>Gound, Priyanka (prgound@deloitte.com)</t>
  </si>
  <si>
    <t>Ingole, Anuja (aingole@deloitte.com)</t>
  </si>
  <si>
    <t>Nimje, Gaurav Manohar (gnimje@deloitte.com)</t>
  </si>
  <si>
    <t>Nguyen, Tom (tomnguyen@deloitte.com)</t>
  </si>
  <si>
    <t>Anjani Suman, Amrit (aanjanisuman@deloitte.com)</t>
  </si>
  <si>
    <t>Kalam Shabaz, Mohammed Abul (mkalamshabaz@deloitte.com)</t>
  </si>
  <si>
    <t>Dixit, Apoorva (apodixit@deloitte.com)</t>
  </si>
  <si>
    <t>Pimpley, Vedant Yatin (vpimpley@deloitte.com)</t>
  </si>
  <si>
    <t>Balalia, Preeti (pbalalia@deloitte.com)</t>
  </si>
  <si>
    <t>Kokkonda, Srimukhi (skokkonda@deloitte.com)</t>
  </si>
  <si>
    <t>Pradeep, Danthuri (dapradeep@deloitte.com)</t>
  </si>
  <si>
    <t>Konreddy, Karan (vkonreddy@deloitte.com)</t>
  </si>
  <si>
    <t>Hondayyanavarmath, Kallayya (khondayyanavarmat@deloitte.com)</t>
  </si>
  <si>
    <t>Wahab, Ahsan (ahwahab@deloitte.com)</t>
  </si>
  <si>
    <t>Sprint 5</t>
  </si>
  <si>
    <t>Planned or  Actual Count</t>
  </si>
  <si>
    <t>2.03.04 SSN Verification</t>
  </si>
  <si>
    <t>2.03.05 Pre-Verification Warning</t>
  </si>
  <si>
    <t>2.2 Get Started on Renewal</t>
  </si>
  <si>
    <t>Renewal</t>
  </si>
  <si>
    <t>Yashaswini</t>
  </si>
  <si>
    <t>Shreya/Heena</t>
  </si>
  <si>
    <t>2.2 Renewal Summary</t>
  </si>
  <si>
    <t>2.4 Leave Renewal</t>
  </si>
  <si>
    <t>2.5 Prefill Data for Renewal</t>
  </si>
  <si>
    <t>Shreya/Amita</t>
  </si>
  <si>
    <t>2.6 Accessing Renewal Flow</t>
  </si>
  <si>
    <t>2.08.02.04 Long-Term Care Services + 2.08.04.06 Asset Transfer Information - Update to add Medicaid (MAGI) to program logic</t>
  </si>
  <si>
    <t>2.11.3 Next Steps - Update to remove banner for receiving SNAP benefits faster in the Upload Verification Documentation section</t>
  </si>
  <si>
    <t>No TC Needed</t>
  </si>
  <si>
    <t>Fixing improper text wrapping in checkbox lists and radio buttons</t>
  </si>
  <si>
    <t>2.03.06 Member Match Outcomes and Data Pre-population</t>
  </si>
  <si>
    <t>Integration</t>
  </si>
  <si>
    <t>2.03.07 Match Found</t>
  </si>
  <si>
    <t>2.03.08 You Cannot Apply</t>
  </si>
  <si>
    <t>Application Pre-Fill: Authorized Representatives</t>
  </si>
  <si>
    <t>Application Pre-Fill: Household Members &amp; Individual Program Selection</t>
  </si>
  <si>
    <t>2 SSA Verification Composite Service</t>
  </si>
  <si>
    <t>2.14 Review Required Functionality - Adding trigger for changing "Are you a US citizen?" answer from "yes" to "no"</t>
  </si>
  <si>
    <t>3 Verify Current Income (VCI) Service</t>
  </si>
  <si>
    <t>4 Verify Lawful Presence (VLP) Service</t>
  </si>
  <si>
    <t>2.08.05.03 Income Details - Update to add RequiredValidator to the field "When did [Individual Name] start getting payments from this income source?"</t>
  </si>
  <si>
    <t>2.09.04 Individual Enrollment Details - Update to add additional display condition for "Reason for Removal" to appear if "Coverage end date" is populated</t>
  </si>
  <si>
    <t>Help &amp; FAQ - Renewal and Account Management</t>
  </si>
  <si>
    <t>2.2 Create a New Account - Update to ClientIdValidator</t>
  </si>
  <si>
    <t>2.1 Select a Case for Renewal</t>
  </si>
  <si>
    <t>Sprint 4</t>
  </si>
  <si>
    <t>2.03.03 MaineCare Subprogram Selection - Change to options and disabling logic</t>
  </si>
  <si>
    <t>2.04.01 Primary Applicant Contact Information - Update to Add Preferred Contact Validators and Conditionally Required Logic</t>
  </si>
  <si>
    <t>2.04.03 Non-Primary Applicant Contact Information - Update to Add Preferred Contact Validators and Conditionally Required Logic</t>
  </si>
  <si>
    <t>2.05.03 Add Authorized Representative - Change informational blue box to normal label</t>
  </si>
  <si>
    <t>No TC needed</t>
  </si>
  <si>
    <t>2.05.04 Add Authorized Representative - Permissions - Update to add RequiredValidator/Placeholder + nestle "Please describe" field under "Other"</t>
  </si>
  <si>
    <t>2.06.01 Relationships + 2.14 Review Required Functionality - Update to add Review Required scenario for the Relationships screen when a new household member is added</t>
  </si>
  <si>
    <t>2.08.01.08 Absent Parent Details - Update to hide records that do not have a name entered</t>
  </si>
  <si>
    <t>2.08.05.03 Income Details + 2.08.05.05 Remove Existing Income - Update to add EndDateStartDateValidator to "End date" field</t>
  </si>
  <si>
    <t>2.08.06.03 Expense Details - Update to unbold label "Enter shelter expenses individually, such as rent."</t>
  </si>
  <si>
    <t>2.09.02 Enrollment in Healthcare Coverage Summary - Update to replace [Insurance Plan Name] with [Healthcare Coverage Company Name]</t>
  </si>
  <si>
    <t>2.09.04 Individual Enrollment Details + 2.09.09 Remove Coverage - Update to add EndDateStartDateValidator to "Coverage end date"</t>
  </si>
  <si>
    <t>2.1 Account Creation Flow</t>
  </si>
  <si>
    <t>Account</t>
  </si>
  <si>
    <t>2.10.03 Signature Page - Update to remove RequiredValidator for policies</t>
  </si>
  <si>
    <t>2.10.03 Signature Page - Update to remove warning box about DCBS business hours</t>
  </si>
  <si>
    <t>2.11.2 Eligibility Results</t>
  </si>
  <si>
    <t>2.11.3 Next Steps</t>
  </si>
  <si>
    <t>2.11.4 Verification Documents</t>
  </si>
  <si>
    <t>Yashaswini/Pradeep</t>
  </si>
  <si>
    <t>2.11.5 More Help and Information</t>
  </si>
  <si>
    <t>2.2 Create a New Account</t>
  </si>
  <si>
    <t>2.3 Terms of Agreement</t>
  </si>
  <si>
    <t>2.4 Paperless Terms and Conditions</t>
  </si>
  <si>
    <t>2.5 Existing Account Found - Email</t>
  </si>
  <si>
    <t>Account/Integration</t>
  </si>
  <si>
    <t>2.6 Existing Account Found - Individual Information</t>
  </si>
  <si>
    <t>2.7 No Match Found</t>
  </si>
  <si>
    <t>2.8 Activate Your Account</t>
  </si>
  <si>
    <t>2.9 Activation Email</t>
  </si>
  <si>
    <t>3 Reset Password</t>
  </si>
  <si>
    <t>4.1 Sign In Flow</t>
  </si>
  <si>
    <t>4.2 Sign In</t>
  </si>
  <si>
    <t>4.3 Use of This Website</t>
  </si>
  <si>
    <t>5.1 Reset Password - Enter Email</t>
  </si>
  <si>
    <t>5.2 Reset Password - Email Sent</t>
  </si>
  <si>
    <t>5.3 Reset Password Email</t>
  </si>
  <si>
    <t>6 Account Management</t>
  </si>
  <si>
    <t>7.1 Session Timeout</t>
  </si>
  <si>
    <t>Account Management Masks</t>
  </si>
  <si>
    <t>Account Management Reference Tables</t>
  </si>
  <si>
    <t>Account Management Validations</t>
  </si>
  <si>
    <t>Authorized Representative Consent - Alignment of the bullet points in the Terms of Agreement</t>
  </si>
  <si>
    <t>Update warning label text on Authorized Representative screens for consistency.</t>
  </si>
  <si>
    <t>2.04.01 Primary Applicant Contact Information - Update to add SamePhoneTypeValidator</t>
  </si>
  <si>
    <t>Application Pre-Fill: Application Overview</t>
  </si>
  <si>
    <t>Application Pre-Fill: Contact Information</t>
  </si>
  <si>
    <t>Application Pre-Fill: Healthcare Coverage</t>
  </si>
  <si>
    <t>Application Pre-Fill: Household Information</t>
  </si>
  <si>
    <t>Application Pre-Fill: Member Details - Asset Information</t>
  </si>
  <si>
    <t>Application Pre-Fill: Member Details - Expenses Information</t>
  </si>
  <si>
    <t>Application Pre-Fill: Member Details - Health Information</t>
  </si>
  <si>
    <t>Application Pre-Fill: Member Details - Income &amp; Subsidies Information</t>
  </si>
  <si>
    <t>Application Pre-Fill: Member Details - Individual Information</t>
  </si>
  <si>
    <t>Application Pre-Fill: Member Details - Other Information</t>
  </si>
  <si>
    <t>Application Pre-Fill: Relationships &amp; Tax Filing</t>
  </si>
  <si>
    <t>Application Pre-Fill: Sign &amp; Submit</t>
  </si>
  <si>
    <t>2.11 Eligibility Results &amp; Next Steps</t>
  </si>
  <si>
    <t>2.03.02 Household Member Details - Update to change reference table values for NOSSNREASON + RACEDISPLAY</t>
  </si>
  <si>
    <t>2.08.01.04 Highest Level of Education Details - Update to change options for HIGHESTLEVELEDU</t>
  </si>
  <si>
    <t>2.04.03 Non-Primary Applicant Contact Information - PREFERREDMETHODNOTICE updated option for "Electronic-Text Message" to "Electronic - Email and Text Message"</t>
  </si>
  <si>
    <t>2.07.06 Expenses Selection - Update to add Medicaid (MAGI) to program logic for "Does anyone in this household pay alimony?"</t>
  </si>
  <si>
    <t>Sprint 5 US Status</t>
  </si>
  <si>
    <t>TC update post review</t>
  </si>
  <si>
    <t>Planned Total TCs</t>
  </si>
  <si>
    <t>Sprint 4 US Status</t>
  </si>
  <si>
    <t>Type</t>
  </si>
  <si>
    <t>Tasks</t>
  </si>
  <si>
    <t>Assigned To</t>
  </si>
  <si>
    <t>Target Task Completion</t>
  </si>
  <si>
    <t>Test Case Review</t>
  </si>
  <si>
    <t>Review Test Cases for (SNAP Prescreening Rules,  Income, Assets, &amp; Expense Details and TANF Prescreening Rules)</t>
  </si>
  <si>
    <t>Doc Updation</t>
  </si>
  <si>
    <t>Update the TC design UI sheet and send to Jigisha</t>
  </si>
  <si>
    <t>Functional  KT</t>
  </si>
  <si>
    <t>Brief overview of the system</t>
  </si>
  <si>
    <t>Team</t>
  </si>
  <si>
    <t>Test Case Creation</t>
  </si>
  <si>
    <t>TC for MaineCare Prescreening Rules</t>
  </si>
  <si>
    <t>TC for Prescreening Results</t>
  </si>
  <si>
    <t>Execution for Dev delivered Build</t>
  </si>
  <si>
    <t>Dev</t>
  </si>
  <si>
    <t>Can start once build is delivered</t>
  </si>
  <si>
    <t>On Hold</t>
  </si>
  <si>
    <t xml:space="preserve">Waiting for Functional clarification </t>
  </si>
  <si>
    <t>TC Review for Prescreening Results</t>
  </si>
  <si>
    <t>Build delivered in morning</t>
  </si>
  <si>
    <t>Test Execution for Prescreening Overview, Household Details and Expense detail</t>
  </si>
  <si>
    <t>Resume work on Test Cases</t>
  </si>
  <si>
    <t>Test Execution completed yet to update few results on Octane. Have to discuss with dev team and will update it.</t>
  </si>
  <si>
    <t>Functional Review</t>
  </si>
  <si>
    <t>Prepare sheet for Functional overview</t>
  </si>
  <si>
    <t>Test Case Updation</t>
  </si>
  <si>
    <t>Update the Test Cases Prescreening</t>
  </si>
  <si>
    <t>Functional KT</t>
  </si>
  <si>
    <t>Go through the Functional Documents</t>
  </si>
  <si>
    <t>Saiprasad/Heena</t>
  </si>
  <si>
    <t>Test Case Review for MainCare</t>
  </si>
  <si>
    <t>1686217 | Field Level Help Content</t>
  </si>
  <si>
    <t>Start execution once SIT build is delivered today. Till  then go through Test cases</t>
  </si>
  <si>
    <t>1686218 | Income, Assets, &amp; Expense Details</t>
  </si>
  <si>
    <t>1686219 | SNAP Prescreening Rules</t>
  </si>
  <si>
    <t>Amita/Kalam</t>
  </si>
  <si>
    <t>Start execution once SIT build is delivered today.</t>
  </si>
  <si>
    <t>1686220 | TANF Prescreening Rules</t>
  </si>
  <si>
    <t>Shreya/Kalam</t>
  </si>
  <si>
    <t>1686221 |  MaineCare Prescreening Rules</t>
  </si>
  <si>
    <t>Kalam/Amita/Shreya</t>
  </si>
  <si>
    <t>Test Case changes as per functional review</t>
  </si>
  <si>
    <t>Modiying the functional review with RTM</t>
  </si>
  <si>
    <t>Simulation Perf</t>
  </si>
  <si>
    <t>Check Simulation performance</t>
  </si>
  <si>
    <t>Review post rework needs to be done</t>
  </si>
  <si>
    <t>Execution completed. All TC's passed</t>
  </si>
  <si>
    <t>Execution completed. Defects have been raised</t>
  </si>
  <si>
    <t>Will be taken care as a part of US testing</t>
  </si>
  <si>
    <t>Random Testing on SNAP/TANF/Maincare Logic</t>
  </si>
  <si>
    <t>Heena/Saiprasad</t>
  </si>
  <si>
    <t>Complete this by EOD</t>
  </si>
  <si>
    <t>Random Testing on TANF/Maincare Logic</t>
  </si>
  <si>
    <t>Test Process</t>
  </si>
  <si>
    <t>Send the Daily sheet template</t>
  </si>
  <si>
    <t>Discuss on the Automation Framework</t>
  </si>
  <si>
    <t>Have to work with team for setting up framework</t>
  </si>
  <si>
    <t>Prescreening Results test case execution</t>
  </si>
  <si>
    <t>Verify all the Tasks statuses are updated on Octane</t>
  </si>
  <si>
    <t>Check all user stories and ensure the tasks are marked upto date</t>
  </si>
  <si>
    <t>Go through the story description for Sprint 2 and assign them</t>
  </si>
  <si>
    <t>Shreya/Heena/Kalam</t>
  </si>
  <si>
    <t>Go through the story description for Sprint 2 and come up with estimates</t>
  </si>
  <si>
    <t>Heena - Member details
Kalam - Relationship &amp; tax
Amita - Household Information
Shreya - Health Coverage</t>
  </si>
  <si>
    <t>Random Testing</t>
  </si>
  <si>
    <t>Test the scn's mentioned by Stephen</t>
  </si>
  <si>
    <t>Amita/Shreya/Kalam</t>
  </si>
  <si>
    <t>Need to finish this activity before 4pm</t>
  </si>
  <si>
    <t xml:space="preserve">Create a Defect on Prescreening overview </t>
  </si>
  <si>
    <t>Complete all the estimation for US's and divide complexity</t>
  </si>
  <si>
    <t>Issues</t>
  </si>
  <si>
    <t>Discuss with Dev team on Mobile Issue to change Exit button placing and Application Intake flow.</t>
  </si>
  <si>
    <t>Identify High level Scenarios</t>
  </si>
  <si>
    <t>Remove KY-specific Application Screens - Sai Prasad/Shreya
2.02.01 Get Started on the Benefits Application - Shreya
2.02.02 Information for All Who Apply - Shreya
2.02.03 Primary Applicant Details - Shreya
2.02.04 Program Selection - Shreya
2.02.05 Application Summary - Shreya
2.04.01 Primary Applicant Contact Information - Heena
2.04.02 Primary Applicant Address Information - Heena
2.04.03 Non-Primary Applicant Contact Information - Heena
2.04.04 Non-Primary Applicant Address Information - Heena
2.04.05 Manually Enter Address - Heena
2.06 Relationships &amp; Tax Filing - Amita
2.06.01 Relationships - Amita
2.06.02 Tax Filing Details - Amita
2.06.03 Use This Tax Filing Status? - Amita
2.06.04 Household Meals  - Amita</t>
  </si>
  <si>
    <t>Identify dependencies in  US's</t>
  </si>
  <si>
    <t>Kalam/Amita</t>
  </si>
  <si>
    <t>Check with Dev team on newly found Issues</t>
  </si>
  <si>
    <t>Discuss setting up Bitbucket with Mahesh</t>
  </si>
  <si>
    <t>Have to work with team for setting up Bitbucket repository</t>
  </si>
  <si>
    <t>Start creating test cases and send for review</t>
  </si>
  <si>
    <t>Review all the High level scenarios and provide feedback</t>
  </si>
  <si>
    <t>Kalam/Team</t>
  </si>
  <si>
    <t>Review all the Test cases sent by team</t>
  </si>
  <si>
    <t>Update all the application modules on to Octane</t>
  </si>
  <si>
    <t>Prioritize the US depending on Dev delivery date</t>
  </si>
  <si>
    <t>Discuss the N/A dev factor with Jigisha</t>
  </si>
  <si>
    <t>Get the Bitbucket integration done with  Jenkins</t>
  </si>
  <si>
    <t>Work on Test Desgin &amp; revisit the earlier estimated count</t>
  </si>
  <si>
    <t>Work on Test Desgin &amp; update according to feedback post review.</t>
  </si>
  <si>
    <t>Ensure to update all the hours and move tasks to Inprogress on Octane</t>
  </si>
  <si>
    <t>Upload the Test cases to Octane</t>
  </si>
  <si>
    <t xml:space="preserve">1709988 - Shreya
1709996 - Shreya
1712357 - Saiprasad (Inform the change)
1712573 - Amita
</t>
  </si>
  <si>
    <t>TC to be reviewed post initial draft</t>
  </si>
  <si>
    <t>1709999
1714197
1714206</t>
  </si>
  <si>
    <t>1714194 - Need post review test cases
1714195 - Need post review test cases</t>
  </si>
  <si>
    <t>Defect logging</t>
  </si>
  <si>
    <t>Have a low severity defect created for sentence alignment issues on Prescreening results</t>
  </si>
  <si>
    <t>Test Execution for the stories delviered</t>
  </si>
  <si>
    <t>In progress</t>
  </si>
  <si>
    <t>2.02.01 Get Started on the Benefits Application - Shreya/Saiprasad
2.02.02 Information for All Who Apply - Shreya/Kalam
2.02.04 Program Selection - Shreya/Kalam
2.02.05 Application Summary - Shreya/Kalam
2.06 Relationships &amp; Tax Filing - Heena/Amita/Kalam</t>
  </si>
  <si>
    <t>Work on Test Desgin &amp; update according to feedback post review. Also have the Test cases updated to Octane.</t>
  </si>
  <si>
    <t>Test Execution for the stories delivered</t>
  </si>
  <si>
    <t>2.02.01 Get Started on the Benefits Application - Shreya/Saiprasad
2.02.02 Information for All Who Apply - Shreya/Kalam/Amita
2.02.04 Program Selection - Shreya/Kalam
2.02.05 Application Summary - Shreya/Kalam</t>
  </si>
  <si>
    <t>Continue working on Test Desgin.</t>
  </si>
  <si>
    <t>Update the Test cases based on new changes on inventory sheet.</t>
  </si>
  <si>
    <t>Impacted areas.
TAXFILERSTATUS
MEDICARETYPE
AUTHREPRELATIONSHIP
RELATIONSHIP</t>
  </si>
  <si>
    <t>Review the US send for review</t>
  </si>
  <si>
    <t>1714207
1714196</t>
  </si>
  <si>
    <t xml:space="preserve">
2.02.05 Application Summary - Shreya
2.04.02 Primary Applicant Address Information - Heena/Kalam
2.04.04 Non-Primary Applicant Address Information - Heena/Kalam</t>
  </si>
  <si>
    <t>2.02.03 Primary Applicant Details - Shreya
2.04.05 Manually Enter Address - Heena
2.06.02 Tax Filing Details - Amita
2.07.03 Asset Selection - Amita
2.07.04 Other Asset Selection - Amita
2.07.05 Income &amp; Subsidies Selection - Amita
2.07.06 Expenses Selection - Shreya
2.08.01.06 American Indian or Alaskan Native - Saiprasad</t>
  </si>
  <si>
    <t xml:space="preserve">
2.04.02 Primary Applicant Address Information - Heena
2.04.04 Non-Primary Applicant Address Information - Heena</t>
  </si>
  <si>
    <t xml:space="preserve">
2.06.02 Tax Filing Details - Amita
2.07.04 Other Asset Selection - Amita
2.07.05 Income &amp; Subsidies Selection - Amita
2.07.06 Expenses Selection - Shreya
2.03.01 Household Members Summary - Kalam
2.03.02 Household Member Details + 2.03.03 MaineCare Subprogram Selection - Kalam
2.05.01 Authorized Representatives Summary - Shreya</t>
  </si>
  <si>
    <t>1714205 - Kalam
1714214 - Kalam
1714001 - Amita</t>
  </si>
  <si>
    <t>Continue working on Test Design.</t>
  </si>
  <si>
    <t xml:space="preserve">
2.07.04 Other Asset Selection - Amita
2.07.05 Income &amp; Subsidies Selection - Amita
2.03.02 Household Member Details + 2.03.03 MaineCare Subprogram Selection - Kalam
2.05.01 Authorized Representatives Summary - Shreya</t>
  </si>
  <si>
    <t>Revisit all the stories and ensure all tasks are created and upto date</t>
  </si>
  <si>
    <t>Update the UI checklist and design points.</t>
  </si>
  <si>
    <t xml:space="preserve">
2.06.02 Tax Filing Details - Amita/Kalam
2.07.02 Household Circumstances Selection - Shreya/Heena
2.06.03 Use This Tax Filing Status? - Amita
2.06.04 Household Meals - Shreya 
2.06.01 Relationships - Amita
2.04.01 Primary Applicant Contact Information - Heena/Kalam/Saiprasad
2.07.01 Health Selection - Shreya
2.03.01 Household Members Summary - Kalam
</t>
  </si>
  <si>
    <t>1714212 - Kalam
1714213 - Kalam
1714001 - Amita
1714184 - Amita</t>
  </si>
  <si>
    <t xml:space="preserve">
2.06.02 Tax Filing Details - Amita/Kalam
2.07.02 Household Circumstances Selection - Shreya/Heena
2.06.03 Use This Tax Filing Status? - Kalam
2.06.04 Household Meals - Shreya 
2.06.01 Relationships - Amita
2.04.01 Primary Applicant Contact Information - Heena/Kalam/Saiprasad
2.07.01 Health Selection - Shreya/Kalam
2.03.01 Household Members Summary - Saiprasad
</t>
  </si>
  <si>
    <t>1714184 - Amita</t>
  </si>
  <si>
    <t>Tag all the defects raised to test cases</t>
  </si>
  <si>
    <t>Test Design for Auth rep US</t>
  </si>
  <si>
    <t>Work on Functional Review</t>
  </si>
  <si>
    <t xml:space="preserve">
2.06.02 Tax Filing Details - Amita/Kalam
2.07.02 Household Circumstances Selection - Shreya/Heena
2.06.03 Use This Tax Filing Status? - Kalam
2.06.01 Relationships - Amita
2.07.01 Health Selection - Shreya/Kalam
Remove KY-specific Application Screens - Saiprasad
</t>
  </si>
  <si>
    <t xml:space="preserve">1714184 - Amita
</t>
  </si>
  <si>
    <t>Retest the defects based on allocation sent yesterday</t>
  </si>
  <si>
    <t xml:space="preserve">2.07.03 Asset Selection - Kalam
2.06.02 Tax Filing Details - Amita
2.04.03 Non-Primary Applicant Contact Information- Heena
2.06.03 Use This Tax Filing Status? - Amita
2.06.01 Relationships - Amita
Remove KY-specific Application Screens - Saiprasad
</t>
  </si>
  <si>
    <t>Test Designing for 2.08.05.03 Income Details</t>
  </si>
  <si>
    <t>Add the 2 scns to Relationship module</t>
  </si>
  <si>
    <t>Move the stories to Ready for UAT</t>
  </si>
  <si>
    <t xml:space="preserve">
2.06.02 Tax Filing Details - Amita
2.06.03 Use This Tax Filing Status? - Amita
2.06.01 Relationships - Amita
Remove KY-specific Application Screens - Saiprasad
</t>
  </si>
  <si>
    <t>Review the Income summary story TC</t>
  </si>
  <si>
    <t>Update all the TC's with First pass status</t>
  </si>
  <si>
    <t xml:space="preserve">2.3.4	SSN Verification  </t>
  </si>
  <si>
    <t>Post completion of Regression switch to test design.</t>
  </si>
  <si>
    <t>2.5.2	Remove Support Authorized Representative</t>
  </si>
  <si>
    <t>2.8.1.7	Absent Parent  Summary</t>
  </si>
  <si>
    <t>Start Test Design</t>
  </si>
  <si>
    <t>2.8.2.2	Disability and Blindness</t>
  </si>
  <si>
    <t>Post completion of left 4  TC's switch to test design</t>
  </si>
  <si>
    <t>Regression on completed stories</t>
  </si>
  <si>
    <t>Take this one on priority then switch to Test Design</t>
  </si>
  <si>
    <t xml:space="preserve">
2.06.02 Tax Filing Details - Amita
2.06.03 Use This Tax Filing Status? - Amita
2.06.01 Relationships - Amita
Remove KY-specific Application Screens - Saiprasad
2.07.04 Other Asset Selection - Amita
2.03.02 Household Member Details + 2.03.03 MaineCare Subprogram Selection - Kalam
2.08.03.01 Living Arrangement - Heena
2.04.05 Manually Enter Address - Shreya
</t>
  </si>
  <si>
    <t>2.3.6	Member Match Outcomes and Data Pre-population - Start test design</t>
  </si>
  <si>
    <t>2.5.3	Add Authorized Representative - Start test design</t>
  </si>
  <si>
    <t>2.8.1.8	Absent Parent Details - Start test design</t>
  </si>
  <si>
    <t>2.8.2.4	Long-Term Care Services- Start test design</t>
  </si>
  <si>
    <t xml:space="preserve">
2.07.04 Other Asset Selection - Amita
2.03.02 Household Member Details + 2.03.03 MaineCare Subprogram Selection - Kalam
2.08.03.01 Living Arrangement - Heena
2.04.05 Manually Enter Address - Shreya/Saiprasad
</t>
  </si>
  <si>
    <t>Test Defects fixed</t>
  </si>
  <si>
    <t>1733351 - Amita
1735204 - Kalam
1733351 - Amita</t>
  </si>
  <si>
    <t xml:space="preserve">
2.07.04 Other Asset Selection - Amita
2.03.02 Household Member Details + 2.03.03 MaineCare Subprogram Selection - Kalam
</t>
  </si>
  <si>
    <t>Share few complex test cases</t>
  </si>
  <si>
    <t>Continue with Tesst deisgn till US are available</t>
  </si>
  <si>
    <t>2.8.1.1	Not a U.S. Citizen - Kalam
2.8.1.2	Alien Sponsor - Kalam 
2.3.7	Match Found - Amita
2.3.8	You Cannot Apply - Amita
2.5.4	Add Authorized Representative - Permissions - Shreya
2.5.5	Authorized Representative Consent - Shreya
2.8.1.8	Absent Parent Details - Saiprasad
2.8.2.6	Medicare Coverage Summary - Heena
2.8.2.7	Medicare Coverage Details - Heena</t>
  </si>
  <si>
    <t>Modify the Test cases as per the latest update on Tax filing, also complete their execution</t>
  </si>
  <si>
    <t xml:space="preserve">
2.07.04 Other Asset Selection - Amita
2.08.05.03 Income Details - Shreya</t>
  </si>
  <si>
    <t>Continue with Test design till US are available</t>
  </si>
  <si>
    <t>Defect Retest</t>
  </si>
  <si>
    <t>Retest the fixed defects and perform regression around</t>
  </si>
  <si>
    <t>1741456 - Amita
1741299 - Kalam
1739928 - Kalam</t>
  </si>
  <si>
    <t>2.8.1.1	Not a U.S. Citizen - Kalam
2.8.1.2	Alien Sponsor - Kalam 
2.10.04 Application Statement of Understanding - Amita
2.10.06 SNAP Rights &amp; Responsibilities - Amita
2.5.4	Add Authorized Representative - Permissions - Shreya
2.5.5	Authorized Representative Consent - Shreya
2.8.2.6	Medicare Coverage Summary - Heena
2.8.2.7	Medicare Coverage Details - Heena</t>
  </si>
  <si>
    <t>Test designing for Sprint 3 US</t>
  </si>
  <si>
    <t>Review completed TC's</t>
  </si>
  <si>
    <t>2.08.01.05 Current Education Details - Amita
2.08.01.06 American Indian or Alaskan Native - Shreya
2.08.01.07 Absent Parent Summary - Heena
2.08.02.02 Disability and Blindness - Kalam
2.08.02.04 Long-Term Care Services - Kalam
2.08.06.01 Adding Expenses - Kalam
2.08.06.02 Expenses Summary - Kalam
2.10.04 Application Statement of Understanding - Kalam
2.10.06 SNAP Rights &amp; Responsibilities - Kalam</t>
  </si>
  <si>
    <t>Create Task for all the Sprint 3 US</t>
  </si>
  <si>
    <t>2.08.01.02 Alien Sponsor - Kalam
2.10.04 Application Statement of Understanding - Amita
2.10.06 SNAP Rights &amp; Responsibilities - Amita</t>
  </si>
  <si>
    <t>Continue with Test designing for Sprint 3 US</t>
  </si>
  <si>
    <t>2.08.05.08 Benefits from Another State Summary - Shreya
2.08.03.02 Conviction - Heena
2.10.03 Signature Page - Kalam
2.05.03 Add Authorized Representative - Kalam
2.05.04 Add Authorized Representative - Permissions - Kalam
2.05.05 Authorized Representative Consent - Kalam
2.10.07 TANF Family Contract - Kalam</t>
  </si>
  <si>
    <t>Kalam/Shreya</t>
  </si>
  <si>
    <t>2.08.01.01 Not a U.S. Citizen - Kalam
2.05.03 Add Authorized Representative - Shreya</t>
  </si>
  <si>
    <t>Retest the defects shared as  per assignment and upload the respective on Octane</t>
  </si>
  <si>
    <t>Review the low severity defects</t>
  </si>
  <si>
    <t>2.05.04 Add Authorized Representative - Permissions - Amita
2.05.05 Authorized Representative Consent - Amita
2.08.02.07 Medicare Coverage Details - Kalam
2.08.03.02 Conviction  - Heena
2.08.04.01 Adding Assets - Kalam
2.08.05.06 Remove Income? - Shreya
2.08.06.06 Medical Bills for Last 3 Months - Kalam</t>
  </si>
  <si>
    <t>Prepare Checklist for Sprint activities</t>
  </si>
  <si>
    <t>2.05.05 Authorized Representative Consent - Amita
2.08.05.09 Benefits from Another State Details - Shreya
2.08.01.08 Absent Parent Details - Shreya
2.08.01.09 Former Foster Care - Amita
2.08.04.02 Asset Summary - Kalam
2.08.05.02 Income Summary -  Kalam
2.08.05.04 Continue to Add Income - Kalam
2.08.06.05 Change Existing Expense - Kalam
2.09.01 Healthcare Coverage Selection - Heena
2.12.1 Delete [Item] - Heena
2.08.03.03 Migrant/Seasonal Farmworker - Kalam</t>
  </si>
  <si>
    <t>Test the delivered Sprint 3 US and Defects</t>
  </si>
  <si>
    <t>2.08.01.08 Absent Parent Details - Shreya
2.08.04.02 Asset Summary - Kalam
2.08.05.02 Income Summary - Kalam
2.08.05.04 Continue to Add Income - Kalam
2.08.06.05 Change Existing  - Kalam
2.10.07 TANF Family Contract - Kalam
2.12.1 Delete [Item] - Kalam</t>
  </si>
  <si>
    <t>2.08.01.08 Absent Parent Details - Shreya
2.08.04.04 Remove Existing Asset - Kalam
2.08.05.05 Remove Existing Income -  Kalam
2.09.02 Enrollment in Healthcare Coverage Summary - Heena</t>
  </si>
  <si>
    <t>Plan KT for Yashaswini</t>
  </si>
  <si>
    <t>2.08.01.08 Absent Parent Details - Shreya
2.08.05.05 Remove Existing Income - Kalam
2.08.06.03 Expense Details - Kalam
2.08.06.04 Remove Existing Expense - Kalam
2.09.02 Enrollment in Healthcare Coverage Summary - Amita
2.09.03 Enrollment Details - Amita
2.10.11 Eligibility Results Loading Page - Kalam</t>
  </si>
  <si>
    <t>2.08.01.08 Absent Parent Details - Shreya
2.08.05.05 Remove Existing Income - Kalam
2.08.05.07 Change Existing Income - Shreya
2.08.06.04 Remove Existing Expense - Kalam
2.09.04 Individual Enrollment Details - Amita
2.10.09 MA 34 - Declaration of Annuities - Heena
2.10.11 Eligibility Results Loading Page - Heena</t>
  </si>
  <si>
    <t>2.08.05.05 Remove Existing Income - Kalam
2.08.06.04 Remove Existing Expense - Kalam
2.09.04 Individual Enrollment Details - Amita
2.09.09 Remove Coverage - Amita
2.10.01 Early Submission / Short Application - Shreya
2.10.11 Eligibility Results Loading Page - Heena</t>
  </si>
  <si>
    <t>1741735 - Amita
1742116 - Amita
1730505 - Heena</t>
  </si>
  <si>
    <t>Go through the Verified/Approved Field Disabling US</t>
  </si>
  <si>
    <t>2.10.01 Early Submission / Short Application - Shreya
2.10.11 Eligibility Results Loading Page - Heena</t>
  </si>
  <si>
    <t>Update following details on Octane</t>
  </si>
  <si>
    <t>1714215 - Amita to fill up Test review  hours, Vedant to move all tasks to done (Kalam)
1714234 - Get US  status updated,Tasks moved. (Heena)
1714235 - Ask dev to  move tasks and move US status (Kalam)
1714258 - Get US  status updated,Tasks moved. (Heena)
1714263 -  Get US  status updated,Tasks moved. (Heena)
1714278 - Get US  status updated,Tasks moved. (Amita)
1714280 - Get US  status updated,Tasks moved. (Amita)</t>
  </si>
  <si>
    <t>1757135 - Heena</t>
  </si>
  <si>
    <t>Prepare for Functional Review</t>
  </si>
  <si>
    <t>2.08.02.06 Medicare Coverage Summary - Kalam
2.10.01 Early Submission / Short Application - Shreya
2.11.1 Expedited SNAP Determination - Kalam</t>
  </si>
  <si>
    <t>1736042 - Shreya</t>
  </si>
  <si>
    <t>1734561 - Heena
1757384 - Amita
1760403 - Shreya
1757063 - Heena
1755394 - Amita</t>
  </si>
  <si>
    <t>Additions and modifications to TC's</t>
  </si>
  <si>
    <t>2.08.05.05 Remove Existing Income - Check all income types getting covered TC. - Amita
2.08.05.07 Change Existing Income - Check all income types getting covered TC. - Amita
2.11.1 Expedited SNAP Determination - Create Matrix with all scenarios. - Amita
2.10.11 Eligibility Results Loading Page - Other programs are  selected apart from SNAP TC. - Amita
2.08.03.02 Conviction - Conviction is subjected to member selected TC. - Heena
2.09.09 Remove Coverage - Remove Access removal point from TC. - Kalam
Existing asset, income, expense US's should have removal scenario for screen not to render - Amita/Heena/Shreya
MA 34 – Declaration of Annuities – Check the “Read and Agree to Declaration of Annuities” link should appear on the Signature when user requesting LTC. - Amita
Change Existing Income – To check the scenario where the specific Income record has been removed from Remove Income screen should not appear on change Existing Income screen.  - Amita</t>
  </si>
  <si>
    <t>End to End Scns</t>
  </si>
  <si>
    <t xml:space="preserve">1734561 - Heena
1742116 - Ask Pruthivi to change status (Amita)
1755394 - Amita
1757149 - Heena
1757384 - Amita
</t>
  </si>
  <si>
    <t>Perform Regression around the summary story and story with no changes.</t>
  </si>
  <si>
    <t>Move Stories to 'Ready for UAT'</t>
  </si>
  <si>
    <t>1714262 - Heena
1714263 - Heena</t>
  </si>
  <si>
    <t>2.08.04.06 Asset Transfer Information - Kalam</t>
  </si>
  <si>
    <t>1714230 - Heena</t>
  </si>
  <si>
    <t>Test the pending delivered Defects</t>
  </si>
  <si>
    <t>Go through  Stephens observations  sheet</t>
  </si>
  <si>
    <t>1755391 - Shreya</t>
  </si>
  <si>
    <t>Complete pending TC's</t>
  </si>
  <si>
    <t>Perform testing for E2E  scenarios</t>
  </si>
  <si>
    <t>Cover Stephens scenarios - Kalam
Cover Amita's scenarios - Heena/Shreya</t>
  </si>
  <si>
    <t xml:space="preserve">Go through the FD and estimate the count for Sprint 4 US's </t>
  </si>
  <si>
    <t>Work with Dev team and move 1712577 status to In testing</t>
  </si>
  <si>
    <t>Work on creation of Test data from Aces side</t>
  </si>
  <si>
    <t xml:space="preserve">Complete rest of the stories </t>
  </si>
  <si>
    <t>Review the stories</t>
  </si>
  <si>
    <t>1785784
1786433
1782850
1782852
1782857
1782858
1782860
1782861
1782862
1782863
1782864</t>
  </si>
  <si>
    <t>Test Desgining</t>
  </si>
  <si>
    <t>Continue test Designing</t>
  </si>
  <si>
    <t>1770530 - Heena
1773028 - Heena
1785785 - Shreya
1785787 - Amita
1785781 - Shreya
1785786 - Kalam
1785783 - Kalam</t>
  </si>
  <si>
    <t>Discuss the Aces record reusability with Dev</t>
  </si>
  <si>
    <t>Identify possible Test data scenarios</t>
  </si>
  <si>
    <t>Revisit the Defects and ensure  Defect RCA is correct.</t>
  </si>
  <si>
    <t>Collate all the Access affected fields from Inventory sheet</t>
  </si>
  <si>
    <t>Tasks for Prefill on octane</t>
  </si>
  <si>
    <t>KT session for Pradeep</t>
  </si>
  <si>
    <t>Discuss the Aces record reusability with Dev &amp; Also mapping for rest of the screens.</t>
  </si>
  <si>
    <t>Dev was not available on Fri, Discuss today.</t>
  </si>
  <si>
    <t>Review pending stories drafted.</t>
  </si>
  <si>
    <t>Test Designing</t>
  </si>
  <si>
    <t>1782866 - Change Assignment to Yashaswini/Pradeep.
1714291 - Change Assignment to Yashaswini/Pradeep.</t>
  </si>
  <si>
    <t>Test the US 1785784</t>
  </si>
  <si>
    <t>Need Nupoor to complete  this discussion</t>
  </si>
  <si>
    <t>1803142 - Test Designing for Yashaswini</t>
  </si>
  <si>
    <t>Review and Estimate for New US 1803142</t>
  </si>
  <si>
    <t>1807329 - Test Designing for Yashaswini</t>
  </si>
  <si>
    <t>Review and Estimate for New US 1807329</t>
  </si>
  <si>
    <t>Email Forward</t>
  </si>
  <si>
    <t>1782865 - Comment from Tom</t>
  </si>
  <si>
    <t>Respond in EOD status if there was any action taken</t>
  </si>
  <si>
    <t>1782846 - Comment from Stephen</t>
  </si>
  <si>
    <t>1782856 - Comment from Grace</t>
  </si>
  <si>
    <t>1782850 - Comment from Grace</t>
  </si>
  <si>
    <t>1714190, 1714191, 1714192 Remove all tags</t>
  </si>
  <si>
    <t>Complete Test Designing for pending 2 stories</t>
  </si>
  <si>
    <t>1714289 - Comment from Grace</t>
  </si>
  <si>
    <t>Will start once deployment is completed to SIT</t>
  </si>
  <si>
    <t>Perform Test Execution for Deployed US and Defects</t>
  </si>
  <si>
    <t>Test Automation</t>
  </si>
  <si>
    <t>Automation of Intake flow</t>
  </si>
  <si>
    <t>Kalam/Heena</t>
  </si>
  <si>
    <t>1782858 - Comment from Grace</t>
  </si>
  <si>
    <t>Club all Test Data and send it to Ishpreet</t>
  </si>
  <si>
    <t>Start with the estimation of Sprint 5 stories</t>
  </si>
  <si>
    <t>Visit all the US on Octane and ensure all Tasks, statuses and comments are upto date.</t>
  </si>
  <si>
    <t>1782860 - Comment from Grace</t>
  </si>
  <si>
    <t>Will send a update once deployment is completed.</t>
  </si>
  <si>
    <t>Kalam/Heena/Shreya</t>
  </si>
  <si>
    <t xml:space="preserve">Update 'Maincare' to 'MainCare' in all places </t>
  </si>
  <si>
    <t>Discuss the decided estimated hours with  Heena</t>
  </si>
  <si>
    <t>Test Design for '2.1 Get Started on Renewal'</t>
  </si>
  <si>
    <t>Test Design for Sprint 5 Stories</t>
  </si>
  <si>
    <t>Map all the test data to Inventory sheet</t>
  </si>
  <si>
    <t>17828 61 - Comment from Grace</t>
  </si>
  <si>
    <t>2.10.11 Eligibility Results Loading Page - Shreya
2.11.2 Eligibility Results - Shreya
2.11.3 Next Steps - Shreya
2.11.4 Verification Documents - Shreya
2.11.5 More Help and Information - Shreya
2.2 Create a New Account - Kalam
2.6 Existing Account Found - Individual Information - Yashaswini
2.7 No Match Found - Kalam
2.9 Activation Email - Yashaswini
3 Reset Password - Pradeep
4.3 Use of This Website - Yashaswini
5.1 Reset Password - Enter Email - Pradeep
5.2 Reset Password - Email Sent - Pradeep
5.3 Reset Password Email - Pradeep
6 Account Management - Yashaswini</t>
  </si>
  <si>
    <t>Review the story count with Amita</t>
  </si>
  <si>
    <t xml:space="preserve">
2.11.2 Eligibility Results - Shreya
2.11.4 Verification Documents - Shreya
2.2 Create a New Account - Heena
3 Reset Password - Pradeep
- Yashaswini
6 Account Management - Yashaswini</t>
  </si>
  <si>
    <t>Review the completed  US</t>
  </si>
  <si>
    <t>Check if defects are working</t>
  </si>
  <si>
    <t>Heena/Pradeep</t>
  </si>
  <si>
    <t>1803347 - Pradeep
1814077 - Pradeep
1814930 - Heena</t>
  </si>
  <si>
    <t>1714292 - Comment from Grace</t>
  </si>
  <si>
    <t>Test Defects deployed to SIT</t>
  </si>
  <si>
    <t>Complete all prefill views testing</t>
  </si>
  <si>
    <t>Application submission with new account creation</t>
  </si>
  <si>
    <t xml:space="preserve">SNAP, TANF - Kalam
SNAP - Shreya
TANF - Heena
</t>
  </si>
  <si>
    <t>Test the newly created ACES  test data</t>
  </si>
  <si>
    <t>Test Data 2 - Kalam
TANF - Test Data 6 - Amita
Test Data _Prefill_scenario(SNAP and TANF) - Shreya
Test Data _Prefill_scenario_(MaineCare-NON-MAGI) - Heena
Test Data _Prefill_scenario_SNAP_Only - Yashaswini
Test Data _Prefill_scenario_TANF_Only  - Pradeep</t>
  </si>
  <si>
    <t>Test the Integration Defects</t>
  </si>
  <si>
    <t>1829901 - Kalam
1835121 - Shreya</t>
  </si>
  <si>
    <t>Identify the Picklist values</t>
  </si>
  <si>
    <t>Kalam/Shreya/Amita/Heena</t>
  </si>
  <si>
    <t>Test Data 1 - Kalam
Test Data 3 - Yashaswini
Test Data 4 - Pradeep
Test Data 5 - Heena</t>
  </si>
  <si>
    <t>Check the Picklist values for ACES with Nupoor</t>
  </si>
  <si>
    <t>1835121 - Shreya
1842153 - Pradeep
1835124 - Kalam</t>
  </si>
  <si>
    <t>Test Data 1 - Kalam
Test Data 4 - Yashaswini
Test Data 5 - Heena
Test Data _Prefill_scenario_TANF_Only - Pradeep</t>
  </si>
  <si>
    <t>1813357 - Comment from Grace</t>
  </si>
  <si>
    <t>Test the deployed Defects on SIT</t>
  </si>
  <si>
    <t>Will  send confirmation when deployment is done</t>
  </si>
  <si>
    <t>Assignment table is mentioned below</t>
  </si>
  <si>
    <t>Test the deployed Defects and US on SIT</t>
  </si>
  <si>
    <t>Assignment has been shared already</t>
  </si>
  <si>
    <t>Create additional Test data</t>
  </si>
  <si>
    <t>Defect to retest</t>
  </si>
  <si>
    <t>1842156 - Heena
1844320 - Amita
1847178 - Kalam
1844772 - Shreya
1844768 - Yashaswini</t>
  </si>
  <si>
    <t>1844320 - Kalam
1842156 - Heena</t>
  </si>
  <si>
    <t>Test different prefill Data sets</t>
  </si>
  <si>
    <t>1851506 - Yashaswini
1844769 - Amita
1850479 - Kalam
1850478 - Heena
1842156 - Heena</t>
  </si>
  <si>
    <t>Assignment is done below</t>
  </si>
  <si>
    <t>1844769 - Amita
1853327 - Pradeep
1844769 - Kalam
1851507 - Amita
1853324 - Pradeep
1827453 - Kalam
1852354 - Heena
1852353 - Amita
1852355 - Amita
1851866 - Shreya
1852352 - Amita</t>
  </si>
  <si>
    <t>1813364 - Comment added by Stephen</t>
  </si>
  <si>
    <t>Creation of new SF cases</t>
  </si>
  <si>
    <t>Heena/Shreya/Kalam</t>
  </si>
  <si>
    <t xml:space="preserve">Test App Submission </t>
  </si>
  <si>
    <t>App Submission Testing in SIT environment with few combination</t>
  </si>
  <si>
    <t xml:space="preserve">i.	MaineCare (MAGI) + SNAP + TANF - Done
ii.	MaineCare (non-MAGI) + SNAP + TANF - Pending 
</t>
  </si>
  <si>
    <t>Test different prefill Data sets in SIT environment, Allocation as per module can be found in comments</t>
  </si>
  <si>
    <r>
      <t xml:space="preserve">Application Pre-Fill: Contact Information - </t>
    </r>
    <r>
      <rPr>
        <b/>
        <sz val="11"/>
        <color theme="1"/>
        <rFont val="Calibri"/>
        <family val="2"/>
        <scheme val="minor"/>
      </rPr>
      <t>Heena</t>
    </r>
    <r>
      <rPr>
        <sz val="11"/>
        <color theme="1"/>
        <rFont val="Calibri"/>
        <family val="2"/>
        <scheme val="minor"/>
      </rPr>
      <t xml:space="preserve">
Application Pre-Fill: Member Details - Expenses Information - </t>
    </r>
    <r>
      <rPr>
        <b/>
        <sz val="11"/>
        <color theme="1"/>
        <rFont val="Calibri"/>
        <family val="2"/>
        <scheme val="minor"/>
      </rPr>
      <t>Amita</t>
    </r>
    <r>
      <rPr>
        <sz val="11"/>
        <color theme="1"/>
        <rFont val="Calibri"/>
        <family val="2"/>
        <scheme val="minor"/>
      </rPr>
      <t xml:space="preserve">
Application Pre-Fill: Member Details - Health Information - </t>
    </r>
    <r>
      <rPr>
        <b/>
        <sz val="11"/>
        <color theme="1"/>
        <rFont val="Calibri"/>
        <family val="2"/>
        <scheme val="minor"/>
      </rPr>
      <t>Pradeep</t>
    </r>
    <r>
      <rPr>
        <sz val="11"/>
        <color theme="1"/>
        <rFont val="Calibri"/>
        <family val="2"/>
        <scheme val="minor"/>
      </rPr>
      <t xml:space="preserve">
Application Pre-Fill: Member Details - Income &amp; Subsidies Information - </t>
    </r>
    <r>
      <rPr>
        <b/>
        <sz val="11"/>
        <color theme="1"/>
        <rFont val="Calibri"/>
        <family val="2"/>
        <scheme val="minor"/>
      </rPr>
      <t>Yashaswini</t>
    </r>
    <r>
      <rPr>
        <sz val="11"/>
        <color theme="1"/>
        <rFont val="Calibri"/>
        <family val="2"/>
        <scheme val="minor"/>
      </rPr>
      <t xml:space="preserve">
Application Pre-Fill: Member Details - Individual Information - </t>
    </r>
    <r>
      <rPr>
        <b/>
        <sz val="11"/>
        <color theme="1"/>
        <rFont val="Calibri"/>
        <family val="2"/>
        <scheme val="minor"/>
      </rPr>
      <t>Kalam</t>
    </r>
    <r>
      <rPr>
        <sz val="11"/>
        <color theme="1"/>
        <rFont val="Calibri"/>
        <family val="2"/>
        <scheme val="minor"/>
      </rPr>
      <t xml:space="preserve">
Application Pre-Fill: Member Details - Other Information - </t>
    </r>
    <r>
      <rPr>
        <b/>
        <sz val="11"/>
        <color theme="1"/>
        <rFont val="Calibri"/>
        <family val="2"/>
        <scheme val="minor"/>
      </rPr>
      <t>Shreya</t>
    </r>
    <r>
      <rPr>
        <sz val="11"/>
        <color theme="1"/>
        <rFont val="Calibri"/>
        <family val="2"/>
        <scheme val="minor"/>
      </rPr>
      <t xml:space="preserve">
Application Pre-Fill: Relationships &amp; Tax Filing - </t>
    </r>
    <r>
      <rPr>
        <b/>
        <sz val="11"/>
        <color theme="1"/>
        <rFont val="Calibri"/>
        <family val="2"/>
        <scheme val="minor"/>
      </rPr>
      <t>Amita</t>
    </r>
    <r>
      <rPr>
        <sz val="11"/>
        <color theme="1"/>
        <rFont val="Calibri"/>
        <family val="2"/>
        <scheme val="minor"/>
      </rPr>
      <t xml:space="preserve">
Application Pre-Fill: Sign &amp; Submit - </t>
    </r>
    <r>
      <rPr>
        <b/>
        <sz val="11"/>
        <color theme="1"/>
        <rFont val="Calibri"/>
        <family val="2"/>
        <scheme val="minor"/>
      </rPr>
      <t>Heena</t>
    </r>
  </si>
  <si>
    <t>Retest</t>
  </si>
  <si>
    <t xml:space="preserve">Defect retest for SIT </t>
  </si>
  <si>
    <t>List is shared below. While testing the end to end flow validate these defects.</t>
  </si>
  <si>
    <t>Test Application</t>
  </si>
  <si>
    <t>Creation of new test data sets, Also start creating test data for Renewal flow.</t>
  </si>
  <si>
    <t>Pradeep/ Yashaswini/Kalam</t>
  </si>
  <si>
    <t>Create more complex test data.</t>
  </si>
  <si>
    <t>To check the logic</t>
  </si>
  <si>
    <t>Create new test data for Mailing address logic</t>
  </si>
  <si>
    <r>
      <t>Amita/Heena</t>
    </r>
    <r>
      <rPr>
        <sz val="11"/>
        <color theme="1"/>
        <rFont val="Calibri"/>
        <family val="2"/>
        <scheme val="minor"/>
      </rPr>
      <t xml:space="preserve"> </t>
    </r>
  </si>
  <si>
    <t>Need to complete the one left US.</t>
  </si>
  <si>
    <t>Sprint 5 US execution</t>
  </si>
  <si>
    <t>Application Pre-Fill: Contact Information - Heena
Application Pre-Fill: Member Details - Expenses Information - Amita
Application Pre-Fill: Member Details - Health Information - Pradeep
Application Pre-Fill: Member Details - Income &amp; Subsidies Information - Yashaswini
Application Pre-Fill: Member Details - Individual Information - Kalam
Application Pre-Fill: Member Details - Other Information - Shreya
Application Pre-Fill: Relationships &amp; Tax Filing - Amita
Application Pre-Fill: Sign &amp; Submit - Heena</t>
  </si>
  <si>
    <t>Pradeep/ Yashaswini</t>
  </si>
  <si>
    <t>Go through the Sprint 6 US added on Teams for estimation</t>
  </si>
  <si>
    <t xml:space="preserve">Test for newly created data </t>
  </si>
  <si>
    <t>Test Data_Prefill__3(NonMAGISNAP&amp;TANF) - Heena</t>
  </si>
  <si>
    <t>Test for updated data</t>
  </si>
  <si>
    <t>Pradeep/Heena</t>
  </si>
  <si>
    <t xml:space="preserve">Data to be updated - 
Test Data_Maincare (Non- MAGI) and SNAP - </t>
  </si>
  <si>
    <t>Application Pre-Fill: Member Details - Expenses Information - Amita
Application Pre-Fill: Member Details - Health Information - Pradeep
Application Pre-Fill: Relationships &amp; Tax Filing - Amita
Application Pre-Fill: Sign &amp; Submit - Heena</t>
  </si>
  <si>
    <t>Heena/Amita</t>
  </si>
  <si>
    <t>Copy of NonMagi_Address - Heena
Copy of SNAP+Mainecare_18_May - Amita</t>
  </si>
  <si>
    <t>Test For Renewal and Demo Scenarios</t>
  </si>
  <si>
    <t>Kalam/Amita/Shreya/Heena</t>
  </si>
  <si>
    <t>Create a new SF record with Maincare+SNAP+TANF</t>
  </si>
  <si>
    <t>Test Sprint 5 US</t>
  </si>
  <si>
    <t>1852468 - Yashaswini
1852466 - Pradeep
1813364 - Amita
1854649 - Shreya</t>
  </si>
  <si>
    <t>Retest of Defects</t>
  </si>
  <si>
    <t>Create Test data for Verified and approved US</t>
  </si>
  <si>
    <t>1712578-2.13 Verified &amp; Approved Field Disabling - Heena/Shreya
1813359-2.2 Renewal Summary - Heena
1813364-2.5 Accessing Renewal Flow - Amita</t>
  </si>
  <si>
    <t>Start Scripting for Sprint 6 US</t>
  </si>
  <si>
    <t>1873354
1868511</t>
  </si>
  <si>
    <t xml:space="preserve">
1813359-2.2 Renewal Summary - Heena
1813364-2.5 Accessing Renewal Flow - Follow up with Srimukhi (Kalam)</t>
  </si>
  <si>
    <t xml:space="preserve">Ownership according to US is mentioned below
</t>
  </si>
  <si>
    <t>Add all Sprint 6 US Application Module</t>
  </si>
  <si>
    <t>Update the Sheet with Test Data details</t>
  </si>
  <si>
    <t>Review US completed</t>
  </si>
  <si>
    <t>Automation</t>
  </si>
  <si>
    <t>Continue working on Automation Script</t>
  </si>
  <si>
    <t>Kalam/Shreya/Heena</t>
  </si>
  <si>
    <t>Estimate for New US</t>
  </si>
  <si>
    <t xml:space="preserve">
1813364-2.5 Accessing Renewal Flow - Follow up with Srimukhi (Kalam)</t>
  </si>
  <si>
    <t>Add the new US  Application module</t>
  </si>
  <si>
    <t>Upload the Tasks on Octane for Sprint 6</t>
  </si>
  <si>
    <t>Complete Assignment for Rest other US</t>
  </si>
  <si>
    <t>US and Defect Test Execution</t>
  </si>
  <si>
    <t xml:space="preserve">Will send a mail when deployment is completed to SIT
</t>
  </si>
  <si>
    <t>Update the SIT dates according to Dev dates</t>
  </si>
  <si>
    <t>Mark all task hours on Octane</t>
  </si>
  <si>
    <t xml:space="preserve">Perform  Test Execution for Sprint 5 delivered US and defects.
</t>
  </si>
  <si>
    <t>Work on Reusing the Test Data Creation samples shared earlier.</t>
  </si>
  <si>
    <t xml:space="preserve">Target to complete all US scripting by 1st Jun EOD 
</t>
  </si>
  <si>
    <t>Work on Creating the RTM for Sprints 2,3,4</t>
  </si>
  <si>
    <t>Pradeep/Yashaswini/Amita</t>
  </si>
  <si>
    <t>Complete Test Design for Deferred US</t>
  </si>
  <si>
    <t>1883838 - Shreya
1883127 - Shreya
1883128 - Shreya
1868192 - Yashaswini
1883862 - Yashaswini</t>
  </si>
  <si>
    <t>Correct the Test Data sheets shared</t>
  </si>
  <si>
    <t>Identify the Test cases which can be executed with created data</t>
  </si>
  <si>
    <t>Complete remaining Test data sets to be shared</t>
  </si>
  <si>
    <t xml:space="preserve">
1883128 - Shreya
</t>
  </si>
  <si>
    <t>Complete the Review for 1868186</t>
  </si>
  <si>
    <t>Test Data</t>
  </si>
  <si>
    <t>Share the Test Data sets needed with Onshore</t>
  </si>
  <si>
    <t xml:space="preserve">Complete pending TC execution from Sprint 5
</t>
  </si>
  <si>
    <t>Create the Test Data sets needed with Onshore</t>
  </si>
  <si>
    <t xml:space="preserve">Will send out the list once deployment is completed
</t>
  </si>
  <si>
    <t>Update rest of the defects on RTM sheet for Sprint 5</t>
  </si>
  <si>
    <t>Update the TC's with review comments from Stephen</t>
  </si>
  <si>
    <t xml:space="preserve">Continue working on the Sprint 6 US's and Retest Defects
</t>
  </si>
  <si>
    <t>Draft TC's for 1883852</t>
  </si>
  <si>
    <t xml:space="preserve">Continue working on the Sprint 6 US's and Retest Defects, assignment is provided in table below.
</t>
  </si>
  <si>
    <t>Identify cases for multiple scenario updates</t>
  </si>
  <si>
    <t>As multiple scenarios are being considered identify which cases are to be informed to Ariel for update</t>
  </si>
  <si>
    <t>Start Review for Sprint 7 US</t>
  </si>
  <si>
    <t>Add all Sprints to RTM and make it upto date</t>
  </si>
  <si>
    <t>Amita/Pradeep/Heena</t>
  </si>
  <si>
    <t>Start working on Account Management Integration changes</t>
  </si>
  <si>
    <t>Check with Pruthivi</t>
  </si>
  <si>
    <t>Complete and Share pending Test data needed with Ariel</t>
  </si>
  <si>
    <t>Complete the pending TC design</t>
  </si>
  <si>
    <t>Identify the SNAP 6 month Test data need and FDSH</t>
  </si>
  <si>
    <t>1882683 - Amita
1883372 - Heena
1854649 - Shreya
1925334 - Pradeep</t>
  </si>
  <si>
    <t>Create the SNAP 6 month Test data and share with Ariel</t>
  </si>
  <si>
    <t>Comment has been added on 1883126, check and make updates where ever needed</t>
  </si>
  <si>
    <t xml:space="preserve">Continue working on the Sprint 6 &amp; 7 US's and Retest Defects, assignment is provided in table below.
</t>
  </si>
  <si>
    <t>Upload all Test Cases to Octane before 12.30</t>
  </si>
  <si>
    <t xml:space="preserve">Work on SNAP flow - Shreya
Work on TANF flow - Heena
</t>
  </si>
  <si>
    <t>Update all the Review comments provided on Functional review</t>
  </si>
  <si>
    <t>Random Testing to identify corner scenarios</t>
  </si>
  <si>
    <t>RAC- Kalam 
Renewal- Heena</t>
  </si>
  <si>
    <t>Go through the newly added Sprint 7 US and decide estimates</t>
  </si>
  <si>
    <t>Test Design for New US</t>
  </si>
  <si>
    <t xml:space="preserve">1946683, 1946684  - Pradeep
1946685, 1946686 - Yashaswini
1946678 - Heena
1946653, 1946654 - Shreya
1946655, 1946657, 1946659 - Amita
</t>
  </si>
  <si>
    <t>Visit the S7 Detail for assignment</t>
  </si>
  <si>
    <t>Add Hours to Octane for New US</t>
  </si>
  <si>
    <t>Go through the Clarification points and update the teams sheet accordingly.</t>
  </si>
  <si>
    <t>Complete Design and Execution for 1946678</t>
  </si>
  <si>
    <t>Work on Demo Scenarios</t>
  </si>
  <si>
    <t>Update the Functional clarification points on CP sheet</t>
  </si>
  <si>
    <t>Plan for KT</t>
  </si>
  <si>
    <t>Visit the S8 Detail for assignment</t>
  </si>
  <si>
    <t>Create Intake Records</t>
  </si>
  <si>
    <t>Khushboo</t>
  </si>
  <si>
    <t xml:space="preserve">Continue working on the Sprint 7 US
</t>
  </si>
  <si>
    <t>Complete Pending TC's for execution.</t>
  </si>
  <si>
    <t>Complete the Estimation for pending US's</t>
  </si>
  <si>
    <t>Complete Pending TC's for execution for Sprint 7</t>
  </si>
  <si>
    <t>Perform Test Execution for Sprint 8 US delivered</t>
  </si>
  <si>
    <t>Shreya/Heena/Yashawini</t>
  </si>
  <si>
    <t> </t>
  </si>
  <si>
    <t>Work on SNAP flow - Shreya
Work on TANF flow - Heena</t>
  </si>
  <si>
    <t>Make Updates mentioned in Functional Review</t>
  </si>
  <si>
    <t>Complete the Defect Retest</t>
  </si>
  <si>
    <t>Work on the Review Required matrix</t>
  </si>
  <si>
    <t>Shreya/Heena/Pradeep</t>
  </si>
  <si>
    <t>Work on SNAP flow - Shreya
Work on TANF flow - Heena
Work on Regression flow - Amita</t>
  </si>
  <si>
    <t>RAC change member flow - Heena
Renewal - Yashaswini
SNAP 6 month - Amita
Banner,footer and logo update related - Khushboo, Shreya</t>
  </si>
  <si>
    <t>Banner,footer and logo update related - Heena</t>
  </si>
  <si>
    <t>Estimate Sprint 9 US</t>
  </si>
  <si>
    <t>SCN 1 - Heena
SCN 2 - Amita</t>
  </si>
  <si>
    <t>Create Tasks for Sprint 9 US</t>
  </si>
  <si>
    <t>Work on Test designing for Sprint 9 US</t>
  </si>
  <si>
    <t>Work on issue reported by grace</t>
  </si>
  <si>
    <t xml:space="preserve">Amita/Heena </t>
  </si>
  <si>
    <t>Perform Test Execution for Sprint 8 and 9 US delivered</t>
  </si>
  <si>
    <t>Marking Defect RCA as 'New US added'</t>
  </si>
  <si>
    <t>Check on Demo Scns</t>
  </si>
  <si>
    <t>Pradeep/Yashu</t>
  </si>
  <si>
    <t>Pradeep/Yashu/Khushboo</t>
  </si>
  <si>
    <t>Complete pending  review</t>
  </si>
  <si>
    <t>Test with complex data.</t>
  </si>
  <si>
    <t>Yashu/Khushboo</t>
  </si>
  <si>
    <t>EOD</t>
  </si>
  <si>
    <t>PDF - Amita/Shreya/Heena
Document center- Yashu
Benefit Application- Pradeep/Khushboo</t>
  </si>
  <si>
    <t>Test Design for US</t>
  </si>
  <si>
    <t>Complete pending TC's for S8 and S9</t>
  </si>
  <si>
    <t>Complete pending TC's for S9 and S10</t>
  </si>
  <si>
    <t xml:space="preserve">
Work on TANF flow - Heena
Work on Regression flow - Amita</t>
  </si>
  <si>
    <t>Pradeep/Khushboo/Yashu</t>
  </si>
  <si>
    <t>Pradeep- magi + combination
Khushboo- Non magi+ combination
Yashu- Sanp,tanf</t>
  </si>
  <si>
    <t xml:space="preserve">Update the pending mappings on SNAP and TANF flow - Shreya/Heena
Start prep for Regression suite - Team
</t>
  </si>
  <si>
    <t>Test Design for 2036572</t>
  </si>
  <si>
    <t>Khushboo/Heena/Shreya</t>
  </si>
  <si>
    <t>Kalam/Shreya/Heena/Amita</t>
  </si>
  <si>
    <t>Test Design for 2041444</t>
  </si>
  <si>
    <t>Create a Test Data for Prefill scenario for automation</t>
  </si>
  <si>
    <t>Pradeep/Yashaswini/Khushboo</t>
  </si>
  <si>
    <t>Test Design for newly added US's</t>
  </si>
  <si>
    <t>Complete pending TC's execution for S10</t>
  </si>
  <si>
    <t>Yashu</t>
  </si>
  <si>
    <t>Perform Testing on Mock Env</t>
  </si>
  <si>
    <t>Intake - Khushboo/Shreya
RAC- Heena
Renewal /Add other benefit- Amita
SNAP 6 month - Yashaswini
Misicellaneous - Pradeep</t>
  </si>
  <si>
    <t>Keep Octane upto date</t>
  </si>
  <si>
    <t>Complete pending TC's execution for S10 and S11</t>
  </si>
  <si>
    <t>Renewal submission for on shore</t>
  </si>
  <si>
    <t>1. Identify all the renewal cases
2. Make sure maximum number of fields are being covered, mark them in green against the sheet with name and Log number
3. After submission ensure to capture the logs in a word file with Request &amp; Response</t>
  </si>
  <si>
    <t>Complete Design for Sprint 11 US</t>
  </si>
  <si>
    <t xml:space="preserve">Continue to work on regression suite
</t>
  </si>
  <si>
    <t>Keeping octane upto date</t>
  </si>
  <si>
    <t>Retest Mock Env issues</t>
  </si>
  <si>
    <t>RAC, SNAP 6 month and Renewal</t>
  </si>
  <si>
    <t>Pradeep,Shreya,Amita</t>
  </si>
  <si>
    <t>Go through new document of Short SNAP</t>
  </si>
  <si>
    <t>Amita/Heena</t>
  </si>
  <si>
    <t>Continue working on Regression Testing</t>
  </si>
  <si>
    <t>Complete Design for Incomplete SNAP</t>
  </si>
  <si>
    <t>Start with MOCK env testing for Renewal and SNAP 6 month</t>
  </si>
  <si>
    <t>Amita/Heena/Shreya</t>
  </si>
  <si>
    <t>Need RAC submission to start working to work on it</t>
  </si>
  <si>
    <t>RAC submissions for ACES</t>
  </si>
  <si>
    <t>FDSH service testing</t>
  </si>
  <si>
    <t>Start with MOCK env testing for Renewal and RAC</t>
  </si>
  <si>
    <t>Amita/Khushboo/Shreya</t>
  </si>
  <si>
    <t>Start with MOCK env testing for SNAP 6 month</t>
  </si>
  <si>
    <t>Scripting for the newly added US</t>
  </si>
  <si>
    <t>Yashaswini/Pradeep/Khushboo</t>
  </si>
  <si>
    <t>Yashaswini/Amita</t>
  </si>
  <si>
    <t>Complete pending TC's execution for S11</t>
  </si>
  <si>
    <t>Check on mock env</t>
  </si>
  <si>
    <t>Check on poonams query</t>
  </si>
  <si>
    <t>Talk about demo on automation</t>
  </si>
  <si>
    <t>Complete Estimation for Release 2 Sprint 1 US</t>
  </si>
  <si>
    <t>Amita/Heena/Kalam/Shreya</t>
  </si>
  <si>
    <t>Complete pending TC's execution for S11 and S12</t>
  </si>
  <si>
    <t>On hold</t>
  </si>
  <si>
    <t>Start scripting for Release 2 Sprint 1 US</t>
  </si>
  <si>
    <t>Continue scripting for Release 2 Sprint 1 US</t>
  </si>
  <si>
    <t>Complete pending TC's execution for S12 and Release 2 S1</t>
  </si>
  <si>
    <t>Negative Tesing</t>
  </si>
  <si>
    <r>
      <t>Complete pending TC's execution for S12</t>
    </r>
    <r>
      <rPr>
        <sz val="11"/>
        <color theme="1"/>
        <rFont val="Calibri"/>
        <family val="2"/>
      </rPr>
      <t>,S13</t>
    </r>
    <r>
      <rPr>
        <sz val="11"/>
        <color rgb="FF000000"/>
        <rFont val="Calibri"/>
        <family val="2"/>
      </rPr>
      <t xml:space="preserve"> and Release 2 S1</t>
    </r>
  </si>
  <si>
    <t>Continue to work on regression suite</t>
  </si>
  <si>
    <r>
      <t>Continue working on Regression Testing</t>
    </r>
    <r>
      <rPr>
        <sz val="11"/>
        <color theme="1"/>
        <rFont val="Calibri"/>
        <family val="2"/>
      </rPr>
      <t>.</t>
    </r>
  </si>
  <si>
    <t>Work on the Release 2 Sprint 2 US - 2134902</t>
  </si>
  <si>
    <t>Heena/Yashaswini</t>
  </si>
  <si>
    <t>Test Scripting</t>
  </si>
  <si>
    <t>Work on Sprint 3 design scripting</t>
  </si>
  <si>
    <t>Valiadte the defects and corresponding Test cases</t>
  </si>
  <si>
    <t>Discuss all the deferred defects</t>
  </si>
  <si>
    <t>Follow up on Awaiting clarification defects</t>
  </si>
  <si>
    <t>Discuss the reset password scenario</t>
  </si>
  <si>
    <t>ID</t>
  </si>
  <si>
    <t>Name</t>
  </si>
  <si>
    <t>Amita/Yashaswini</t>
  </si>
  <si>
    <t>Kalam/Yashaswini</t>
  </si>
  <si>
    <t>Heena/Shreya/Yashaswini</t>
  </si>
  <si>
    <t>*Remove KY Specific Functionality - Allow users to modify existing Medicare coverage records</t>
  </si>
  <si>
    <t>2.08.03.02 Conviction - Update to change "Has [Individual Name] violated probation or parole?" to "Is [Individual Name] currently violating probation or parole?"</t>
  </si>
  <si>
    <t>2.1 Select a Report a Change Flow</t>
  </si>
  <si>
    <t>3.1 Report a Change Selection Screen</t>
  </si>
  <si>
    <t>3.2 Change Summary</t>
  </si>
  <si>
    <t>3.3 Screens Not Accessible in Report a Change</t>
  </si>
  <si>
    <t>3.4 Leave Report a Change</t>
  </si>
  <si>
    <t>3.5 Report Additional Changes Screen</t>
  </si>
  <si>
    <t>3.6 Review Required (Report a Change - Change Current Member Information Flow)</t>
  </si>
  <si>
    <t>4.2 Add Member Scenario</t>
  </si>
  <si>
    <t>4.3 Remove Member Scenario</t>
  </si>
  <si>
    <t>4.4 Add and Remove Member Review Required</t>
  </si>
  <si>
    <t>RAC Page Level &amp; Field Level Help</t>
  </si>
  <si>
    <t>Replacing "Absent Parent" wording with "Out of Household Parent" on all screens in the portal</t>
  </si>
  <si>
    <t>2.5 Delete Application screen</t>
  </si>
  <si>
    <t>2.06.01 Relationships - If the relationship is changed from other to Spouse, then the marital status of both individuals will be changed to “Married”.</t>
  </si>
  <si>
    <t>2.1 Individual Dashboard – First Time User</t>
  </si>
  <si>
    <t>2.2 Individual Dashboard – Existing User</t>
  </si>
  <si>
    <t>2.3 Dashboard Widgets</t>
  </si>
  <si>
    <t>2.4 Dashboard Navigation</t>
  </si>
  <si>
    <t>3.1.1 Benefits</t>
  </si>
  <si>
    <t>3.1.1.1 Cases Modes and Program Statuses</t>
  </si>
  <si>
    <t>3.1.1.2 Program Tiles</t>
  </si>
  <si>
    <t>3.1.2 More Help and Information</t>
  </si>
  <si>
    <t>Client Dashboard Validations &amp; Masks</t>
  </si>
  <si>
    <t>MaineCare Types</t>
  </si>
  <si>
    <t>2.3.1 Benefits</t>
  </si>
  <si>
    <t>2.3.3 I want to…</t>
  </si>
  <si>
    <t>Remove KY Specific Functionality on the Dashboard</t>
  </si>
  <si>
    <t>3.2.1 My Information - Landing screen</t>
  </si>
  <si>
    <t>2 SNAP 6 Month Reporting Flow</t>
  </si>
  <si>
    <t>Clubbed</t>
  </si>
  <si>
    <t>2.1 Get Started on the SNAP 6 Month Report</t>
  </si>
  <si>
    <t>2.2 SNAP 6 Month Report Summary</t>
  </si>
  <si>
    <t>2.3 Adding a Member in SNAP 6 Month Report</t>
  </si>
  <si>
    <t>2.4 Leave SNAP 6 Month Report</t>
  </si>
  <si>
    <t>2.5 Pre-Fill Data for SNAP 6 Month Report</t>
  </si>
  <si>
    <t>2.6 Accessing SNAP 6 Month Report Flow</t>
  </si>
  <si>
    <t>Update to add Help Desk Phone Number (1-855-797-4357)</t>
  </si>
  <si>
    <t>2.08.02.07 Medicare Coverage Details - Update to increase the size of the Medicare card photos on mobile</t>
  </si>
  <si>
    <t>2.9 Activation Email + 5.3 Reset Password Email - Update to add the email address for sending these emails</t>
  </si>
  <si>
    <t>2.03.02 Household Member Details - Update to change SSN validation</t>
  </si>
  <si>
    <t>2.2 Individual Dashboard - Existing User - Adding SNAP 6 Month Report Button</t>
  </si>
  <si>
    <t>3.1.1 Benefits - Add SNAP 6 Month Report Functionality</t>
  </si>
  <si>
    <t>2.3.2 Dashboard Widgets - Message Center</t>
  </si>
  <si>
    <t>Notifications &amp; To Do's</t>
  </si>
  <si>
    <t>3.1.1.2 Program Tiles - Update apply AG display logic to TANF/SNAP + change Notice of Decision language on TANF</t>
  </si>
  <si>
    <t>6 Account Management - Update to add phone number to Account Locked screen</t>
  </si>
  <si>
    <t>Khushboo/Yashaswini</t>
  </si>
  <si>
    <t>2.1.1.1 Connected to Benefits</t>
  </si>
  <si>
    <t>2.1.1 Connect to Benefits</t>
  </si>
  <si>
    <t>2.1 Individual Dashboard - First Time User - Update to add Connect to Benefits button</t>
  </si>
  <si>
    <t>Remove KY Specific Notifications</t>
  </si>
  <si>
    <t>Yashaswini/Shreya</t>
  </si>
  <si>
    <t>3.1 Setting and Changing Electronic Noticing Preferences</t>
  </si>
  <si>
    <t>Update to the AlienNumberValidator</t>
  </si>
  <si>
    <t>Change "Maine IOS"/"ME IOS" to "My Maine Connection" in Information for All Who Apply and Eligibility Results: Under Review Scenario</t>
  </si>
  <si>
    <t>Prescreening Results - Update to change the hyperlinks on the results to program pages</t>
  </si>
  <si>
    <t>Benefits Application Reference Table Inventory - Update to add values to IMMIGRATIONSTATUS</t>
  </si>
  <si>
    <t>2.13 Verified &amp; Approved Field Disabling - Update for Conviction field disabling</t>
  </si>
  <si>
    <t>3.1.4 Need Help?</t>
  </si>
  <si>
    <t>fixing improper text wrapping in checkbox lists and radio buttons</t>
  </si>
  <si>
    <t>3.1.5 Cookies Message</t>
  </si>
  <si>
    <t>2.2 Footer</t>
  </si>
  <si>
    <t>3.1.1 Announcements</t>
  </si>
  <si>
    <t>3.1.3 Programs</t>
  </si>
  <si>
    <t>Address Validation with SmartyStreets</t>
  </si>
  <si>
    <t>2.2 Message Center Search</t>
  </si>
  <si>
    <t>Updates for SNAP Final Rule Implementation 273.11(s)</t>
  </si>
  <si>
    <t>Additional learn more for Not a U.S. Citizen screen + field level help for immigration status</t>
  </si>
  <si>
    <t>Change "Maine IOS"/"ME IOS" to "My Maine Connection" in Account Management screens/emails</t>
  </si>
  <si>
    <t>Help &amp; FAQs - RAC, SNAP 6 Month Report, Dashboard</t>
  </si>
  <si>
    <t>Prescreening Results - Update to make result statuses more prominent</t>
  </si>
  <si>
    <t>Benefits Application Reference Table Inventory - Update to AUTHREPPERMISSIONS</t>
  </si>
  <si>
    <t>Difference in the font size of ‘Highest Level of Education’ and ‘Current Education’ Labels. Alternate Text needs to be fixed for Start button.</t>
  </si>
  <si>
    <t>Highest Level of Education is still visible after changing the program selection from SNAP to Maincare.</t>
  </si>
  <si>
    <t>Health screen appears blank when program selected as SNAP and TANF and no Female or Non-Binary in the household.</t>
  </si>
  <si>
    <t>($) text is missing beside Amount Currency field</t>
  </si>
  <si>
    <t>“RequiredValidator” does not trigger when text fields have only whitespace.</t>
  </si>
  <si>
    <t>‘Non-Binary’ picklist value is missing from Gender picklist and Suffix picklist value ‘VIII’ is missing.</t>
  </si>
  <si>
    <t>Unit Test Defect - Existing Issues in story</t>
  </si>
  <si>
    <t>Open</t>
  </si>
  <si>
    <t>Questions based on only SNAP and TANF are still displayed when SNAP and TANF are deselected from Program Selection Screen</t>
  </si>
  <si>
    <t>Validator issues on Mailing address/Address fields on Primary Applicant Details Screen</t>
  </si>
  <si>
    <t>Alternate text is incorrect for Edit, Start and Add Expense buttons</t>
  </si>
  <si>
    <t>CurrencyValidator is displayed even for values less than or equal to $9999999999.99 on value ($) field</t>
  </si>
  <si>
    <t>Alt text for Type of asset  and Type of trust is incorrect</t>
  </si>
  <si>
    <t>Additional display condition for a toggle question is incorrect.</t>
  </si>
  <si>
    <t>The Value in the "End Reason" dropdown is incorrect on the Remove Existing Income screen.</t>
  </si>
  <si>
    <t>Removed values("Financial Institution Statement", "Paid in Full", "Collateral Contact") are also available in End Reason lists</t>
  </si>
  <si>
    <t>Current Loan Amount Owed ($) should not be displayed for asset type Life insurance</t>
  </si>
  <si>
    <t>Few additional fields are displayed for asset type 'Life Insurance'  and  'Vehicle' when user selects TANF and SNAP programs</t>
  </si>
  <si>
    <t>Few picklists have additional values on Asset Details screen</t>
  </si>
  <si>
    <t>Expense Frequency values are not correspond to the value entered from the Expense Details screen</t>
  </si>
  <si>
    <t>Income Frequency values are not correspond to the value entered from the Income Details screen</t>
  </si>
  <si>
    <t>Suffix value is incorrect on toggle questions</t>
  </si>
  <si>
    <t>No Authorized Representative record is being created.</t>
  </si>
  <si>
    <t>Word 'Expense' is repeated in the Header of delete popup. when user delete empty expense tile</t>
  </si>
  <si>
    <t>Income type is getting wiped off when change the Income frequency from Change in Existing Income screen.</t>
  </si>
  <si>
    <t>Unit test defect - Type ahead picklist layout issue</t>
  </si>
  <si>
    <t>Unit testing defect - Spacing and field sizing issues</t>
  </si>
  <si>
    <t>Back, Save and Exit, Next buttons alignment is not correct with only Maincare program selection.</t>
  </si>
  <si>
    <t>"false" is displayed on selection of any row in checkbox list on Change Existing Asset screen</t>
  </si>
  <si>
    <t>Current value of vehicle ($)' field has additional question mark '?' at the end.</t>
  </si>
  <si>
    <t>Life Insurance Cash Surrender Value ($) is also displayed when 'Life Insurance Type' not equals 'Whole Life Insurance'</t>
  </si>
  <si>
    <t>Suffix value is incorrect on toggle questions.</t>
  </si>
  <si>
    <t>Start button does not change to edit for 'Someone outside my household' members.</t>
  </si>
  <si>
    <t>Word 'Income' is repeated in the Header of delete popup. when user delete empty Income tile</t>
  </si>
  <si>
    <t>Additional display condition for 'Is this vehicle used on tribal land?' is incorrect</t>
  </si>
  <si>
    <t>Absent parent summary' should not render if we have biological parents on the application.</t>
  </si>
  <si>
    <t>Few UI issues on Authorized Representative Consent screen</t>
  </si>
  <si>
    <t>PrimaryApplicantSignatureMatchValidator is thrown instead of AuthRepSignatureMatchValidator on Authorized Representative Consent screen</t>
  </si>
  <si>
    <t>Middle Name' on 'Add Authorized Representative'/'Primary Applicant Details' should have character limit - 30</t>
  </si>
  <si>
    <t>Shelter Expense details are not populated on Expense summary screen without the Edit action. And User not able to move forward in application.</t>
  </si>
  <si>
    <t>[Income Identifier Line 1] is not placed to a separate line below [Income Type]. Also [Income Type] and [Income Identifier Line 1] are not shown on the screen for Income type other than Job Income.</t>
  </si>
  <si>
    <t>Update an existing record on Benefits from Another State summary screen, deselect one program from Benefits from Another State Details and click on Save button – No changes are saved.</t>
  </si>
  <si>
    <t>Records are not saved on Benefits from Another State summary screen when dates are changed manually on Benefits from Another State details screen.</t>
  </si>
  <si>
    <t>Getting validation message when enter valid BIC.</t>
  </si>
  <si>
    <t>Suffix 'JR.' value is missing and Ext. field gets saved with alphabets</t>
  </si>
  <si>
    <t>Required Validator is missing on ‘Is this an employer offered health care plan?’</t>
  </si>
  <si>
    <t>Unable to save record  when we have a larger 'Group ID'.</t>
  </si>
  <si>
    <t>"RequiredValidator" should be applicable on startdate</t>
  </si>
  <si>
    <t>Relationships screen does not appear even after adding members in the household.</t>
  </si>
  <si>
    <t>Household Meals screen is still displayed when user deselects SNAP and Selects only TANF and MaineCare from Program Selection screen</t>
  </si>
  <si>
    <t>Button alignment being disturbed on providing longer First name and Last name.</t>
  </si>
  <si>
    <t>RequiredValidator is not displayed for  Employer address field when Address Line 2 is populated and clicked on Save</t>
  </si>
  <si>
    <t>Browser/ Device testing- observations on Relationship and household details</t>
  </si>
  <si>
    <t>Zipcode is accepting special characters say “@#$%” on Manually enter address screen</t>
  </si>
  <si>
    <t>The country names are not arranged alphabetically and country count is greater as per inventory sheet.</t>
  </si>
  <si>
    <t>Values of Toggle questions linked to "Does anyone in this household have job income from an employer or had a job in the last 3 months? = yes" changes to 'No'</t>
  </si>
  <si>
    <t>No “EndDateLessThanStartValidator” validation thrown when updating the record</t>
  </si>
  <si>
    <t>Selected Toggle options are not saved when user navigates back to Disability screen</t>
  </si>
  <si>
    <t>Fields to provide information on Someone Else should not be disabled.</t>
  </si>
  <si>
    <t>Alternate text “View the Authorization to Release Information” is not displayed correctly and also bracket has been included.</t>
  </si>
  <si>
    <t>Unable to move forward from  Authorized Representative field with only TANF and SNAP selection.</t>
  </si>
  <si>
    <t>Fields are not retaining values when editing Authorized Representatives.</t>
  </si>
  <si>
    <t>SSN field to be removed , Name of Employer should not be mandate.</t>
  </si>
  <si>
    <t>Healthcare Coverage' is displayed in source record even after details are populated</t>
  </si>
  <si>
    <t>Address line 2 does not get updated on save.</t>
  </si>
  <si>
    <t>the'  word needs to be removed from  'Is this individual a resident of the Maine?'</t>
  </si>
  <si>
    <t>Save &amp; Exit button not saving the changes made on Program Selection screen.</t>
  </si>
  <si>
    <t>Updated address under Primary Applicant is not reflecting in Non-Primary applicant address information screen</t>
  </si>
  <si>
    <t>Scroll doesn’t work correctly for any type-ahead picklists – city, state, country on Manually enter address screen</t>
  </si>
  <si>
    <t>RequiredValidator is not displayed on 'Middle Name' field when Household member does not have a middle initial.'=UNCHECKED</t>
  </si>
  <si>
    <t>Current Individual full name' does not appear on the Header of the screen</t>
  </si>
  <si>
    <t>Alternate text is missing for Suffix picklist</t>
  </si>
  <si>
    <t>Hyperlinks Sequence is not correct as per field inventory</t>
  </si>
  <si>
    <t>Conditional logic missing on ‘Address’ field, Suffix picklist value missing  and  Middle name should  be of 30 characters.</t>
  </si>
  <si>
    <t>Able to save the Coverage Start date after the End Date.</t>
  </si>
  <si>
    <t>Ignore</t>
  </si>
  <si>
    <t>Name of employer should be displayed when there are no employment records and Current Individual is the policy holder.</t>
  </si>
  <si>
    <t>At least one covered individual should be selected from the household' validation needs a '.' at end.</t>
  </si>
  <si>
    <t>"Electronic- Text Message" option disappear when user navigates back to screen after saving</t>
  </si>
  <si>
    <t>Health care coverage name is not displayed. Health coverage is displayed instead.</t>
  </si>
  <si>
    <t>Please explain should have a '.' at the end.</t>
  </si>
  <si>
    <t>Review required alert is getting triggered on Relationship and tax filing section if user changes anything.</t>
  </si>
  <si>
    <t>Resource Information' is displayed instead of 'Asset Information'</t>
  </si>
  <si>
    <t>Multiple Alignment, wording issues in  Authorized representative module</t>
  </si>
  <si>
    <t>Display text for 'Facility Address' field is incorrect. 'a' should be in capital for 'admitted' text</t>
  </si>
  <si>
    <t>LTC screen stuck in loading when "RequiredAddressValidator" triggered , then enter valid address and click on next button</t>
  </si>
  <si>
    <t>"SelectAtLeast1Validator" validation message should appear below the checkbox list i.e field level not on the application level</t>
  </si>
  <si>
    <t>Additional values are displayed on few picklists</t>
  </si>
  <si>
    <t>User navigates to next aligned screen while enter Date admitted date in wrong format</t>
  </si>
  <si>
    <t>Issues on "Preferred Contact method" validation message</t>
  </si>
  <si>
    <t>Required Validation is not firing upon Removing the Individual member from Household.</t>
  </si>
  <si>
    <t>Learn more hyperlink spacing, ‘An applicant…’ para on next line, Place holder  'Start typing' and remove extra space on alternate text.</t>
  </si>
  <si>
    <t>For the checkbox - "Sign and submit a recertification form on my behalf including an electronic recertification" the complete text is not visible on the screen.</t>
  </si>
  <si>
    <t>“Adult on Case” label appears instead of “Adults in the Household”. ‘s’ is missing in ‘Representative’</t>
  </si>
  <si>
    <t>Submit Benefits Application button alternate text is incorrect</t>
  </si>
  <si>
    <t>Buttons on ‘TANF Family Contract’ remains disabled when user again click on hyperlink.</t>
  </si>
  <si>
    <t>“Individual does not have a middle name.” checkbox remains disabled when Primary applicant name contains middle name</t>
  </si>
  <si>
    <t>Only "ReadPolicyValidator" should triggered when all the Agreement hyperlinks left blank and user tries to submit the application</t>
  </si>
  <si>
    <t>Required validator does not triggered for blank input fields when user clicks Submit button.</t>
  </si>
  <si>
    <t>SubmitApplicationSignatureMatchValidator triggered only when user clicks on submit button and message stays on the screen after correcting the values</t>
  </si>
  <si>
    <t>Value is not saved in ‘How is the household member enrolled in this plan?’ field.</t>
  </si>
  <si>
    <t>Validation to be removed from 'Please Explain.' field and alternate text to be corrected on Reason for removal field.</t>
  </si>
  <si>
    <t>Remove and Re-adding  of same Authorized representative is not working.</t>
  </si>
  <si>
    <t>Does everyone in 'Primary Applicant name' household have the same address information" default selected as 'No' when user lands to the screen</t>
  </si>
  <si>
    <t>Asset Transfer Information Screen should not line up when Maincare(Magi), TANF and SNAP program selected</t>
  </si>
  <si>
    <t>The spacing between HH  member names should be consistent</t>
  </si>
  <si>
    <t>Checkbox fields are extended with extra space when user navigates back to LTC screen</t>
  </si>
  <si>
    <t>Missing alt texts on Asset Transfer Information screen</t>
  </si>
  <si>
    <t>Alimony expense tile did not appear on summary screen when flow is MAGI only</t>
  </si>
  <si>
    <t>The spacing between the “Does [individual name] still have this source of income?” and the subsequent date fields and the warning about bonuses and commissions is not standard.</t>
  </si>
  <si>
    <t>Extra space between toggle question text and '?'</t>
  </si>
  <si>
    <t>Preferred Language value is not populating as based on Primary applicant when user first time lands on Non-Primary Contact information</t>
  </si>
  <si>
    <t>The label needs to have the full name of the member displayed [Current Individual First Name + Middle Initial + Last Name + Suffix].</t>
  </si>
  <si>
    <t>“RequiredValidator” is not working on “Number of births expected from this pregnancy” picklist</t>
  </si>
  <si>
    <t>User navigates to next screen by giving expected due date more than 9 months. And giving future date as  Date Pregnancy Ended</t>
  </si>
  <si>
    <t>"Medical Bills for Last 3 Months" screen still aligned in application after changing program to SNAP only</t>
  </si>
  <si>
    <t>Alternate text does not appear for [New Medicare card image] and [Old Medicare card image]</t>
  </si>
  <si>
    <t>“CONDITIONAL ENROLLMENT IN MEDICARE PART A” medicare type appears on the screen whereas this option is strikeout in ref table.</t>
  </si>
  <si>
    <t>"Your entry does not match the allowed format mm/dd/yyyy" validation message stays on screen even for valid End Date</t>
  </si>
  <si>
    <t>"[Individual Name]'s asset details have not changed for the above asset(s)" - Here resource is displayed in place of Asset</t>
  </si>
  <si>
    <t>device and browser testing - Entry not being saved on Healthcare Coverage Summary  - Enrollment in healthcare coverage  screen</t>
  </si>
  <si>
    <t>Pregnancy screen lined up for indv who did not opt for pregnancy</t>
  </si>
  <si>
    <t>Order /sequence of Reason for removal and Coverage End Date should be changed</t>
  </si>
  <si>
    <t>"[Individual Name] still has the above expense(s)" field enabled when [Existing expense records] are checked for Non-Primary member</t>
  </si>
  <si>
    <t>There needs to be space between 'at:[How'  sentence.</t>
  </si>
  <si>
    <t>Alien Sponsor Name field to be removed and First name, middle name and last name to be considered for picklist value.</t>
  </si>
  <si>
    <t>Application goes on hold and not responding when application is at "Relationship" screen and user again select Relationship down arrow for pagination.</t>
  </si>
  <si>
    <t>Health coverages once removed should not be visible on Remove coverage pop up.</t>
  </si>
  <si>
    <t>Browser and device testing/ Issues on UI</t>
  </si>
  <si>
    <t>Device/ Browser testing - Alignment spacing issues on physical handset</t>
  </si>
  <si>
    <t>User navigates to next screen by giving expected due date more than 9 months. And giving future date as  Date Pregnancy Ended</t>
  </si>
  <si>
    <t>Help FAQ testing/ Multiple issues identified on household and program details screens</t>
  </si>
  <si>
    <t>'Please Explain.'  Text area should not appear greyed out. Must be a white background same as other text fields.</t>
  </si>
  <si>
    <t>Issue with 'EndDateStartDateValidator' in 'Income Details screen' and 'Remove Existing Income' screens.</t>
  </si>
  <si>
    <t>Validation message does not displayed till the focus is removed from "Coverage end date", Also Coverage end date cannot be same as start date.</t>
  </si>
  <si>
    <t>When select “Yes” for an asset, the names of the household members appear but it does not say “Select applicable household member(s):” for the field label</t>
  </si>
  <si>
    <t>'Absent parent summary' should not render if we have biological parents on the application.</t>
  </si>
  <si>
    <t>Full stop is missing in the Text on Existing Account Found pop-up</t>
  </si>
  <si>
    <t>UT Defect - Preferred Contact Method field is disabled sometimes when page loads</t>
  </si>
  <si>
    <t>PreferredContactEmailValidator validation message is incorrect on Non-Primary Contact information screen</t>
  </si>
  <si>
    <t>unable to view the Asset Details while editing Asset Record.</t>
  </si>
  <si>
    <t>Screen does not redirect to Household summary when adding MainCare Subprogram with TANF</t>
  </si>
  <si>
    <t>Required field validation message for 'Is [Current Individual Full Name] acting as [Other Household Member's Full Name]'s primary caretaker?' question is getting highlighted in bold.</t>
  </si>
  <si>
    <t>RequiredFieldValidator is not working on Mailing address field on Non Primary applicant address information screen</t>
  </si>
  <si>
    <t>User navigates to next screen when physical Address field is Blank for both Primary and Non-Primary</t>
  </si>
  <si>
    <t>"Does anyone in the household receive housing" stays on the screen when user changes the program to Non- Magi only</t>
  </si>
  <si>
    <t>Who is the absent parent?' field gets removed after saving the record.</t>
  </si>
  <si>
    <t>Review Required not triggered on Other Information section when changing Conviction, seasonal farmworker and Pregnancy from 'No' to 'Yes'</t>
  </si>
  <si>
    <t>Review required alert is not displayed when Changes the relationship with one parent/remove a parent</t>
  </si>
  <si>
    <t>HElp FAQ testing/ field level issues</t>
  </si>
  <si>
    <t>Help FAQ testing/ Field level help text content issues</t>
  </si>
  <si>
    <t>Date Picker not visible completely.</t>
  </si>
  <si>
    <t>The spacing at the start of every sentence is not displaying as per the functional Document.</t>
  </si>
  <si>
    <t>"." is missing at the end of State of Maine Web Policies hyperlink</t>
  </si>
  <si>
    <t>Text wrapping issues(mid word cutoff)</t>
  </si>
  <si>
    <t>Alignment issues/</t>
  </si>
  <si>
    <t>RequiredValidator does not trigger for question "How is this person related to [Primary Applicant Name]?"</t>
  </si>
  <si>
    <t>The Existing Account Found pop-up screen appears only once and do not appear for the second time.</t>
  </si>
  <si>
    <t>Individuals with less than one year of age getting displayed when choosing Yes for questions in 'Household Circumstances' screen</t>
  </si>
  <si>
    <t>The word "Policy" is missing in the Hyperlink 'Privacy Policy &amp; Terms of Use' on the Use of this website screen.</t>
  </si>
  <si>
    <t>When user click on "No, I Reject" button it is navigating to Sign In screen instead of Home Page.</t>
  </si>
  <si>
    <t>There should be a Space in-between Sign and In on the Sign In button.</t>
  </si>
  <si>
    <t>Application is getting navigated to Relationship screen when there is single individual in the household (other Individual has been deleted).</t>
  </si>
  <si>
    <t>No questions displayed under the Asset screen on Household member details.</t>
  </si>
  <si>
    <t>Device and browser test/ Multiple UI issues identified on benefit application</t>
  </si>
  <si>
    <t>""Does everyone in 'Primary Applicant name' household have the same address information" default selected as 'No' when user lands to the screen</t>
  </si>
  <si>
    <t>Review required alert is not displayed on Absent Parent Summary Screen</t>
  </si>
  <si>
    <t>Review Required rule does not trigger for Household Information section when added a household member age &gt;64</t>
  </si>
  <si>
    <t>Review Required is not triggering for all the screens in Household information section when adding a member</t>
  </si>
  <si>
    <t>Review required alert should not be displayed on Medical Expenses screen when expense type question changed from “no” to "yes"</t>
  </si>
  <si>
    <t>Alert is displayed on Household Meals screen as well when Relationship is changed from Spouse to other or other to spouse</t>
  </si>
  <si>
    <t>Review Required alert not trigger on Healthcare Coverage section when adding member</t>
  </si>
  <si>
    <t>Error message pop up when saving HH member with full First name, last name and middle name length.</t>
  </si>
  <si>
    <t>I Agree' button should be enabled when complete text is visible to the user.</t>
  </si>
  <si>
    <t>I agree' not getting selected when decreasing zoom size of the screen on 'Paperless Terms and Conditions'.</t>
  </si>
  <si>
    <t>Alternate text is missing for suffix picklist</t>
  </si>
  <si>
    <t>Browser device UI testing/ Account management multiple UI issues</t>
  </si>
  <si>
    <t>Few UI issues on More Help and Information modal</t>
  </si>
  <si>
    <t>Exit button functionality is not working</t>
  </si>
  <si>
    <t>Alt text is missing for button 'View the State of Maine Voter Guide '</t>
  </si>
  <si>
    <t>Maine Department of Health and Human Services, Office for Family Independence' entire line not coming in 'Reset Your Password for Maine IOS' mail.</t>
  </si>
  <si>
    <t>Full stop is missing in the Text on Account Locked pop-up</t>
  </si>
  <si>
    <t>Review Required triggered only for member detail- Expense information section when flow change from Non-MAGI to MAGI by removing member</t>
  </si>
  <si>
    <t>Alternate text is incorrect for 'SignIn' Hyperlink and 'Exit' button. Also space is needed between 'account?Sign In'</t>
  </si>
  <si>
    <t>ReadPolicyValidator is not firing for ‘Read and agree to Terms of Agreement’ and ‘Read and agree to Paperless Terms and Conditions’, PhoneNumberValidator is not firing as well.</t>
  </si>
  <si>
    <t>ClientIdValidator message should be displayed in separate lines.</t>
  </si>
  <si>
    <t>EmailAddressValidator - validation message not getting when user enters invalid email id in Reset Password - Enter Email screen.</t>
  </si>
  <si>
    <t>Check Your Mail' header is not as per US Document in' Reset Password' - Email Sent screen.</t>
  </si>
  <si>
    <t>On clicking download as PDF, a new tab should open with the same content as that of 'More Help and Information' modal</t>
  </si>
  <si>
    <t>Page level help text testing /multiple issues</t>
  </si>
  <si>
    <t>The font style on the 'Use of This Website' screen is not displayed as same as the Functional Document screenshot.</t>
  </si>
  <si>
    <t>SignIn Validator is not disappeared, when user is entering the valid username and password and try logging into application on the second attempt.</t>
  </si>
  <si>
    <t>User is navigated to Education instead of American Indian or Alaskan Native when race changed to American Indian or Alaskan Native</t>
  </si>
  <si>
    <t>Review required is triggered on Authorized Rep and not on Contact Information when TANF and SNAP is added</t>
  </si>
  <si>
    <t>User lands on Reset Password screen on clicking 'resend the email' hyperlink</t>
  </si>
  <si>
    <t>Enter your email below. An email will be sent to reset the password. Label is not getting displayed, 'Reset Password' Header Size is not as per Style guide.</t>
  </si>
  <si>
    <t>Alternate Text not getting displayed for Suffix picklist in 'Household Member Details' screen</t>
  </si>
  <si>
    <t>Unable to move ahead from Household information section.</t>
  </si>
  <si>
    <t>All the fields with Additional display conditions are not appearing on screen when living arrangements are Jail or Prison, Drug/Alcohol Treatment Center, Hospital, Youth Center (e.g. Long Creek Youth Development Center), Other</t>
  </si>
  <si>
    <t>Getting error while navigating to 'Household Information' screen for Prefill scenario 'Test Data_Prefill_scn(TANF)'</t>
  </si>
  <si>
    <t>Mobile Screen : Header and spacing issue</t>
  </si>
  <si>
    <t>Kallaya</t>
  </si>
  <si>
    <t>All three subprograms being selected in MaineCare program selection.</t>
  </si>
  <si>
    <t>Additional fields are showing up with no field name and help icon is also misplaced on Income Details screen</t>
  </si>
  <si>
    <t>Validation message is not displayed properly for some of the scenarios</t>
  </si>
  <si>
    <t>Reason for removal' field persisting after removing entered 'Coverage end date'.</t>
  </si>
  <si>
    <t>BENEFITS APPLICATION' header alignment towards the left side of 'Kynect Benefits' header in 'program selection' screen.</t>
  </si>
  <si>
    <t>Input box alignment issue</t>
  </si>
  <si>
    <t>Browser and device testing/ Account Creation + Dashboard issues</t>
  </si>
  <si>
    <t>In the Gather Important Documents step the second word for the points 2, 3 and 4 should  start with uppercase letter as per Functional Document.</t>
  </si>
  <si>
    <t>Exception encountered in Authorized Representative : bad value for restricted picklist field: SASA</t>
  </si>
  <si>
    <t>Need defect fix for 1910161</t>
  </si>
  <si>
    <t>Validation message is not displayed correctly for one of the scenario.</t>
  </si>
  <si>
    <t>Address fields (Physical/Mailing) are not getting prefilled on Address Information screen</t>
  </si>
  <si>
    <t>Why doesn't this individual have a SSN?' Radio buttons should be enabled while navigating through Add/Remove Member flow for existing individuals.</t>
  </si>
  <si>
    <t>Only the Program Selection section of ‘Household Member Details’ screen should be enabled while navigating through Add/Remove Member flow for existing individuals.</t>
  </si>
  <si>
    <t>Monthly Issuance Date format is incorrect</t>
  </si>
  <si>
    <t>Rathi, Heena (herathi@deloitte.com)</t>
  </si>
  <si>
    <t>Triggered error message 'Social Security Number does not match' on 'Confirm Social Security Number' field doesn't disappearing after removing entered 'Social Security Number'</t>
  </si>
  <si>
    <t>Pradeep, Tiruchanapalli (tipradeep@deloitte.com)</t>
  </si>
  <si>
    <t>Display Description for Prescreening Tool hyperlink is displayed incorrectly and also second and third word of Hyperlink View More Services should start with uppercase letter.</t>
  </si>
  <si>
    <t>B R, Yashaswini (yasbr@deloitte.com)</t>
  </si>
  <si>
    <t>Exception is thrown when clicked on Next from Program Selection Screen for a Pending Case</t>
  </si>
  <si>
    <t>Dixit, Shreya Pramod (shreydixit@deloitte.com)</t>
  </si>
  <si>
    <t>Fields alignment issue on the primary applicant details screen.</t>
  </si>
  <si>
    <t>gateposts on Other Assets are asked for the newly added member(s) as well as existing member in RAC</t>
  </si>
  <si>
    <t>Leave Renewal' popup shows up when user clicks on exit button on Relationship screen for newly added member</t>
  </si>
  <si>
    <t>Report a Change' selection screen check boxes are grayed out.</t>
  </si>
  <si>
    <t>Review required  is not displayed for Household Information screens(All sections) when age updated from less than age 65 to age 65</t>
  </si>
  <si>
    <t>Review required is not displayed when user updates living arrangement of Individual A when one or more shelter/utility expenses are there and SNAP or TANF is on the case</t>
  </si>
  <si>
    <t>Text is getting wrapped mid way for 'Is the out of household parent paying child support?' and tab title is incorrect.</t>
  </si>
  <si>
    <t>Validation message is misplaced on Relationship Screen</t>
  </si>
  <si>
    <t>For SNAP, tile should have all the household members name receiving benefits</t>
  </si>
  <si>
    <t>In 'Expense Details' screen 'Type of expense' field is not getting prepopulated when type of expense is 'Tax Deductible Expense'</t>
  </si>
  <si>
    <t>Review Required did not trigger when toggle question 'Is this individual a U.S. Citizen?' is flipped from 'Yes' to 'No' for Primary Applicant.</t>
  </si>
  <si>
    <t>What is this individual's marital status' value not retaining on 'Household Member Details' screen.</t>
  </si>
  <si>
    <t>Required validator is displayed when user tries to change the flow from Magi to Non-Magi by updating the subprogram</t>
  </si>
  <si>
    <t>Title is not displayed correctly on the Get Started on the SNAP 6 Month Report screen.</t>
  </si>
  <si>
    <t>Browser and device testing/ Dashboard, help text issues on Safari</t>
  </si>
  <si>
    <t>Display Text under 'See If I May Be Eligible' section is not getting displayed fully.</t>
  </si>
  <si>
    <t>Issue with 'Exit' button on 'Create New Account', 'Sign in Page', and 'Application Summary' screen</t>
  </si>
  <si>
    <t>On the Dashboard Renew Benefits Button and SNAP 6 Month Report button are getting overlapped.</t>
  </si>
  <si>
    <t>On the Dashboard the alignment of report a change button is incorrect.</t>
  </si>
  <si>
    <t>Jain, Amita (amitajain@deloitte.com)</t>
  </si>
  <si>
    <t>Attempt to de-reference a null object' is being provided for VCI service.</t>
  </si>
  <si>
    <t>Request being sent in VLP service is null.</t>
  </si>
  <si>
    <t>The display view need to be consistent for MaineCare as above programs.</t>
  </si>
  <si>
    <t>UT Defect - Issues found after adding a new member to an application in SNAP 6 Month Report which also has TANF or MA on existing case</t>
  </si>
  <si>
    <t>"Renew Benefits" button is not available on Benefits screen. Even though the Case is up for Renewal and SNAP 6 month report both.</t>
  </si>
  <si>
    <t>Error received on VCI service response.</t>
  </si>
  <si>
    <t>Preferred Contact Method is not getting pre-populated when same contact checkbox is checked on new member RAC flow</t>
  </si>
  <si>
    <t>There are no values displayed underneath the Benefit sub sections even though the data is present for the case.</t>
  </si>
  <si>
    <t>Review Required triggered on Household Meals screen after reviewing when added a new member</t>
  </si>
  <si>
    <t>Review required(Navigation) is not working as expected for Male to Female/Non-binary trigger</t>
  </si>
  <si>
    <t>In the RAC flow, On adding disability record system is going in loop.</t>
  </si>
  <si>
    <t>On the Message center screen the Notification Body is incorrect for Notification - Eligibility Results and Next Steps</t>
  </si>
  <si>
    <t>Wrong display text on First time user dashboard under 'See If I May Be Eligible' section</t>
  </si>
  <si>
    <t>Apply for Benefits' button getting displayed on Dashboard when the user has a case is in 'Pending' status.</t>
  </si>
  <si>
    <t>Issues in 'Individual Enrollment Details screen'.</t>
  </si>
  <si>
    <t>On the Leave SNAP 6 Month Report pop up screen the font style is not matching with the user document.</t>
  </si>
  <si>
    <t>Browser and device testing/ RAC observations, button text issues</t>
  </si>
  <si>
    <t>UT Defect - Issues found after firing review required for SNAP 6 Month</t>
  </si>
  <si>
    <t>Middle Name' and 'Suffix' not getting displayed on 'My Information' screen on Creating new account on Salesforce.</t>
  </si>
  <si>
    <t>On Household member details screen the navigation bar for SNAP 6 month report summary screen is not visible.</t>
  </si>
  <si>
    <t>All Programs are in Approved state still getting "Add another Benefit" button on the Benefits screen.</t>
  </si>
  <si>
    <t>Display Text for toggle question "Are you are currently receiving benefits or have you ever received benefits from the State of Maine?" is incorrect on Create an Account Screen</t>
  </si>
  <si>
    <t>Alien Number field is not aligned properly on the screen</t>
  </si>
  <si>
    <t>AlienNumberValidator and SSNorAlienNumberValidator does not trigger when switching the" have you ever received benefits from the State of Maine?" from No to Yes</t>
  </si>
  <si>
    <t>Program tiles on Dashboard are getting displayed as in different lengths.</t>
  </si>
  <si>
    <t>Report a Change' link button got displayed on 'My Information' screen for an active case up for Renewal period.</t>
  </si>
  <si>
    <t>The text on the top gray bar should reflect which flow we are in, for example if the user selected RAC flow it should display as Report a Change.</t>
  </si>
  <si>
    <t>Unable to create new account when on the create an Account screen, user switch the question "Are you are currently receiving benefits or have you ever received benefits from the State of Maine?" Yes to No.</t>
  </si>
  <si>
    <t>Mismatch in the alternate text and few grammatical error on the Successfully connected to benefits screen.</t>
  </si>
  <si>
    <t>Cross browser device/UI testing- Renewal, Snap 6 month reporting issues</t>
  </si>
  <si>
    <t>Review required alert is missing on few screens when adding new member</t>
  </si>
  <si>
    <t>Review required is only displayed for Household meals screen when individual is updated from deceased to living</t>
  </si>
  <si>
    <t>Review Required did not trigger when flow changes to MAGI to Non-MAGI</t>
  </si>
  <si>
    <t>User stuck in loading on Expense Selection screen when reviewing the Household Information section after removing household member</t>
  </si>
  <si>
    <t>Cross browser and device testing/ HELP FAQ functionality_Category of each  QA card, order of QA card, deleting kynect QA cards.</t>
  </si>
  <si>
    <t>Last word of the lines are getting split in two in Help &amp; FAQ sections</t>
  </si>
  <si>
    <t>Font Type for "Q5.	How can I view or manage benefits that I am already receiving?" question under Account Management is incorrect</t>
  </si>
  <si>
    <t>Health screen appears blank on RAC flow when program selected as SNAP and TANF and no Female or Non-Binary in the household is added.</t>
  </si>
  <si>
    <t>Newly added Authorized Representative Record got retained when user exits from RAC flow.</t>
  </si>
  <si>
    <t>Sprint 5 Overall QA Status for US's</t>
  </si>
  <si>
    <t>Sprint 5 Execution Status</t>
  </si>
  <si>
    <t>This has been Moved to Sprint 7 according to Stephen's communication</t>
  </si>
  <si>
    <t>This has been Moved to Sprint 6 according to Stephen's communication</t>
  </si>
  <si>
    <t>3 TC's have been Deferred as there is dependency on 30/90/120 days of the grace period which need to be run a batch process post the data set up.</t>
  </si>
  <si>
    <t>This is available for retest. So test cases can be re-executed</t>
  </si>
  <si>
    <t>No TCs, but added 1 FP and 1 TC for First Pass calculation as it considers 0%</t>
  </si>
  <si>
    <t>Awaiting clarification from Grace, if multiple cases can be added for HOH</t>
  </si>
  <si>
    <t>Sprint 4 Defects</t>
  </si>
  <si>
    <t>Rejected</t>
  </si>
  <si>
    <t>Awaiting Functional clarification</t>
  </si>
  <si>
    <t>SIT Details</t>
  </si>
  <si>
    <t xml:space="preserve">URL : https://sit-maine.cs32.force.com/benefits </t>
  </si>
  <si>
    <t>Username</t>
  </si>
  <si>
    <t>Password</t>
  </si>
  <si>
    <t>Tester</t>
  </si>
  <si>
    <t>stateofmaine.citizen.jacob.forrest@deloitte.com.ios</t>
  </si>
  <si>
    <t>Myhome@007</t>
  </si>
  <si>
    <t>stateofmaine.citizen.johnny.flex@deloitte.com.ios</t>
  </si>
  <si>
    <t>Johnny#1234</t>
  </si>
  <si>
    <t>stateofmaine.citizen.david.dave@deloitte.com.ios</t>
  </si>
  <si>
    <t>David#123456</t>
  </si>
  <si>
    <t>testportaluser01@deloitte.com.ios</t>
  </si>
  <si>
    <t>testuser01</t>
  </si>
  <si>
    <t>testportaluser02@deloitte.com.sit</t>
  </si>
  <si>
    <t>testuser02</t>
  </si>
  <si>
    <t>stateofmainecitizenjacksmith@deloitte.com.ios</t>
  </si>
  <si>
    <t>Deloitte@3</t>
  </si>
  <si>
    <t>stateofmaine.citizen.samuelcross@deloitte.com.ios</t>
  </si>
  <si>
    <t>Deloitte.1*</t>
  </si>
  <si>
    <t>stateofmainecitizenharryjim@deloitte.com.ios</t>
  </si>
  <si>
    <t>stateofmaine.citizen.alex.connor@deloitte.com.ios</t>
  </si>
  <si>
    <t>https://maine-ofi--sit.lightning.force.com/one/one.app</t>
  </si>
  <si>
    <t>mkalamshabaz@deloitte.com.sit</t>
  </si>
  <si>
    <t>https://maine-ofi--dev.my.salesforce.com</t>
  </si>
  <si>
    <t>amitajain@deloitte.com.dev</t>
  </si>
  <si>
    <t>https://maine-ofi--mock.my.salesforce.com</t>
  </si>
  <si>
    <t>mkalamshabaz@deloitte.com.maine.mock</t>
  </si>
  <si>
    <t xml:space="preserve">Deloitte@1 </t>
  </si>
  <si>
    <t>https://mock-maine.cs32.force.com/benefits</t>
  </si>
  <si>
    <t>mockuser@mailinator.com</t>
  </si>
  <si>
    <t>Maine@1234</t>
  </si>
  <si>
    <t>6thoctober@mailinator.com</t>
  </si>
  <si>
    <t>https://maine-ofi--dev1.lightning.force.com/</t>
  </si>
  <si>
    <t>mkalamshabaz@deloitte.com.maine.dev1</t>
  </si>
  <si>
    <t>Backend</t>
  </si>
  <si>
    <t>https://dev1-maine-communities.cs32.force.com/</t>
  </si>
  <si>
    <t>Portal URL</t>
  </si>
  <si>
    <t>https://maine-ofi--sit1.my.salesforce.com/</t>
  </si>
  <si>
    <t>mkalamshabaz@deloitte.com.maine.sit1</t>
  </si>
  <si>
    <t>https://sit1-maine.cs32.force.com/benefits/s/</t>
  </si>
  <si>
    <t>https://maine-ofi--ci1.my.salesforce.com</t>
  </si>
  <si>
    <t>https://ci1-maine-communties.cs32.force.com/</t>
  </si>
  <si>
    <t xml:space="preserve">
https://dev-maine.cs32.force.com/benefits/s/login/?language=en_US </t>
  </si>
  <si>
    <t>Portal URL Dev</t>
  </si>
  <si>
    <t>Sprint 4 Overall QA Status for US's</t>
  </si>
  <si>
    <t>De-Scoped</t>
  </si>
  <si>
    <t>Sprint 4 Execution Status</t>
  </si>
  <si>
    <t>2 TC's are deferred because of Real time Eligibility functionality.</t>
  </si>
  <si>
    <t>4 TC's are deferred because of Real time Eligibility functionality.</t>
  </si>
  <si>
    <t>2 Tc's are deferred because of Real time eligibility  functionality.</t>
  </si>
  <si>
    <t>QA passed</t>
  </si>
  <si>
    <t>This can only be tested after 30 days we are tracking this. Need to test on 21-05-21</t>
  </si>
  <si>
    <t>2 failed and 2 not run TCs to be tested. I don’t see any defect, so presume this is pending for test data. Numbers do not match with status report</t>
  </si>
  <si>
    <t>Confirmed by Stephen client does not need the Health Coverage Prefill functionality.</t>
  </si>
  <si>
    <r>
      <t xml:space="preserve">This is delivered already. Why is it descoped? Changed status to QA in progress - </t>
    </r>
    <r>
      <rPr>
        <b/>
        <i/>
        <sz val="10"/>
        <rFont val="Calibri"/>
        <family val="2"/>
        <scheme val="minor"/>
      </rPr>
      <t>All the prefill scenarios are descoped according to Rony's mail</t>
    </r>
  </si>
  <si>
    <t>Help &amp; FAQ</t>
  </si>
  <si>
    <t>Status/Severity</t>
  </si>
  <si>
    <t>Awaiting validation in SIT</t>
  </si>
  <si>
    <t>Critical</t>
  </si>
  <si>
    <t>Count of Severity</t>
  </si>
  <si>
    <t>Column Labels</t>
  </si>
  <si>
    <t>Row Labels</t>
  </si>
  <si>
    <t>Sprint 6 Overall QA Status for US's</t>
  </si>
  <si>
    <t>Sprint 6 Execution Status</t>
  </si>
  <si>
    <t>2 TC's are deferred, US will be created in future sprints.</t>
  </si>
  <si>
    <t>1 TC is deferred, US will be created in future sprints.</t>
  </si>
  <si>
    <t>2 TC's are deferred for future sprint</t>
  </si>
  <si>
    <t>Sprint 6</t>
  </si>
  <si>
    <t>Report a Change</t>
  </si>
  <si>
    <t>3 Report a Change (Change Information for Current Members) Flow</t>
  </si>
  <si>
    <t>4 Add and Remove Member Flow for Existing Case</t>
  </si>
  <si>
    <t>4.1 Report Household Composition Changes</t>
  </si>
  <si>
    <t>RAC Reference Tables</t>
  </si>
  <si>
    <t>RAC Validations &amp; Masks</t>
  </si>
  <si>
    <t>SNAP 6 Month Report</t>
  </si>
  <si>
    <t>Client Dashboard</t>
  </si>
  <si>
    <t>2.3.1 Dashboard Widgets - Benefits</t>
  </si>
  <si>
    <t>2.3.3 Dashboard Widgets - I want to…</t>
  </si>
  <si>
    <t xml:space="preserve">3.1.2 More Help and Information    </t>
  </si>
  <si>
    <t>3.2 My Information</t>
  </si>
  <si>
    <t>3.2.2 My Information - Change Email Address</t>
  </si>
  <si>
    <t>3.2.3 My Information - Change Contact Method(s)</t>
  </si>
  <si>
    <t>Renewal Submission</t>
  </si>
  <si>
    <t>Report a Change Data Prefill</t>
  </si>
  <si>
    <t>Total Scripting %</t>
  </si>
  <si>
    <t>Sprint 7 Overall QA Status for US's</t>
  </si>
  <si>
    <t>Sprint 7 Execution Status</t>
  </si>
  <si>
    <t xml:space="preserve"> 5  TC's are deferred to future Sprint.</t>
  </si>
  <si>
    <t>For US- 1883193 – The Expedited SNAP Notice is not getting generated even the Expedited Switch is "Y" in salesforce. As the in the notification service is getting null. Need to discuss with Karan.</t>
  </si>
  <si>
    <t xml:space="preserve"> </t>
  </si>
  <si>
    <t>Sprint 8 Overall QA Status for US's</t>
  </si>
  <si>
    <t>Sprint 8 Execution Status</t>
  </si>
  <si>
    <t> US is still under development and has been moved to next sprint w.r.t SIT Testing.</t>
  </si>
  <si>
    <t>Sprint 9 Overall QA Status for US's</t>
  </si>
  <si>
    <t>Sprint 9 Execution Status</t>
  </si>
  <si>
    <t>2 Create a New Account - Phone type should be mobile</t>
  </si>
  <si>
    <t>Sprint 7</t>
  </si>
  <si>
    <t>Will be Clubbed</t>
  </si>
  <si>
    <t>shreya</t>
  </si>
  <si>
    <t>No Test Case Needed</t>
  </si>
  <si>
    <t>Review pending</t>
  </si>
  <si>
    <t>Application Pre-Fill: Household Information - Update to add disability prefill</t>
  </si>
  <si>
    <t xml:space="preserve">3.1.1.2 Program Tiles - Update apply AG display logic to TANF/SNAP + change Notice of Decision language on TANF </t>
  </si>
  <si>
    <t>2.1 Message Center Home</t>
  </si>
  <si>
    <t>2.1.1.2 Connect to Benefits - Not Match Found</t>
  </si>
  <si>
    <t>2.2 Create a New Account - Update to require Client ID + SSN/Alien Number to connect to benefits</t>
  </si>
  <si>
    <t>2.3 Notifications Configurations</t>
  </si>
  <si>
    <t>2.4 View Notice Notification Configuration</t>
  </si>
  <si>
    <t>2.5 To Do's Configuration</t>
  </si>
  <si>
    <t>2.7 No Match Found - Update to add text about calling for assistance</t>
  </si>
  <si>
    <t>3.2 Storing the Electronic Notification Preferences</t>
  </si>
  <si>
    <t>4 Integration for Displaying Notices</t>
  </si>
  <si>
    <t>Help Text - Message Center and ID Proofing</t>
  </si>
  <si>
    <t>RIDP</t>
  </si>
  <si>
    <t>Sprint 10 Overall QA Status for US's</t>
  </si>
  <si>
    <t>Sprint 10 Execution Status</t>
  </si>
  <si>
    <t>ACES US</t>
  </si>
  <si>
    <t>Sprint 8</t>
  </si>
  <si>
    <t>2.3 Upload Document</t>
  </si>
  <si>
    <t>3.1.1.2 Program Tiles - Update to add different types of SNAP benefits</t>
  </si>
  <si>
    <t>FDSH Services - Store Response Codes in Salesforce to Send Back to ACES</t>
  </si>
  <si>
    <t>Deferred (4)</t>
  </si>
  <si>
    <t>4.3 Use of This Website - Update text</t>
  </si>
  <si>
    <t>Application Submission: Conviction fields added for SNAP Final Rule Implementation 273.11(s) need to be submitted to ACES staging tables</t>
  </si>
  <si>
    <t>Application Submission: Need to set CanBuyCookWithHOH__c to true for HOH + need to change Organization ID to number field</t>
  </si>
  <si>
    <t>Application Submission: Some conviction fields that are answered as no or null must be sent in JSON</t>
  </si>
  <si>
    <t>2 Request a MaineCare Card</t>
  </si>
  <si>
    <t>Deferred (9)</t>
  </si>
  <si>
    <t>2.1 Enabling the Request a MaineCare Card Link</t>
  </si>
  <si>
    <t>Will be Clubbed (2024104)</t>
  </si>
  <si>
    <t>2.2 Submitting the MaineCare Card Request</t>
  </si>
  <si>
    <t>Redirection of "Apply for Benefits" Button (Unauthenticated Home Page</t>
  </si>
  <si>
    <t>Receiving and returning ASSESSMENT_ID from ACES for Renewals and SNAP 6 Month Report</t>
  </si>
  <si>
    <t>2.08.02.01 Pregnancy - Update to display and require Due Date for pregnancies that have ended</t>
  </si>
  <si>
    <t>2.08.02.04 Long-Term Care Services - Update to add "Facility Name" and remove the RequiredAddressValidator from "Facility Address"</t>
  </si>
  <si>
    <t>Application Submission: Populate PORTAL_USER.PORTAL_APPLICATION.EXPEDITE_IND using IsSNAPExpedited__c – SSP_Application__c</t>
  </si>
  <si>
    <t>PDF Retention and Batch Upload Process</t>
  </si>
  <si>
    <t>PDF Generation - Update to add a conviction question and to change "This individual" to "[Individual Name]" for consistency</t>
  </si>
  <si>
    <t>Adding logic to change the MaineCare flow from MAGI to Non-MAGI if someone requests assistance with paying for LTC services.</t>
  </si>
  <si>
    <t>Deferred (5)</t>
  </si>
  <si>
    <t>Benefit Prefill: Closed or Denied cases should be pulled back regardless of inclusion status</t>
  </si>
  <si>
    <t>ACES US(12)</t>
  </si>
  <si>
    <t>Application Prefill: "Does anyone in your household need help paying medical bills from the last three months?" should not be prefilled</t>
  </si>
  <si>
    <t>ACES US(5)</t>
  </si>
  <si>
    <t>3.2 My Information - Update to pull information from the Contact object if the Member object is unavailable</t>
  </si>
  <si>
    <t>2.1 Get Started on the SNAP 6 Month Report - update to change informational box text</t>
  </si>
  <si>
    <t>Messages for Failed Password Change</t>
  </si>
  <si>
    <t>Update MaineCare display logic for Assets to include anyone applying for Medicare Savings Plan</t>
  </si>
  <si>
    <t>Update all instances of "Cub Care" program</t>
  </si>
  <si>
    <t>Sprint 11 Overall QA Status for US's</t>
  </si>
  <si>
    <t>Sprint 11 Execution Status</t>
  </si>
  <si>
    <t xml:space="preserve">QA Passed </t>
  </si>
  <si>
    <t>Report a Change Submission</t>
  </si>
  <si>
    <t>Will be Clubbed (1946661)</t>
  </si>
  <si>
    <t>design and review complete</t>
  </si>
  <si>
    <t>Correct Duplicate Headers and Additional Spacing on Benefits screen for SNAP/TANF tiles</t>
  </si>
  <si>
    <t>Home Page, Program Pages, and Footer - Remove KY specific functionality</t>
  </si>
  <si>
    <t>Prescreening Overview - Fix existing issue with button placement on mobile</t>
  </si>
  <si>
    <t>Update Banner Images for Maine Branding in Desktop/Mobile</t>
  </si>
  <si>
    <t>PDF Generation</t>
  </si>
  <si>
    <t>Amita/Shreya/Heena</t>
  </si>
  <si>
    <t>2.1.1 Unauthenticated Header</t>
  </si>
  <si>
    <t>2.1.2 Authenticated Header</t>
  </si>
  <si>
    <t>2.1.3 Language Bar</t>
  </si>
  <si>
    <t>2.1.3.1 Get Interpreter screen</t>
  </si>
  <si>
    <t>3 Unauthenticated Pages</t>
  </si>
  <si>
    <t>Will be Clubbed (1960773)</t>
  </si>
  <si>
    <t>3.1 Home Page</t>
  </si>
  <si>
    <t>3.1.2 Welcome to My Maine Connection</t>
  </si>
  <si>
    <t>3.2 Program Pages</t>
  </si>
  <si>
    <t>Help &amp; FAQ - Renewal and Account Management - Change "Maine IOS"/"ME IOS" to "My Maine Connection"</t>
  </si>
  <si>
    <t>Help &amp; FAQ Benefits Application - Change "Maine IOS"/"ME IOS" to "My Maine Connection"</t>
  </si>
  <si>
    <t>Program Pages - MaineCare Program Page</t>
  </si>
  <si>
    <t>Will be Clubbed (1960793)</t>
  </si>
  <si>
    <t>Program Pages - SNAP Program Page</t>
  </si>
  <si>
    <t>Program Pages - TANF Program Page</t>
  </si>
  <si>
    <t>2.12 Recurring Screens - Update to add separate Delete Household Member screen</t>
  </si>
  <si>
    <t>Disabling MaineCare Subprogram Selection in RAC</t>
  </si>
  <si>
    <t>Pending to Start</t>
  </si>
  <si>
    <t>Update Favicon for Maine Branding</t>
  </si>
  <si>
    <t>Update My Maine Connection Logo for Maine Branding in both desktop/mobile in all instances</t>
  </si>
  <si>
    <t>FAQ - Remove KY Specific Q&amp;A</t>
  </si>
  <si>
    <t>Update to SNAP + MaineCare Program Pages for the Ways to Apply Tile</t>
  </si>
  <si>
    <t>Update to change link from custom to standard Sign In page in all places in the portal</t>
  </si>
  <si>
    <t>Expedited SNAP Indicator should only be calculated for a Benefits Application, not for any of the other flows</t>
  </si>
  <si>
    <t>2.05.03 Add Authorized Representative - Update to change max length of Organization Name from 50 to 30.</t>
  </si>
  <si>
    <t>Remove KY Specific Functionality from the Short SNAP Application</t>
  </si>
  <si>
    <t>Re-enable logic to disable multiple submission for Renewal, RAC, SNAP 6 Month Report</t>
  </si>
  <si>
    <t>4 Verify Lawful Presence (VLP) Service - Update to add missing fields in submission</t>
  </si>
  <si>
    <t>Updating the reference table values for school name</t>
  </si>
  <si>
    <t>Storing and sending the Document ID for submission PDFs that have been uploaded to DocuWare</t>
  </si>
  <si>
    <t>Add FDSH information to the end of the PDF</t>
  </si>
  <si>
    <t>2.09.01 Healthcare Coverage Selection + 2.09.02 Enrollment in Healthcare Coverage Summary - Update to change from "Healthcare Coverage" to "Other Healthcare Coverage"</t>
  </si>
  <si>
    <t>2.06.02 Tax Filing Details - Update "I do not intend to file taxes" to "Individual does not intend to file taxes"</t>
  </si>
  <si>
    <t>2.1.1 Connect to Benefits - Update description under Connect to Benefits to "Are you currently receiving DHHS public benefits or have you received one of these benefits within the last year?"</t>
  </si>
  <si>
    <t>2.2 Create a New Account - update description for Connecting to Your Benefits to "Are you currently receiving DHHS public benefits or have you received one of these benefits within the last year?"</t>
  </si>
  <si>
    <t>Help &amp; FAQ - Document Center</t>
  </si>
  <si>
    <t>Field Level Help - Update to add i icons for conviction gatepost questions</t>
  </si>
  <si>
    <t>Update to add information about CoverME.gov to the Information for All Who Apply, Next Steps, Help &amp; FAQ</t>
  </si>
  <si>
    <t>2.02.01 Get Started on the Benefits Application - Update to add description saying the listed document types are examples</t>
  </si>
  <si>
    <t>Defect Fix for Alien Sponsor screen queueing when change from Not a Citizen to US Citizen</t>
  </si>
  <si>
    <t>Removing NameIllegalCharsValidator on remaining fields</t>
  </si>
  <si>
    <t>2.2.6 Next Steps</t>
  </si>
  <si>
    <t>Will be clubbed with 2116240</t>
  </si>
  <si>
    <t>2.2.4 Terms of Agreement</t>
  </si>
  <si>
    <t xml:space="preserve"> 2.2.5 SNAP Rights &amp; Responsibilities</t>
  </si>
  <si>
    <t>2.2.3 Signature Page</t>
  </si>
  <si>
    <t>2.2.2 Primary Applicant Details</t>
  </si>
  <si>
    <t>2.2.1 Get Started on the Incomplete SNAP Application</t>
  </si>
  <si>
    <t>2.1 Process Flow</t>
  </si>
  <si>
    <t>Sprint 14 Overall QA Status for US's</t>
  </si>
  <si>
    <t>Sprint 14 Execution Status</t>
  </si>
  <si>
    <t>FDSH Services (SSA, VCI, VLP) IOS - ACES Integration - Add to SSP-DC</t>
  </si>
  <si>
    <t>2.05.03 Add Authorized Representative - Update to change max length of Organization Name from 30 to 50.</t>
  </si>
  <si>
    <t>Authorized Representative Summary: Remove Reference to Case # / Application # field</t>
  </si>
  <si>
    <t>Apply Email Template for All Emails sent from Maine IOS</t>
  </si>
  <si>
    <t>Update name display on Salesforce when a name change is reflected in ACES</t>
  </si>
  <si>
    <t>Update to show other healthcare coverage records with end dates</t>
  </si>
  <si>
    <t>Out of Household Parent: "In What State was Individual Name] born?" 2 parent handing scenario</t>
  </si>
  <si>
    <t>Resolve Defect 2120518 by separating SSA and Prefill Call</t>
  </si>
  <si>
    <t>Information for All Who Apply: Update the MaineCare "Estate Recovery" text</t>
  </si>
  <si>
    <t>Sprint 12 Overall QA Status for US's</t>
  </si>
  <si>
    <t>Sprint 12 Execution Status</t>
  </si>
  <si>
    <t>Will be Clubbed (2116249)</t>
  </si>
  <si>
    <t>2.08.01.01 Not a U.S. Citizen - Update to roll back certain immigration statuses</t>
  </si>
  <si>
    <t>2.3 Accessing the Incomplete SNAP Application</t>
  </si>
  <si>
    <t>2.4 Docuware Categories and Subcategories - Update to change all caps display category names</t>
  </si>
  <si>
    <t>2.07.02 Household Circumstances Selection - Update to remove age restrictions for conviction questions</t>
  </si>
  <si>
    <t>PDF Name</t>
  </si>
  <si>
    <t>Remove "Non-Binary" option from GENDER reference table</t>
  </si>
  <si>
    <t>Update Non-Discrimination Statement in the SNAP Rights &amp; Responsibilities</t>
  </si>
  <si>
    <t>2.06.02 Tax Filing Details - Update to remove limitations on tax filing status for spouses</t>
  </si>
  <si>
    <t>2.07.01 Health Selection - Update to only display the question "Does anyone in the household need assistance paying for the cost of Long-Term Care services?" for individuals requesting MaineCare and Cub Care (Not MSP/FP)</t>
  </si>
  <si>
    <t>3.1.1 Benefits - Remove Issuance Date for SNAP/TANF Tiles</t>
  </si>
  <si>
    <t>Document Upload: Disable Category and Subcategory once a document is added</t>
  </si>
  <si>
    <t>Redirection to Dashboard when logged in user navigates to Sign In/Create a New Account screens</t>
  </si>
  <si>
    <t>Removing the option to Change Information for Existing Members after completing Add/Remove a Household Member</t>
  </si>
  <si>
    <t>2.11.2 Eligibility Results - Update to change "Maine IOS" to "My Maine Connection" on the Eligibility Results: Under Review text.</t>
  </si>
  <si>
    <t>Disable name if RIDP has been verified</t>
  </si>
  <si>
    <t>Not queue Declaration of Annuities agreement + Asset Transfer Information in Renewal, SNAP 6 Month Report, RAC</t>
  </si>
  <si>
    <t>Update to change the description for Connecting to Benefits on My Information and Dashboard</t>
  </si>
  <si>
    <t>I94NumberValidator - Validation needs to be changed to accept letters or numbers in the 10th position</t>
  </si>
  <si>
    <t>Incomplete SNAP Application Submission</t>
  </si>
  <si>
    <t>Update the Names of Some FDSH Fields and Split onto PDF</t>
  </si>
  <si>
    <t>2 Document Center</t>
  </si>
  <si>
    <t>Will be Clubbed (1992420)</t>
  </si>
  <si>
    <t>2.1 Document Center - Process Flow</t>
  </si>
  <si>
    <t>2.2 Document Center Home</t>
  </si>
  <si>
    <t>2.4 Docuware Categories and Subcategories</t>
  </si>
  <si>
    <t>Change link for office finder in program pages and home page</t>
  </si>
  <si>
    <t>Document Center Validations</t>
  </si>
  <si>
    <t>Will be Clubbed (1992422)</t>
  </si>
  <si>
    <t>Remove KY Specific Functionality on the Document Center</t>
  </si>
  <si>
    <t>2.2 Footer - Implement ME footer on Reset Password screen</t>
  </si>
  <si>
    <t>2.2 Footer - Update to change email on footer</t>
  </si>
  <si>
    <t>Heena/Khushboo</t>
  </si>
  <si>
    <t>2.1.3.1 Get Interpreter screen - Update to add translations for Afsomali, Swahili, and Khmer</t>
  </si>
  <si>
    <t>Program Pages - MaineCare Program Page - update to add LTC link</t>
  </si>
  <si>
    <t>Request MaineCare Card - Remove KY specific functionality</t>
  </si>
  <si>
    <t>3.1.1 Benefits - Update to remove the "Discontinue Benefits" link</t>
  </si>
  <si>
    <t>Signature Page - Change submit button to be specific to the flow</t>
  </si>
  <si>
    <t>2.2 Create a New Account - Phone type should be mobile</t>
  </si>
  <si>
    <t>Updates to Application Submission SSP-DC Retry Batch</t>
  </si>
  <si>
    <t>SNAP 6 Month Report Submission</t>
  </si>
  <si>
    <t>Yashaswini/Khushboo</t>
  </si>
  <si>
    <t>Sprint 8 US Status</t>
  </si>
  <si>
    <t>Sprint 9 US Status</t>
  </si>
  <si>
    <t>Issue to discuss</t>
  </si>
  <si>
    <t>To be discussed with</t>
  </si>
  <si>
    <t>Resource</t>
  </si>
  <si>
    <t>Post Discussion</t>
  </si>
  <si>
    <t>What is this individual's marital status?' is not changing to Married post updating spouse as Relationship</t>
  </si>
  <si>
    <t>Pruthivi to check with Ahsan if changes are pushed.</t>
  </si>
  <si>
    <t>Discuss LOG-028378</t>
  </si>
  <si>
    <t>O15 is now inactive cannot check this</t>
  </si>
  <si>
    <t>Discuss Defect fixes for 1909861 and 1909351</t>
  </si>
  <si>
    <t>Will be deployed soon.</t>
  </si>
  <si>
    <t>Why is Pending word not coming up on Dashboard, Also why is Apply for benefits button showing up?</t>
  </si>
  <si>
    <t>Karan/Pruthivi</t>
  </si>
  <si>
    <t>Defect Raised</t>
  </si>
  <si>
    <t>Update the O5,O3 case to Renewal flow</t>
  </si>
  <si>
    <t>Ariel</t>
  </si>
  <si>
    <t>Done</t>
  </si>
  <si>
    <t>Discuss LOG-032217 issue with Karan Defect (1926504) raised</t>
  </si>
  <si>
    <t>Karan</t>
  </si>
  <si>
    <t>Check Issues on testing US with Grace</t>
  </si>
  <si>
    <t>Grace</t>
  </si>
  <si>
    <t>Only 2 cases are showing up coming from ACES end (205192062/205192502)</t>
  </si>
  <si>
    <t>Ariel to check and get back</t>
  </si>
  <si>
    <t>TC 17 – In this scenario user exits mid-way from the SF system and made the update in ACES and resume back in SF –Karan will analyze the functionality and provide update.</t>
  </si>
  <si>
    <t>Functionality is now developed</t>
  </si>
  <si>
    <t>Auth rep record discussion for O5</t>
  </si>
  <si>
    <t>Case needs to be moved to Active</t>
  </si>
  <si>
    <t>Auth rep record discussion for O5  - No details even after moving case to Active</t>
  </si>
  <si>
    <t>Auth Rep logic to be finalized</t>
  </si>
  <si>
    <t>Multiple cases are not showing up for newly created data O19 and O20</t>
  </si>
  <si>
    <t>This has been fixed now</t>
  </si>
  <si>
    <t>Case D4 has SSN 958742463 which gives a validation error on SF</t>
  </si>
  <si>
    <t>Understand the buttons display in Pending and Active scenarios and also why we cannot remove renew/RAC buttons from dashboard view for ACES cases</t>
  </si>
  <si>
    <t>Cleared</t>
  </si>
  <si>
    <t>Understand in which conditions Pending, Denied and closed AG's can show up under Active tab</t>
  </si>
  <si>
    <t>Why are there different Indv id's for O25,O26 and O27</t>
  </si>
  <si>
    <t>O18 is set to Inactive when It was not requested, Multiple cases are not showing up</t>
  </si>
  <si>
    <t>Will be updated</t>
  </si>
  <si>
    <t>O22 Expense data is not visible</t>
  </si>
  <si>
    <t>Discuss SSN to be added in SSA call</t>
  </si>
  <si>
    <t>Has been added</t>
  </si>
  <si>
    <t>LOG-038296 exception message</t>
  </si>
  <si>
    <t>Discussed on call</t>
  </si>
  <si>
    <t>Document center in Remove Ky notification case, How to Test</t>
  </si>
  <si>
    <t>Discuss the SSA call, and if it is successful</t>
  </si>
  <si>
    <t>O34 case is not having SSN to create case on SF</t>
  </si>
  <si>
    <t>LOG-040782 - VLP response is not correct. (New User) - Pruthivi/Karan
LOG-041198 - RAC Flow - Karan 
LOG-041409 - Renewal flow
LOG-041420 - Karan</t>
  </si>
  <si>
    <t>Multiple</t>
  </si>
  <si>
    <t xml:space="preserve">
LOG-041193 - VCI response (RAC Flow) - Karan (Raise defect)
LOG-041441 - New user - Nupoor (Raise Defect)
LOG-041548 - Renewal (Raise Defect same as above)</t>
  </si>
  <si>
    <t xml:space="preserve">LOG-042710 - Renewal flow
LOG-042847- RAC (Change)
LOG-042924 - New User 
</t>
  </si>
  <si>
    <t>Discuss on what should happen when user enters his  old password in reset password screen</t>
  </si>
  <si>
    <t>LOG-046688 (Renewal Submission post discussion)</t>
  </si>
  <si>
    <t>Stephen/Grace</t>
  </si>
  <si>
    <t>Discuss on SNAP 6 month submission</t>
  </si>
  <si>
    <t>Karan/Stephen</t>
  </si>
  <si>
    <t>The Client id provided is throwing a validation on Salesforce 791600273A</t>
  </si>
  <si>
    <t>SSA verification call returning Success with valid SSN number against invalid details.</t>
  </si>
  <si>
    <t>On going mail thread</t>
  </si>
  <si>
    <t xml:space="preserve">Discuss 1883110 </t>
  </si>
  <si>
    <t>Discuss about functionality being built for 1946678 from ACES side</t>
  </si>
  <si>
    <t>The Alternate text box is not displaying properly when user hover on any of the hyperlink present on the program pages.</t>
  </si>
  <si>
    <t>yashu</t>
  </si>
  <si>
    <t>discuss on call</t>
  </si>
  <si>
    <t>comma , issue in address discuss with stephen</t>
  </si>
  <si>
    <t>Ariel to update details.</t>
  </si>
  <si>
    <t>1991662 to be discussed with Stephen for new US</t>
  </si>
  <si>
    <t>Stephen will create a new US</t>
  </si>
  <si>
    <t>Discuss 200999033 issue of multiple cases status with Karan</t>
  </si>
  <si>
    <t>Karan will have alook and let us know</t>
  </si>
  <si>
    <t>Discuss RAC cases status with Karan</t>
  </si>
  <si>
    <t>Cases update will be made by next week</t>
  </si>
  <si>
    <t>Talk about defect 2004359 to create a new US</t>
  </si>
  <si>
    <t>US will be created in future.</t>
  </si>
  <si>
    <t>Talk to karan about RIDP intake submission functionality development</t>
  </si>
  <si>
    <t>To be discussed with Stephen</t>
  </si>
  <si>
    <t>1945418 discuss with Stephen and close it if fine</t>
  </si>
  <si>
    <t>Check on Language bar visibiliity on whole application</t>
  </si>
  <si>
    <t>Not required after discussion</t>
  </si>
  <si>
    <t>1925334 1 TC blocked needs clarification, Comment is added on Octane</t>
  </si>
  <si>
    <t>Talk related to RIDP failing and FDSH service testing</t>
  </si>
  <si>
    <t>Clarification points</t>
  </si>
  <si>
    <t>Addressed To</t>
  </si>
  <si>
    <t>Notification - For Continue Benefits Application notification, should it be created when user logout in the middle of the application instated of Save &amp; Exit ?</t>
  </si>
  <si>
    <t>Grace, Stephen</t>
  </si>
  <si>
    <t>Added comments in Octane</t>
  </si>
  <si>
    <t>Clarification provided</t>
  </si>
  <si>
    <t xml:space="preserve">On SSA Verification call returning as a failure for the first time in intake flow getting error message 'Name and SSN do not match' on 'Social Security Number' and 'Confirm Social Security Number' fields. 
On SSA Verification call returning as a failure for the first time in RAC -&gt; Add New member flow getting error message 'Name and SSN do not match' on 'First Name', 'Last Name','Social Security Number', and 'Confirm Social Security Number' fields. 
Is this an expected error message on the Household member Details screen when the SSA Verification call returning as a failure for the first time? </t>
  </si>
  <si>
    <t>As per the clarification on the Functional review call, Report a change link shouldn't get display on the 'My Information' screen when the user has an active case up for Renewal.
Could you please guide, whether this can be fixed with a defect or the new US needs to be created?</t>
  </si>
  <si>
    <t>Since MaineCare had multiple child cases, we were able to apply the display logic for it.
But for SNAP/TANF do not have child case structure so it would be helpful if you could provide an example for these as you had done for MaineCare, so that we can relate to it with more clarity.</t>
  </si>
  <si>
    <t>The display logic for TANF/SNAP part of this US has been deferred for now, Require functional clarification on this US.</t>
  </si>
  <si>
    <t>When user update the Existing email-id and Contact Method from the My Information section. It is getting updated only on the SSP Members on the salesforce portal,
But the same value is not updated on the contact information screen.
 Is this working as expected or the updated value should also reflect on the contact information screen?</t>
  </si>
  <si>
    <t>After updating the email-id on the My Information screen, still the user is able to login with the old email-id.
The above scenario is expected or user should be able to login with the updated email?</t>
  </si>
  <si>
    <t>As per the document the DOB and SSN will be disabled when the data has been verified and file cleared. That means "isSSNValidated" and 
"isMemberFileCleared" both the flags should be set as “True”.</t>
  </si>
  <si>
    <t>Currently, when adding new member, user is traversing through sections like contact information and Member Details for existing individuals as well.
Can you please confirm if this behavior is expected?</t>
  </si>
  <si>
    <t>Steps:
1) Navigate to an existing user through Add/Remove Member flow
2) Change flow from MAGI to Non-Magi or Non-Magi to MAGI
Expected behavior: Review required should be triggered
Is the expected behavior correct?</t>
  </si>
  <si>
    <t>1) Currently, User is unable to remove existing individuals from Household Member screen, only new individuals can be removed.
Can you please confirm if this is expected or it's a defect?
2) If the DOB is changed for existing user, review required is triggered on Household Meals screen.
Is this expected?</t>
  </si>
  <si>
    <t xml:space="preserve">1) 	Does the RIDP service invoked for a fresh case created with new user from the Salesforce end.
2) 	How the RIDP service identify the primary individual is new or existing in the ACSE system as other services such as FDSH, SSA, VLP, VCI invoke once the individual is successfully verified using RIDP.
3) 	As per the document the Experian responses are not correct, the Experian will respond back with a reference number and help desk analyst needs to manually validate the applicant’s identity. So in such scenarios when the RIDP respond incorrect, will the user blocked and will not be able to move ahead and submit the application.
4) 	In Document no where mentioned the count of challenge questions render on the screen.
</t>
  </si>
  <si>
    <t>For the below condition what should be the parameters taken into the consideration -  Recertification_DT or Assessment_Type_cd.
Latest date to start SNAP 6 Month Report
The last day of the next month following the due month (e.g. If the SNAP 6 Month Report is due at the end of April, the latest date would be May 31st)
To Validate this scenario do we need a batch set up to flip the flag.</t>
  </si>
  <si>
    <t>We encountered this exception because street length was too long. Karan has mentioned that this had to be discussed with client and decided on the character length. Do let us know a update on this so we can bring this defect to a closure</t>
  </si>
  <si>
    <t>Pending for clarification</t>
  </si>
  <si>
    <t>RIDP - Will the RIDP will be called again for the scenario where Primary Individual already passed the RIDP service, and then Individual is coming back to the Household member details screen and update demographic fields such as First name, last Name, SSN, DOB.</t>
  </si>
  <si>
    <t>Stephen, Grace</t>
  </si>
  <si>
    <t>Need to know response codes which are most important for VLP as that they can be added for testing</t>
  </si>
  <si>
    <t>Name of the screen.</t>
  </si>
  <si>
    <t>Displayed text for each element; Anything in [..] is a placeholder for a given field value</t>
  </si>
  <si>
    <t>All Logs</t>
  </si>
  <si>
    <t>Screen Name</t>
  </si>
  <si>
    <t>Display Text</t>
  </si>
  <si>
    <t>Select the programs the household would like to apply for.</t>
  </si>
  <si>
    <t>LOG-105005</t>
  </si>
  <si>
    <t>LOG-105492</t>
  </si>
  <si>
    <t>LOG-105499</t>
  </si>
  <si>
    <t>LOG-105290</t>
  </si>
  <si>
    <t>LOG-105161</t>
  </si>
  <si>
    <t>LOG-105217</t>
  </si>
  <si>
    <t>First Name</t>
  </si>
  <si>
    <t>LOG-105376</t>
  </si>
  <si>
    <t>LOG-105459</t>
  </si>
  <si>
    <r>
      <rPr>
        <strike/>
        <sz val="11"/>
        <color rgb="FF7030A0"/>
        <rFont val="Calibri"/>
        <family val="2"/>
        <scheme val="minor"/>
      </rPr>
      <t>M.I.</t>
    </r>
    <r>
      <rPr>
        <sz val="11"/>
        <color rgb="FF7030A0"/>
        <rFont val="Calibri"/>
        <family val="2"/>
        <scheme val="minor"/>
      </rPr>
      <t xml:space="preserve"> </t>
    </r>
    <r>
      <rPr>
        <b/>
        <sz val="11"/>
        <color theme="5"/>
        <rFont val="Calibri"/>
        <family val="2"/>
        <scheme val="minor"/>
      </rPr>
      <t>Middle Name</t>
    </r>
  </si>
  <si>
    <t>Last Name</t>
  </si>
  <si>
    <t>Suffix</t>
  </si>
  <si>
    <t>Gender</t>
  </si>
  <si>
    <t>Date of Birth</t>
  </si>
  <si>
    <t>Social Security Number</t>
  </si>
  <si>
    <t>Why doesn't this individual have a SSN?</t>
  </si>
  <si>
    <t>Is this individual a U.S. citizen?</t>
  </si>
  <si>
    <t>Has this individual served in the U.S. military?</t>
  </si>
  <si>
    <r>
      <t xml:space="preserve">Is this individual a resident of </t>
    </r>
    <r>
      <rPr>
        <strike/>
        <sz val="11"/>
        <color rgb="FF7030A0"/>
        <rFont val="Calibri"/>
        <family val="2"/>
        <scheme val="minor"/>
      </rPr>
      <t>the Commonwealth of Kentucky</t>
    </r>
    <r>
      <rPr>
        <b/>
        <sz val="11"/>
        <color theme="5"/>
        <rFont val="Calibri"/>
        <family val="2"/>
        <scheme val="minor"/>
      </rPr>
      <t xml:space="preserve"> Maine</t>
    </r>
    <r>
      <rPr>
        <sz val="11"/>
        <color theme="1"/>
        <rFont val="Calibri"/>
        <family val="2"/>
        <scheme val="minor"/>
      </rPr>
      <t>?</t>
    </r>
  </si>
  <si>
    <t>Select this individual's race(s)</t>
  </si>
  <si>
    <t>Is this individual Hispanic/Latino?</t>
  </si>
  <si>
    <t>What is this individual's marital status?</t>
  </si>
  <si>
    <t>Date of Death</t>
  </si>
  <si>
    <t>What programs would this individual like to apply for?</t>
  </si>
  <si>
    <t>What MaineCare services is this individual interested in?</t>
  </si>
  <si>
    <t>Email</t>
  </si>
  <si>
    <t>LOG-105464</t>
  </si>
  <si>
    <t>Primary Phone Type</t>
  </si>
  <si>
    <t>Ext.</t>
  </si>
  <si>
    <r>
      <rPr>
        <strike/>
        <sz val="11"/>
        <color rgb="FF7030A0"/>
        <rFont val="Calibri"/>
        <family val="2"/>
        <scheme val="minor"/>
      </rPr>
      <t>Check here to allow kynect benefits and your Managed Care Organization to send text message alerts to your phone number</t>
    </r>
    <r>
      <rPr>
        <sz val="11"/>
        <color theme="1"/>
        <rFont val="Calibri"/>
        <family val="2"/>
        <scheme val="minor"/>
      </rPr>
      <t xml:space="preserve"> </t>
    </r>
    <r>
      <rPr>
        <b/>
        <sz val="11"/>
        <color theme="5"/>
        <rFont val="Calibri"/>
        <family val="2"/>
        <scheme val="minor"/>
      </rPr>
      <t>Can we send text messages to this cell phone?</t>
    </r>
    <r>
      <rPr>
        <sz val="11"/>
        <color theme="5"/>
        <rFont val="Calibri"/>
        <family val="2"/>
        <scheme val="minor"/>
      </rPr>
      <t xml:space="preserve"> </t>
    </r>
    <r>
      <rPr>
        <sz val="11"/>
        <color theme="1"/>
        <rFont val="Calibri"/>
        <family val="2"/>
        <scheme val="minor"/>
      </rPr>
      <t>(Standard data rates may apply)</t>
    </r>
  </si>
  <si>
    <r>
      <t xml:space="preserve">Select your preferred contact method for </t>
    </r>
    <r>
      <rPr>
        <strike/>
        <sz val="11"/>
        <color rgb="FF7030A0"/>
        <rFont val="Calibri"/>
        <family val="2"/>
        <scheme val="minor"/>
      </rPr>
      <t xml:space="preserve">items such as </t>
    </r>
    <r>
      <rPr>
        <sz val="11"/>
        <color theme="1"/>
        <rFont val="Calibri"/>
        <family val="2"/>
        <scheme val="minor"/>
      </rPr>
      <t xml:space="preserve">messages </t>
    </r>
    <r>
      <rPr>
        <strike/>
        <sz val="11"/>
        <color rgb="FF7030A0"/>
        <rFont val="Calibri"/>
        <family val="2"/>
        <scheme val="minor"/>
      </rPr>
      <t>and tax related forms. We encourage you to select “Electronic- Email and Text Message” for best communication. You must click “Yes” in agreement to being sent text messages above to select this option.</t>
    </r>
  </si>
  <si>
    <t>Preferred Language</t>
  </si>
  <si>
    <t>Contact Information - Non-Primary</t>
  </si>
  <si>
    <t>Preferred Contact Method</t>
  </si>
  <si>
    <t>Address Information</t>
  </si>
  <si>
    <t>In what city/town does [Primary Applicant Name] live?</t>
  </si>
  <si>
    <t>Address</t>
  </si>
  <si>
    <t>Address Line 2</t>
  </si>
  <si>
    <t>Mailing Address</t>
  </si>
  <si>
    <t>Mailing Address Line 2</t>
  </si>
  <si>
    <t>Does everyone in [Primary Applicant Name]'s household have the same address information?</t>
  </si>
  <si>
    <t>Address Information - Non-Primary</t>
  </si>
  <si>
    <t>[Current Individual Name] has the same address information as [Primary Applicant Name]</t>
  </si>
  <si>
    <t>In what city/town does [Current Individual Name] live?</t>
  </si>
  <si>
    <t>Mailing address</t>
  </si>
  <si>
    <t>Mailing address line 2</t>
  </si>
  <si>
    <t>Add Authorized Representative</t>
  </si>
  <si>
    <t>First name</t>
  </si>
  <si>
    <r>
      <rPr>
        <strike/>
        <sz val="11"/>
        <color rgb="FF7030A0"/>
        <rFont val="Calibri"/>
        <family val="2"/>
        <scheme val="minor"/>
      </rPr>
      <t>M.I.</t>
    </r>
    <r>
      <rPr>
        <sz val="11"/>
        <color theme="1"/>
        <rFont val="Calibri"/>
        <family val="2"/>
        <scheme val="minor"/>
      </rPr>
      <t xml:space="preserve"> </t>
    </r>
    <r>
      <rPr>
        <b/>
        <sz val="11"/>
        <color theme="5"/>
        <rFont val="Calibri"/>
        <family val="2"/>
        <scheme val="minor"/>
      </rPr>
      <t>Middle name</t>
    </r>
  </si>
  <si>
    <t>Last name</t>
  </si>
  <si>
    <t>Phone number</t>
  </si>
  <si>
    <t>Organization Name</t>
  </si>
  <si>
    <r>
      <t xml:space="preserve">Organization ID </t>
    </r>
    <r>
      <rPr>
        <strike/>
        <sz val="11"/>
        <color rgb="FF7030A0"/>
        <rFont val="Calibri"/>
        <family val="2"/>
        <scheme val="minor"/>
      </rPr>
      <t>(optional)</t>
    </r>
  </si>
  <si>
    <t>Add Authorized Representative - Permissions</t>
  </si>
  <si>
    <r>
      <t>How is this person related to</t>
    </r>
    <r>
      <rPr>
        <strike/>
        <sz val="11"/>
        <color rgb="FF7030A0"/>
        <rFont val="Calibri"/>
        <family val="2"/>
        <scheme val="minor"/>
      </rPr>
      <t xml:space="preserve"> you</t>
    </r>
    <r>
      <rPr>
        <b/>
        <sz val="11"/>
        <color theme="5"/>
        <rFont val="Calibri"/>
        <family val="2"/>
        <scheme val="minor"/>
      </rPr>
      <t xml:space="preserve"> [Primary Applicant Name]</t>
    </r>
    <r>
      <rPr>
        <sz val="11"/>
        <rFont val="Calibri"/>
        <family val="2"/>
        <scheme val="minor"/>
      </rPr>
      <t>?</t>
    </r>
  </si>
  <si>
    <t>Please describe.</t>
  </si>
  <si>
    <t>Address line 2</t>
  </si>
  <si>
    <t>What permissions do you want this Authorized Representative to have? Check all that apply.</t>
  </si>
  <si>
    <t>Please describe</t>
  </si>
  <si>
    <t>Authorized Representative - Consent</t>
  </si>
  <si>
    <t>Authorized Representative First Name</t>
  </si>
  <si>
    <t>Relationships</t>
  </si>
  <si>
    <t>[Current Individual Full Name] is [Other Household Member's Full Name]'s:</t>
  </si>
  <si>
    <t>LOG-105364</t>
  </si>
  <si>
    <t>LOG-105467</t>
  </si>
  <si>
    <r>
      <t xml:space="preserve">Is [Current Individual Full Name] acting as [Other Household Member's Full Name]'s </t>
    </r>
    <r>
      <rPr>
        <b/>
        <sz val="11"/>
        <color rgb="FF0070C0"/>
        <rFont val="Calibri"/>
        <family val="2"/>
        <scheme val="minor"/>
      </rPr>
      <t xml:space="preserve">primary </t>
    </r>
    <r>
      <rPr>
        <sz val="11"/>
        <rFont val="Calibri"/>
        <family val="2"/>
        <scheme val="minor"/>
      </rPr>
      <t xml:space="preserve">caretaker? </t>
    </r>
  </si>
  <si>
    <r>
      <t xml:space="preserve">Is [Current Individual Full Name] acting as [Other Household Member's Full Name]'s </t>
    </r>
    <r>
      <rPr>
        <b/>
        <sz val="11"/>
        <color rgb="FF0070C0"/>
        <rFont val="Calibri"/>
        <family val="2"/>
        <scheme val="minor"/>
      </rPr>
      <t xml:space="preserve">legal </t>
    </r>
    <r>
      <rPr>
        <sz val="11"/>
        <rFont val="Calibri"/>
        <family val="2"/>
        <scheme val="minor"/>
      </rPr>
      <t xml:space="preserve">guardian </t>
    </r>
    <r>
      <rPr>
        <b/>
        <sz val="11"/>
        <color rgb="FF0070C0"/>
        <rFont val="Calibri"/>
        <family val="2"/>
        <scheme val="minor"/>
      </rPr>
      <t>or Indian Custodian</t>
    </r>
    <r>
      <rPr>
        <sz val="11"/>
        <rFont val="Calibri"/>
        <family val="2"/>
        <scheme val="minor"/>
      </rPr>
      <t>?</t>
    </r>
  </si>
  <si>
    <t>Does [Current Individual Full Name] maintain a home for [Other Household Member's Full Name]?</t>
  </si>
  <si>
    <t>Tax Filing Details</t>
  </si>
  <si>
    <t>How does [Current Individual Name] intend to file taxes this year?</t>
  </si>
  <si>
    <t>Who is [Current Individual Name] a dependent of?</t>
  </si>
  <si>
    <t>Which household member(s) is [Current Individual Name] claiming as a dependent?</t>
  </si>
  <si>
    <t>Household Meals</t>
  </si>
  <si>
    <r>
      <t xml:space="preserve">Which household members </t>
    </r>
    <r>
      <rPr>
        <strike/>
        <sz val="11"/>
        <color rgb="FF7030A0"/>
        <rFont val="Calibri"/>
        <family val="2"/>
        <scheme val="minor"/>
      </rPr>
      <t>buy and cook</t>
    </r>
    <r>
      <rPr>
        <sz val="11"/>
        <rFont val="Calibri"/>
        <family val="2"/>
        <scheme val="minor"/>
      </rPr>
      <t xml:space="preserve"> </t>
    </r>
    <r>
      <rPr>
        <b/>
        <sz val="11"/>
        <color theme="5"/>
        <rFont val="Calibri"/>
        <family val="2"/>
        <scheme val="minor"/>
      </rPr>
      <t xml:space="preserve">cook and eat </t>
    </r>
    <r>
      <rPr>
        <sz val="11"/>
        <rFont val="Calibri"/>
        <family val="2"/>
        <scheme val="minor"/>
      </rPr>
      <t>meals with [Current Individual Name]?</t>
    </r>
  </si>
  <si>
    <t>Health Selection</t>
  </si>
  <si>
    <t>Select applicable household member(s):</t>
  </si>
  <si>
    <t>LOG-105371</t>
  </si>
  <si>
    <t>Household Circumstance Selection</t>
  </si>
  <si>
    <t>LOG-105367</t>
  </si>
  <si>
    <t>LOG-105461</t>
  </si>
  <si>
    <t>Is anyone in this household a migrant or seasonal farmworker?</t>
  </si>
  <si>
    <t>Will the household receive less than $25 in the next 10 days?</t>
  </si>
  <si>
    <t>Income &amp; Subsidies Selection</t>
  </si>
  <si>
    <t>LOG-105366</t>
  </si>
  <si>
    <t>Did the household get more than $20 in verified HEAP (fuel assistance) benefit in this month or in the previous 12 months?</t>
  </si>
  <si>
    <t>LOG-105463</t>
  </si>
  <si>
    <t>Not a U.S. Citizen</t>
  </si>
  <si>
    <t>Does [Individual Name] have an alien sponsor?</t>
  </si>
  <si>
    <t>LOG-105763</t>
  </si>
  <si>
    <t>What is [Individual Name]'s immigration status?</t>
  </si>
  <si>
    <t>When did [Individual Name] come to the US to live?</t>
  </si>
  <si>
    <t>Immigration Document Type</t>
  </si>
  <si>
    <t>SEVIS Id</t>
  </si>
  <si>
    <t>Card Number</t>
  </si>
  <si>
    <t>Alien Number</t>
  </si>
  <si>
    <t>Citizenship Number</t>
  </si>
  <si>
    <t>Country Of Issuance</t>
  </si>
  <si>
    <t>Document Expiration Date</t>
  </si>
  <si>
    <t>Description of Document</t>
  </si>
  <si>
    <t>I94 Number</t>
  </si>
  <si>
    <t>Naturalization Number</t>
  </si>
  <si>
    <t>LOG-105991</t>
  </si>
  <si>
    <t>Passport Number</t>
  </si>
  <si>
    <t>The Name and/or Date of Birth on this immigration documentation does not match the information on the application.</t>
  </si>
  <si>
    <t>Alien Sponsor</t>
  </si>
  <si>
    <t>Is [Current Individual Name] sponsored by an organization?</t>
  </si>
  <si>
    <t>Select household member</t>
  </si>
  <si>
    <t>Who is the alien sponsor?</t>
  </si>
  <si>
    <t>Middle Name</t>
  </si>
  <si>
    <t>Former Foster Care</t>
  </si>
  <si>
    <t>In what state was [Individual] in the foster care system?</t>
  </si>
  <si>
    <r>
      <t xml:space="preserve">Was [Individual] getting healthcare through this state's Medicaid program?
</t>
    </r>
    <r>
      <rPr>
        <b/>
        <sz val="11"/>
        <color theme="5"/>
        <rFont val="Calibri"/>
        <family val="2"/>
        <scheme val="minor"/>
      </rPr>
      <t>Was [Individual] getting healthcare through Medicaid when they left foster care?</t>
    </r>
  </si>
  <si>
    <t>Highest Level of Education Details</t>
  </si>
  <si>
    <t>What is [Individual Name]'s highest level of education?</t>
  </si>
  <si>
    <t>Current Education Details</t>
  </si>
  <si>
    <t>Institute Type</t>
  </si>
  <si>
    <t>LOG-105760</t>
  </si>
  <si>
    <t>Grade Level</t>
  </si>
  <si>
    <t>Expected Graduation Date</t>
  </si>
  <si>
    <t xml:space="preserve">Name of School </t>
  </si>
  <si>
    <r>
      <rPr>
        <strike/>
        <sz val="11"/>
        <color rgb="FF7030A0"/>
        <rFont val="Calibri"/>
        <family val="2"/>
        <scheme val="minor"/>
      </rPr>
      <t>Is [Individual Name] a full-time or part-time student?</t>
    </r>
    <r>
      <rPr>
        <sz val="11"/>
        <color theme="1"/>
        <rFont val="Calibri"/>
        <family val="2"/>
        <scheme val="minor"/>
      </rPr>
      <t xml:space="preserve">
</t>
    </r>
    <r>
      <rPr>
        <b/>
        <sz val="11"/>
        <color theme="5"/>
        <rFont val="Calibri"/>
        <family val="2"/>
        <scheme val="minor"/>
      </rPr>
      <t>What is [Individual Name]'s enrollment status?</t>
    </r>
  </si>
  <si>
    <t>Does [Individual Name] participate in a work-study program?</t>
  </si>
  <si>
    <r>
      <t xml:space="preserve">Is [Individual Name] in an institution of higher education through a state or local training program, such as </t>
    </r>
    <r>
      <rPr>
        <strike/>
        <sz val="11"/>
        <color rgb="FF7030A0"/>
        <rFont val="Calibri"/>
        <family val="2"/>
        <scheme val="minor"/>
      </rPr>
      <t>WIA and TIA</t>
    </r>
    <r>
      <rPr>
        <sz val="11"/>
        <color rgb="FF7030A0"/>
        <rFont val="Calibri"/>
        <family val="2"/>
        <scheme val="minor"/>
      </rPr>
      <t xml:space="preserve"> </t>
    </r>
    <r>
      <rPr>
        <b/>
        <sz val="11"/>
        <color theme="5"/>
        <rFont val="Calibri"/>
        <family val="2"/>
        <scheme val="minor"/>
      </rPr>
      <t>Workforce Innovation and Opportunity Act (WIOA) and Trade Adjustment Act (TAA)</t>
    </r>
    <r>
      <rPr>
        <sz val="11"/>
        <color rgb="FF7030A0"/>
        <rFont val="Calibri"/>
        <family val="2"/>
        <scheme val="minor"/>
      </rPr>
      <t>?</t>
    </r>
  </si>
  <si>
    <t>American Indian or Alaskan Native</t>
  </si>
  <si>
    <t>Tribe</t>
  </si>
  <si>
    <t>Name of Tribe</t>
  </si>
  <si>
    <t>Has [Individual Name] ever received service from any of the following:
Indian Health Service
A tribal health program
An urban Indian health program</t>
  </si>
  <si>
    <t>Is [Individual Name] eligible to receive services or a referral from any of the following:
Indian Health Service
A tribal health program
An urban Indian health program</t>
  </si>
  <si>
    <t>Absent Parent Details</t>
  </si>
  <si>
    <t>Who is the absent parent?</t>
  </si>
  <si>
    <t>LOG-105757</t>
  </si>
  <si>
    <r>
      <rPr>
        <strike/>
        <sz val="11"/>
        <color rgb="FF7030A0"/>
        <rFont val="Calibri"/>
        <family val="2"/>
        <scheme val="minor"/>
      </rPr>
      <t>M.I.</t>
    </r>
    <r>
      <rPr>
        <b/>
        <sz val="11"/>
        <color theme="5"/>
        <rFont val="Calibri"/>
        <family val="2"/>
        <scheme val="minor"/>
      </rPr>
      <t xml:space="preserve"> Middle Name</t>
    </r>
  </si>
  <si>
    <t>If you think cooperating with the child support (DSER) will be unsafe for you or [individual’s name] would you like to claim good cause?</t>
  </si>
  <si>
    <t>Is the absent parent deceased?</t>
  </si>
  <si>
    <t>In what State was [Individual Name] born?</t>
  </si>
  <si>
    <t>Was [Individual Name] conceived in Maine?</t>
  </si>
  <si>
    <t>Is the absent parent paying child support?</t>
  </si>
  <si>
    <t>Is there a court ordered child support order?</t>
  </si>
  <si>
    <t>Do the parent’s share joint custody?</t>
  </si>
  <si>
    <t xml:space="preserve">I don't have the parent's information at this time. </t>
  </si>
  <si>
    <t>Pregnancy</t>
  </si>
  <si>
    <t>Number of births expected from this pregnancy</t>
  </si>
  <si>
    <t xml:space="preserve">
LOG-105762</t>
  </si>
  <si>
    <t>Expected Due Date</t>
  </si>
  <si>
    <r>
      <rPr>
        <strike/>
        <sz val="11"/>
        <color rgb="FF7030A0"/>
        <rFont val="Calibri"/>
        <family val="2"/>
        <scheme val="minor"/>
      </rPr>
      <t>Last known date of pregnancy</t>
    </r>
    <r>
      <rPr>
        <sz val="11"/>
        <color rgb="FF7030A0"/>
        <rFont val="Calibri"/>
        <family val="2"/>
        <scheme val="minor"/>
      </rPr>
      <t xml:space="preserve"> </t>
    </r>
    <r>
      <rPr>
        <b/>
        <sz val="11"/>
        <color theme="5"/>
        <rFont val="Calibri"/>
        <family val="2"/>
        <scheme val="minor"/>
      </rPr>
      <t>Date Pregnancy Ended</t>
    </r>
  </si>
  <si>
    <r>
      <t>Disability</t>
    </r>
    <r>
      <rPr>
        <b/>
        <sz val="11"/>
        <color theme="5"/>
        <rFont val="Calibri"/>
        <family val="2"/>
        <scheme val="minor"/>
      </rPr>
      <t xml:space="preserve"> </t>
    </r>
    <r>
      <rPr>
        <b/>
        <sz val="11"/>
        <color rgb="FF0070C0"/>
        <rFont val="Calibri"/>
        <family val="2"/>
        <scheme val="minor"/>
      </rPr>
      <t>&amp; Blindness</t>
    </r>
  </si>
  <si>
    <t>Does [Individual Name] have end-stage renal disease (ESRD)?</t>
  </si>
  <si>
    <t>Disability &amp; Blindness</t>
  </si>
  <si>
    <t>Does [Individual Name] require a level of care that is typically provided in a psychiatric hospital, nursing facility, or group home?</t>
  </si>
  <si>
    <t>Long-Term Care Services</t>
  </si>
  <si>
    <t>Which of the following type(s) of services does [Individual Name] need help paying for?</t>
  </si>
  <si>
    <t>Cannot do this as the toggle question value is disabled</t>
  </si>
  <si>
    <t>Facility Name</t>
  </si>
  <si>
    <t>Facility Address</t>
  </si>
  <si>
    <t>Facility Address Line 2</t>
  </si>
  <si>
    <t>Date Admitted</t>
  </si>
  <si>
    <t>Medicare Coverage Details</t>
  </si>
  <si>
    <t xml:space="preserve">Medicare Type </t>
  </si>
  <si>
    <t>Start Date</t>
  </si>
  <si>
    <t>End Date</t>
  </si>
  <si>
    <t>Medicare Number</t>
  </si>
  <si>
    <t>Medicare Claim Number (first 9 digits)</t>
  </si>
  <si>
    <t>Beneficiary Identity Code (BIC)</t>
  </si>
  <si>
    <t>Living Arrangement</t>
  </si>
  <si>
    <t>What is [Individual Name]'s current living situation?</t>
  </si>
  <si>
    <t>Other Living Arrangement</t>
  </si>
  <si>
    <t>Imprisonment Start Date</t>
  </si>
  <si>
    <r>
      <rPr>
        <strike/>
        <sz val="11"/>
        <color rgb="FF7030A0"/>
        <rFont val="Calibri"/>
        <family val="2"/>
        <scheme val="minor"/>
      </rPr>
      <t>Expected Date to Return Home</t>
    </r>
    <r>
      <rPr>
        <sz val="11"/>
        <color rgb="FF7030A0"/>
        <rFont val="Calibri"/>
        <family val="2"/>
        <scheme val="minor"/>
      </rPr>
      <t xml:space="preserve">
</t>
    </r>
    <r>
      <rPr>
        <b/>
        <sz val="11"/>
        <color theme="5"/>
        <rFont val="Calibri"/>
        <family val="2"/>
        <scheme val="minor"/>
      </rPr>
      <t>Planned Release Date</t>
    </r>
  </si>
  <si>
    <t>What will your living arrangement be after your release date?</t>
  </si>
  <si>
    <t>Conviction</t>
  </si>
  <si>
    <r>
      <t xml:space="preserve">Is </t>
    </r>
    <r>
      <rPr>
        <strike/>
        <sz val="11"/>
        <color rgb="FF7030A0"/>
        <rFont val="Calibri"/>
        <family val="2"/>
        <scheme val="minor"/>
      </rPr>
      <t>anyone in the household</t>
    </r>
    <r>
      <rPr>
        <sz val="11"/>
        <color rgb="FF7030A0"/>
        <rFont val="Calibri"/>
        <family val="2"/>
        <scheme val="minor"/>
      </rPr>
      <t xml:space="preserve"> </t>
    </r>
    <r>
      <rPr>
        <b/>
        <sz val="11"/>
        <color theme="5"/>
        <rFont val="Calibri"/>
        <family val="2"/>
        <scheme val="minor"/>
      </rPr>
      <t xml:space="preserve">[Individual Name] </t>
    </r>
    <r>
      <rPr>
        <sz val="11"/>
        <color theme="1"/>
        <rFont val="Calibri"/>
        <family val="2"/>
        <scheme val="minor"/>
      </rPr>
      <t xml:space="preserve">a fleeing felon? </t>
    </r>
    <r>
      <rPr>
        <strike/>
        <sz val="11"/>
        <color rgb="FF7030A0"/>
        <rFont val="Calibri"/>
        <family val="2"/>
        <scheme val="minor"/>
      </rPr>
      <t>Has anyone in the household violated probation or parole?</t>
    </r>
  </si>
  <si>
    <t>Is [Individual Name] violating probation or parole?</t>
  </si>
  <si>
    <t>Is [Individual Name] violating the terms of their sentence related to their conviction(s) of aggravated sexual abuse, murder, sexual exploitation and other abuse of children, a Federal or State offense involving sexual assault, or an offense under State law determined by the Attorney General to be substantially similar to such an offense, after February 7, 2014?</t>
  </si>
  <si>
    <t>LOG-106000</t>
  </si>
  <si>
    <r>
      <t xml:space="preserve">Has </t>
    </r>
    <r>
      <rPr>
        <strike/>
        <sz val="11"/>
        <color rgb="FF7030A0"/>
        <rFont val="Calibri"/>
        <family val="2"/>
        <scheme val="minor"/>
      </rPr>
      <t>anyone in your home</t>
    </r>
    <r>
      <rPr>
        <sz val="11"/>
        <color theme="1"/>
        <rFont val="Calibri"/>
        <family val="2"/>
        <scheme val="minor"/>
      </rPr>
      <t xml:space="preserve"> </t>
    </r>
    <r>
      <rPr>
        <b/>
        <sz val="11"/>
        <color theme="5"/>
        <rFont val="Calibri"/>
        <family val="2"/>
        <scheme val="minor"/>
      </rPr>
      <t>[Individual Name]</t>
    </r>
    <r>
      <rPr>
        <sz val="11"/>
        <color theme="1"/>
        <rFont val="Calibri"/>
        <family val="2"/>
        <scheme val="minor"/>
      </rPr>
      <t xml:space="preserve"> been convicted of buying, selling or trading more than $500 in SNAP benefits </t>
    </r>
    <r>
      <rPr>
        <strike/>
        <sz val="11"/>
        <color rgb="FF7030A0"/>
        <rFont val="Calibri"/>
        <family val="2"/>
        <scheme val="minor"/>
      </rPr>
      <t>since 8/22/1996</t>
    </r>
    <r>
      <rPr>
        <sz val="11"/>
        <color theme="1"/>
        <rFont val="Calibri"/>
        <family val="2"/>
        <scheme val="minor"/>
      </rPr>
      <t>?</t>
    </r>
  </si>
  <si>
    <r>
      <t xml:space="preserve">Has </t>
    </r>
    <r>
      <rPr>
        <strike/>
        <sz val="11"/>
        <color rgb="FF7030A0"/>
        <rFont val="Calibri"/>
        <family val="2"/>
        <scheme val="minor"/>
      </rPr>
      <t>anyone in your home</t>
    </r>
    <r>
      <rPr>
        <sz val="11"/>
        <color theme="1"/>
        <rFont val="Calibri"/>
        <family val="2"/>
        <scheme val="minor"/>
      </rPr>
      <t xml:space="preserve"> </t>
    </r>
    <r>
      <rPr>
        <b/>
        <sz val="11"/>
        <color theme="5"/>
        <rFont val="Calibri"/>
        <family val="2"/>
        <scheme val="minor"/>
      </rPr>
      <t>[Individual Name]</t>
    </r>
    <r>
      <rPr>
        <sz val="11"/>
        <color theme="1"/>
        <rFont val="Calibri"/>
        <family val="2"/>
        <scheme val="minor"/>
      </rPr>
      <t xml:space="preserve"> been convicted of trading SNAP benefits for firearms, ammunition, or explosives </t>
    </r>
    <r>
      <rPr>
        <strike/>
        <sz val="11"/>
        <color rgb="FF7030A0"/>
        <rFont val="Calibri"/>
        <family val="2"/>
        <scheme val="minor"/>
      </rPr>
      <t>since 8/22/1996</t>
    </r>
    <r>
      <rPr>
        <sz val="11"/>
        <color theme="1"/>
        <rFont val="Calibri"/>
        <family val="2"/>
        <scheme val="minor"/>
      </rPr>
      <t>?</t>
    </r>
  </si>
  <si>
    <r>
      <t xml:space="preserve">Has </t>
    </r>
    <r>
      <rPr>
        <strike/>
        <sz val="11"/>
        <color rgb="FF7030A0"/>
        <rFont val="Calibri"/>
        <family val="2"/>
        <scheme val="minor"/>
      </rPr>
      <t>anyone in your hom</t>
    </r>
    <r>
      <rPr>
        <sz val="11"/>
        <color theme="1"/>
        <rFont val="Calibri"/>
        <family val="2"/>
        <scheme val="minor"/>
      </rPr>
      <t xml:space="preserve">e </t>
    </r>
    <r>
      <rPr>
        <b/>
        <sz val="11"/>
        <color theme="5"/>
        <rFont val="Calibri"/>
        <family val="2"/>
        <scheme val="minor"/>
      </rPr>
      <t>[Individual Name]</t>
    </r>
    <r>
      <rPr>
        <sz val="11"/>
        <color theme="1"/>
        <rFont val="Calibri"/>
        <family val="2"/>
        <scheme val="minor"/>
      </rPr>
      <t xml:space="preserve"> been convicted of trading SNAP benefits for drugs </t>
    </r>
    <r>
      <rPr>
        <strike/>
        <sz val="11"/>
        <color rgb="FF7030A0"/>
        <rFont val="Calibri"/>
        <family val="2"/>
        <scheme val="minor"/>
      </rPr>
      <t>after 8/22/1996</t>
    </r>
    <r>
      <rPr>
        <sz val="11"/>
        <color theme="1"/>
        <rFont val="Calibri"/>
        <family val="2"/>
        <scheme val="minor"/>
      </rPr>
      <t>?</t>
    </r>
  </si>
  <si>
    <t>Has [Individual Name] received a SNAP Intentional Program Violation (IPV)?</t>
  </si>
  <si>
    <t>How many SNAP Intentional Program Violations has [Individual Name] received?</t>
  </si>
  <si>
    <t>Has [Individual Name] received a TANF Intentional Program Violation (IPV)?</t>
  </si>
  <si>
    <t>How many TANF Intentional Program Violations has [Individual Name] received?</t>
  </si>
  <si>
    <t>Migrant/Seasonal Farmworker</t>
  </si>
  <si>
    <t>Did [Individual Name]'s job recently end in the last thirty days?</t>
  </si>
  <si>
    <r>
      <rPr>
        <strike/>
        <sz val="11"/>
        <color rgb="FF7030A0"/>
        <rFont val="Calibri"/>
        <family val="2"/>
        <scheme val="minor"/>
      </rPr>
      <t>Resource</t>
    </r>
    <r>
      <rPr>
        <sz val="11"/>
        <color theme="1"/>
        <rFont val="Calibri"/>
        <family val="2"/>
        <scheme val="minor"/>
      </rPr>
      <t xml:space="preserve"> </t>
    </r>
    <r>
      <rPr>
        <b/>
        <sz val="11"/>
        <color theme="5"/>
        <rFont val="Calibri"/>
        <family val="2"/>
        <scheme val="minor"/>
      </rPr>
      <t>Asset</t>
    </r>
    <r>
      <rPr>
        <b/>
        <sz val="11"/>
        <color theme="1"/>
        <rFont val="Calibri"/>
        <family val="2"/>
        <scheme val="minor"/>
      </rPr>
      <t xml:space="preserve"> </t>
    </r>
    <r>
      <rPr>
        <sz val="11"/>
        <color theme="1"/>
        <rFont val="Calibri"/>
        <family val="2"/>
        <scheme val="minor"/>
      </rPr>
      <t>Details</t>
    </r>
  </si>
  <si>
    <r>
      <t xml:space="preserve">Type of </t>
    </r>
    <r>
      <rPr>
        <strike/>
        <sz val="11"/>
        <color rgb="FF7030A0"/>
        <rFont val="Calibri"/>
        <family val="2"/>
        <scheme val="minor"/>
      </rPr>
      <t>Resource</t>
    </r>
    <r>
      <rPr>
        <sz val="11"/>
        <color theme="5"/>
        <rFont val="Calibri"/>
        <family val="2"/>
        <scheme val="minor"/>
      </rPr>
      <t xml:space="preserve"> </t>
    </r>
    <r>
      <rPr>
        <b/>
        <sz val="11"/>
        <color theme="5"/>
        <rFont val="Calibri"/>
        <family val="2"/>
        <scheme val="minor"/>
      </rPr>
      <t>Asset</t>
    </r>
  </si>
  <si>
    <t>LOG-105758</t>
  </si>
  <si>
    <t>Type of account</t>
  </si>
  <si>
    <t>Type of investment</t>
  </si>
  <si>
    <r>
      <t xml:space="preserve">Type of other liquid </t>
    </r>
    <r>
      <rPr>
        <strike/>
        <sz val="11"/>
        <color rgb="FF7030A0"/>
        <rFont val="Calibri"/>
        <family val="2"/>
        <scheme val="minor"/>
      </rPr>
      <t>resource</t>
    </r>
    <r>
      <rPr>
        <sz val="11"/>
        <color rgb="FF7030A0"/>
        <rFont val="Calibri"/>
        <family val="2"/>
        <scheme val="minor"/>
      </rPr>
      <t xml:space="preserve"> </t>
    </r>
    <r>
      <rPr>
        <b/>
        <sz val="11"/>
        <color theme="5"/>
        <rFont val="Calibri"/>
        <family val="2"/>
        <scheme val="minor"/>
      </rPr>
      <t>asset</t>
    </r>
  </si>
  <si>
    <t>Asset Details</t>
  </si>
  <si>
    <t>Type of burial asset</t>
  </si>
  <si>
    <t>Type of trust</t>
  </si>
  <si>
    <t>Name of company or bank</t>
  </si>
  <si>
    <t>Name of funeral home, company, or bank</t>
  </si>
  <si>
    <t>Who is the [Burial Asset Type] for?</t>
  </si>
  <si>
    <t>Life estate address &amp; description</t>
  </si>
  <si>
    <t>Value ($)</t>
  </si>
  <si>
    <t>Type of real estate property</t>
  </si>
  <si>
    <t>Does the real estate owner live on the property? Only answer yes if this is their primary residence.</t>
  </si>
  <si>
    <t>If you answered no because the real estate owner is temporarily absent, does the real estate owner plan to return?</t>
  </si>
  <si>
    <t>Real estate address &amp; description</t>
  </si>
  <si>
    <r>
      <t>Property Fair Market Value ($)</t>
    </r>
    <r>
      <rPr>
        <b/>
        <sz val="11"/>
        <color rgb="FF0070C0"/>
        <rFont val="Calibri"/>
        <family val="2"/>
        <scheme val="minor"/>
      </rPr>
      <t>. This would be the value you could sell it for, if nothing was owed on it.</t>
    </r>
  </si>
  <si>
    <t>Is the real estate property for sale?</t>
  </si>
  <si>
    <t>Insurance Company Name</t>
  </si>
  <si>
    <t>LOG-105462</t>
  </si>
  <si>
    <t>Policy number</t>
  </si>
  <si>
    <t>Type of life insurance</t>
  </si>
  <si>
    <t>Life insurance face value ($)</t>
  </si>
  <si>
    <t>Life insurance cash surrender value ($)</t>
  </si>
  <si>
    <t>Current Loan Amount Owed ($)</t>
  </si>
  <si>
    <t>Type of vehicle</t>
  </si>
  <si>
    <t>Make</t>
  </si>
  <si>
    <t>Model</t>
  </si>
  <si>
    <t>Year</t>
  </si>
  <si>
    <t>Mileage</t>
  </si>
  <si>
    <t>Is this vehicle used to commute to school or work?</t>
  </si>
  <si>
    <t>Is this vehicle registered?</t>
  </si>
  <si>
    <t>Is this vehicle leased?</t>
  </si>
  <si>
    <t>Is this vehicle used on tribal land?</t>
  </si>
  <si>
    <t>Current value of vehicle? ($)</t>
  </si>
  <si>
    <t>Current amount owed for vehicle ($)</t>
  </si>
  <si>
    <t>Is there another owner?</t>
  </si>
  <si>
    <t>Who established the trust?</t>
  </si>
  <si>
    <t>Did [Individual Name] purchase the annuity?</t>
  </si>
  <si>
    <t>Date Established</t>
  </si>
  <si>
    <t>Does [Individual Name] receive payments from the [Asset Type]?</t>
  </si>
  <si>
    <r>
      <t xml:space="preserve">Remove Existing </t>
    </r>
    <r>
      <rPr>
        <strike/>
        <sz val="11"/>
        <color rgb="FF7030A0"/>
        <rFont val="Calibri"/>
        <family val="2"/>
        <scheme val="minor"/>
      </rPr>
      <t>Resource</t>
    </r>
    <r>
      <rPr>
        <sz val="11"/>
        <color rgb="FF7030A0"/>
        <rFont val="Calibri"/>
        <family val="2"/>
        <scheme val="minor"/>
      </rPr>
      <t xml:space="preserve"> </t>
    </r>
    <r>
      <rPr>
        <b/>
        <sz val="11"/>
        <color theme="5"/>
        <rFont val="Calibri"/>
        <family val="2"/>
        <scheme val="minor"/>
      </rPr>
      <t>Asset</t>
    </r>
  </si>
  <si>
    <t>End Reason</t>
  </si>
  <si>
    <r>
      <t xml:space="preserve">Change in Existing </t>
    </r>
    <r>
      <rPr>
        <strike/>
        <sz val="11"/>
        <color rgb="FF7030A0"/>
        <rFont val="Calibri"/>
        <family val="2"/>
        <scheme val="minor"/>
      </rPr>
      <t>Resource</t>
    </r>
    <r>
      <rPr>
        <sz val="11"/>
        <color rgb="FF7030A0"/>
        <rFont val="Calibri"/>
        <family val="2"/>
        <scheme val="minor"/>
      </rPr>
      <t xml:space="preserve"> </t>
    </r>
    <r>
      <rPr>
        <b/>
        <sz val="11"/>
        <color theme="5"/>
        <rFont val="Calibri"/>
        <family val="2"/>
        <scheme val="minor"/>
      </rPr>
      <t>Asset</t>
    </r>
  </si>
  <si>
    <t>Life Insurance Face Value ($)</t>
  </si>
  <si>
    <t>Life Insurance Cash Surrender Value ($)</t>
  </si>
  <si>
    <r>
      <t>Property fair market value ($)</t>
    </r>
    <r>
      <rPr>
        <b/>
        <sz val="11"/>
        <color rgb="FF0070C0"/>
        <rFont val="Calibri"/>
        <family val="2"/>
        <scheme val="minor"/>
      </rPr>
      <t>. This would be the value you could sell it for, if nothing was owed on it.</t>
    </r>
  </si>
  <si>
    <t>Current loan amount owed ($)</t>
  </si>
  <si>
    <t>Current value of vehicle ($)</t>
  </si>
  <si>
    <t>Asset Transfer Information</t>
  </si>
  <si>
    <t>As LTC is disabled this screen will not line up</t>
  </si>
  <si>
    <t>Type of other liquid asset</t>
  </si>
  <si>
    <t>Why did you close this account?</t>
  </si>
  <si>
    <t>Income Details</t>
  </si>
  <si>
    <t>Type of income</t>
  </si>
  <si>
    <t>LOG-105761</t>
  </si>
  <si>
    <t>Employer name</t>
  </si>
  <si>
    <t>Employer address</t>
  </si>
  <si>
    <t>Primary Phone Number</t>
  </si>
  <si>
    <r>
      <rPr>
        <strike/>
        <sz val="11"/>
        <color rgb="FF7030A0"/>
        <rFont val="Calibri"/>
        <family val="2"/>
        <scheme val="minor"/>
      </rPr>
      <t>Business type</t>
    </r>
    <r>
      <rPr>
        <sz val="11"/>
        <color theme="1"/>
        <rFont val="Calibri"/>
        <family val="2"/>
        <scheme val="minor"/>
      </rPr>
      <t xml:space="preserve"> </t>
    </r>
    <r>
      <rPr>
        <b/>
        <sz val="11"/>
        <color theme="5"/>
        <rFont val="Calibri"/>
        <family val="2"/>
        <scheme val="minor"/>
      </rPr>
      <t>Self-Employment Type</t>
    </r>
  </si>
  <si>
    <r>
      <rPr>
        <strike/>
        <sz val="11"/>
        <color rgb="FF7030A0"/>
        <rFont val="Calibri"/>
        <family val="2"/>
        <scheme val="minor"/>
      </rPr>
      <t>Work description</t>
    </r>
    <r>
      <rPr>
        <sz val="11"/>
        <color rgb="FF7030A0"/>
        <rFont val="Calibri"/>
        <family val="2"/>
        <scheme val="minor"/>
      </rPr>
      <t xml:space="preserve"> </t>
    </r>
    <r>
      <rPr>
        <b/>
        <sz val="11"/>
        <color theme="5"/>
        <rFont val="Calibri"/>
        <family val="2"/>
        <scheme val="minor"/>
      </rPr>
      <t>Type of Business</t>
    </r>
  </si>
  <si>
    <t>Is this business a corporation or partnership?</t>
  </si>
  <si>
    <t>Type of social security, railroad retirement, or Veteran's Administration benefit</t>
  </si>
  <si>
    <t>Type of retirement, pension, or investment income</t>
  </si>
  <si>
    <t>Type of dividends, interests, or royalties</t>
  </si>
  <si>
    <r>
      <t xml:space="preserve">Type of support </t>
    </r>
    <r>
      <rPr>
        <strike/>
        <sz val="11"/>
        <color rgb="FF7030A0"/>
        <rFont val="Calibri"/>
        <family val="2"/>
        <scheme val="minor"/>
      </rPr>
      <t>&amp;</t>
    </r>
    <r>
      <rPr>
        <sz val="11"/>
        <color theme="1"/>
        <rFont val="Calibri"/>
        <family val="2"/>
        <scheme val="minor"/>
      </rPr>
      <t xml:space="preserve"> </t>
    </r>
    <r>
      <rPr>
        <b/>
        <sz val="11"/>
        <color rgb="FF0070C0"/>
        <rFont val="Calibri"/>
        <family val="2"/>
        <scheme val="minor"/>
      </rPr>
      <t xml:space="preserve">or </t>
    </r>
    <r>
      <rPr>
        <sz val="11"/>
        <color theme="1"/>
        <rFont val="Calibri"/>
        <family val="2"/>
        <scheme val="minor"/>
      </rPr>
      <t>maintenance income</t>
    </r>
  </si>
  <si>
    <r>
      <t>Type of insurance</t>
    </r>
    <r>
      <rPr>
        <sz val="11"/>
        <color rgb="FF7030A0"/>
        <rFont val="Calibri"/>
        <family val="2"/>
        <scheme val="minor"/>
      </rPr>
      <t xml:space="preserve"> </t>
    </r>
    <r>
      <rPr>
        <strike/>
        <sz val="11"/>
        <color rgb="FF7030A0"/>
        <rFont val="Calibri"/>
        <family val="2"/>
        <scheme val="minor"/>
      </rPr>
      <t>settlement</t>
    </r>
    <r>
      <rPr>
        <sz val="11"/>
        <color rgb="FF0070C0"/>
        <rFont val="Calibri"/>
        <family val="2"/>
        <scheme val="minor"/>
      </rPr>
      <t xml:space="preserve"> </t>
    </r>
    <r>
      <rPr>
        <b/>
        <sz val="11"/>
        <color theme="5"/>
        <rFont val="Calibri"/>
        <family val="2"/>
        <scheme val="minor"/>
      </rPr>
      <t xml:space="preserve">payment </t>
    </r>
    <r>
      <rPr>
        <sz val="11"/>
        <color rgb="FF002060"/>
        <rFont val="Calibri"/>
        <family val="2"/>
        <scheme val="minor"/>
      </rPr>
      <t xml:space="preserve">or benefits </t>
    </r>
    <r>
      <rPr>
        <b/>
        <sz val="11"/>
        <color theme="5"/>
        <rFont val="Calibri"/>
        <family val="2"/>
        <scheme val="minor"/>
      </rPr>
      <t>income</t>
    </r>
  </si>
  <si>
    <t>Type of other goods, payments, or services</t>
  </si>
  <si>
    <t>When did [Individual Name] start getting payments from this income source?</t>
  </si>
  <si>
    <t>Income frequency</t>
  </si>
  <si>
    <t>[income frequency] income before taxes (gross). If the amount varies, provide an average.</t>
  </si>
  <si>
    <t>Hours worked per week</t>
  </si>
  <si>
    <t>[Income frequency] expenses related to this self-employment income</t>
  </si>
  <si>
    <r>
      <rPr>
        <strike/>
        <sz val="11"/>
        <color rgb="FF7030A0"/>
        <rFont val="Calibri"/>
        <family val="2"/>
        <scheme val="minor"/>
      </rPr>
      <t>Divorce/separation agreement date</t>
    </r>
    <r>
      <rPr>
        <sz val="11"/>
        <color rgb="FF7030A0"/>
        <rFont val="Calibri"/>
        <family val="2"/>
        <scheme val="minor"/>
      </rPr>
      <t xml:space="preserve"> </t>
    </r>
    <r>
      <rPr>
        <b/>
        <sz val="11"/>
        <color theme="5"/>
        <rFont val="Calibri"/>
        <family val="2"/>
        <scheme val="minor"/>
      </rPr>
      <t>Was the divorce agreement date before 1/1/2019?</t>
    </r>
  </si>
  <si>
    <t>What was the last day of employment?</t>
  </si>
  <si>
    <t>Remove Existing Income</t>
  </si>
  <si>
    <t>End date</t>
  </si>
  <si>
    <t>End reason</t>
  </si>
  <si>
    <t>Change in Existing Income</t>
  </si>
  <si>
    <t>[Income frequency] expenses related to this self employment income</t>
  </si>
  <si>
    <t>Benefits from Another State Details</t>
  </si>
  <si>
    <t>State</t>
  </si>
  <si>
    <t>Type of benefit program(s)</t>
  </si>
  <si>
    <t>Benefit start date</t>
  </si>
  <si>
    <t>Benefit end date</t>
  </si>
  <si>
    <t>Type of expense</t>
  </si>
  <si>
    <t>LOG-105759</t>
  </si>
  <si>
    <t>Type of tax deduction</t>
  </si>
  <si>
    <t>Type of medical expense</t>
  </si>
  <si>
    <t>Type of shelter expense</t>
  </si>
  <si>
    <t>Type of utility expense</t>
  </si>
  <si>
    <t>Expense Frequency</t>
  </si>
  <si>
    <t>Amount ($)</t>
  </si>
  <si>
    <t>Does anyone in the household receive housing assistance from HUD, FMHA, Section 8, or other agencies or programs for this expense?</t>
  </si>
  <si>
    <t>Name of Child</t>
  </si>
  <si>
    <t>Who is this payment made to?</t>
  </si>
  <si>
    <t>Who is this medical expense paid to?</t>
  </si>
  <si>
    <t>Care provider name</t>
  </si>
  <si>
    <t>Who is the dependent care for?</t>
  </si>
  <si>
    <t>Remove Existing Expense</t>
  </si>
  <si>
    <t>Expense end date</t>
  </si>
  <si>
    <t>Change in Existing Expense</t>
  </si>
  <si>
    <t>Expense frequency</t>
  </si>
  <si>
    <t>Medical Expenses (Last 3 Months)</t>
  </si>
  <si>
    <t xml:space="preserve">For which month(s) does [Individual Name] need assistance with medical bills? </t>
  </si>
  <si>
    <t>Healthcare Coverage Selection</t>
  </si>
  <si>
    <t>Does anyone in your household have an employer that offers healthcare coverage, but has not yet enrolled?</t>
  </si>
  <si>
    <t>Enrollment Details</t>
  </si>
  <si>
    <t>Is this an employer offered health care plan?</t>
  </si>
  <si>
    <t>Healthcare coverage company name</t>
  </si>
  <si>
    <t>Policy ID</t>
  </si>
  <si>
    <t>Group ID</t>
  </si>
  <si>
    <t>How is the household member enrolled in this plan?</t>
  </si>
  <si>
    <t>Who is the policy holder?</t>
  </si>
  <si>
    <t>Who is enrolled in this plan?</t>
  </si>
  <si>
    <t>Individual Enrollment Details</t>
  </si>
  <si>
    <t>Name of other employer</t>
  </si>
  <si>
    <t>Name of employer</t>
  </si>
  <si>
    <t>Type of healthcare coverage</t>
  </si>
  <si>
    <t>Coverage start date</t>
  </si>
  <si>
    <t>Coverage end date</t>
  </si>
  <si>
    <t>Reason for removal</t>
  </si>
  <si>
    <t>Please explain.</t>
  </si>
  <si>
    <t>Remove Coverage</t>
  </si>
  <si>
    <t>LOG-105893</t>
  </si>
  <si>
    <t>LOG-105894</t>
  </si>
  <si>
    <t>LOG-105895</t>
  </si>
  <si>
    <t>Signature Page</t>
  </si>
  <si>
    <t>LOG-105756</t>
  </si>
  <si>
    <t>TANF Family Contract</t>
  </si>
  <si>
    <t>I agree</t>
  </si>
  <si>
    <t>I disagree</t>
  </si>
  <si>
    <t>MA 34 - Declaration of Annuities</t>
  </si>
  <si>
    <r>
      <rPr>
        <strike/>
        <sz val="11"/>
        <color rgb="FF7030A0"/>
        <rFont val="Calibri"/>
        <family val="2"/>
        <scheme val="minor"/>
      </rPr>
      <t xml:space="preserve">I agree </t>
    </r>
    <r>
      <rPr>
        <b/>
        <sz val="11"/>
        <color theme="5"/>
        <rFont val="Calibri"/>
        <family val="2"/>
        <scheme val="minor"/>
      </rPr>
      <t>Yes</t>
    </r>
  </si>
  <si>
    <r>
      <rPr>
        <strike/>
        <sz val="11"/>
        <color rgb="FF7030A0"/>
        <rFont val="Calibri"/>
        <family val="2"/>
        <scheme val="minor"/>
      </rPr>
      <t>I disagree</t>
    </r>
    <r>
      <rPr>
        <sz val="11"/>
        <rFont val="Calibri"/>
        <family val="2"/>
        <scheme val="minor"/>
      </rPr>
      <t xml:space="preserve"> </t>
    </r>
    <r>
      <rPr>
        <b/>
        <sz val="11"/>
        <color theme="5"/>
        <rFont val="Calibri"/>
        <family val="2"/>
        <scheme val="minor"/>
      </rPr>
      <t>No</t>
    </r>
  </si>
  <si>
    <t>O66 - Add member flow</t>
  </si>
  <si>
    <t>O63 - Remove member flow</t>
  </si>
  <si>
    <t>O45- Changes with existing indv</t>
  </si>
  <si>
    <t>O60_1 - Add and remove both in RAC scenario</t>
  </si>
  <si>
    <t>O55 - Add member flow and in the same flow before submission select change in existing flow.</t>
  </si>
  <si>
    <t>O10 - change existing individual flow flowed by Add member.</t>
  </si>
  <si>
    <t>LOG-117607</t>
  </si>
  <si>
    <t>LOG-117860</t>
  </si>
  <si>
    <t>LOG-117411</t>
  </si>
  <si>
    <t>LOG-117449</t>
  </si>
  <si>
    <t>LOG-117590</t>
  </si>
  <si>
    <t>LOG-117803</t>
  </si>
  <si>
    <t>LOG-117863</t>
  </si>
  <si>
    <t>LOG-117453</t>
  </si>
  <si>
    <t>LOG-117406</t>
  </si>
  <si>
    <t>LOG-117628</t>
  </si>
  <si>
    <t>LOG-117636</t>
  </si>
  <si>
    <t>LOG-117495</t>
  </si>
  <si>
    <t>LOG-117496</t>
  </si>
  <si>
    <t>LOG-117497</t>
  </si>
  <si>
    <t>LOG-117632</t>
  </si>
  <si>
    <t>LOG-117746</t>
  </si>
  <si>
    <t>LOG-117635</t>
  </si>
  <si>
    <t>LOG-117633</t>
  </si>
  <si>
    <t>LOG-117629</t>
  </si>
  <si>
    <t>LOG-117407</t>
  </si>
  <si>
    <t>LOG-117630</t>
  </si>
  <si>
    <t>LOG-117861</t>
  </si>
  <si>
    <t>LOG-117862</t>
  </si>
  <si>
    <t>LOG-117864</t>
  </si>
  <si>
    <t>LOG-117865</t>
  </si>
  <si>
    <t>LOG-117867</t>
  </si>
  <si>
    <t>FDSH service</t>
  </si>
  <si>
    <t>TC</t>
  </si>
  <si>
    <t>Sscenario Description</t>
  </si>
  <si>
    <t>Logs</t>
  </si>
  <si>
    <t>SSA</t>
  </si>
  <si>
    <t>TE057</t>
  </si>
  <si>
    <t>Happy Path.</t>
  </si>
  <si>
    <t>LOG-118144</t>
  </si>
  <si>
    <t>Tested Successfully</t>
  </si>
  <si>
    <t>TE060</t>
  </si>
  <si>
    <t>Generates error code HE030001 (Request failed - SSN Not Verified; SSN does not exist on the Numident, is marked for deletion, or is inaccessible.).</t>
  </si>
  <si>
    <t>LOG-118141</t>
  </si>
  <si>
    <t>TE061</t>
  </si>
  <si>
    <t>Generates error code HE030002 (Request failed - SSN Not Verified; SSN exists: There is no match on name or DOB.).</t>
  </si>
  <si>
    <t>LOG-118124</t>
  </si>
  <si>
    <t>TE062</t>
  </si>
  <si>
    <t>Generates error code HE030003 (Request failed - SSN Not Verified; SSN exists: There is a match on name but not on DOB.).</t>
  </si>
  <si>
    <t>LOG-118134</t>
  </si>
  <si>
    <t>TE063</t>
  </si>
  <si>
    <t>Generates error code HE030004 (Request failed - SSN Not Verified; SSN exists: There is a match on DOB but not on name.).</t>
  </si>
  <si>
    <t>LOG-118137</t>
  </si>
  <si>
    <t>No TC provided</t>
  </si>
  <si>
    <t>No questions generated- it will result in a RF1 code.</t>
  </si>
  <si>
    <t>LOG-118149</t>
  </si>
  <si>
    <t>Not Working as expected
Person id - 79488 (from sheet-h1.1_test_data_elements_for_state_test_harness_testing_01252018)
10/29/2021 - Karan will  connect with CMS team for Test data.</t>
  </si>
  <si>
    <t xml:space="preserve">It will result in a RF2 code - RF2 can be received either before questions because not enough questions could be generated, or after questions because they were answered incorrectly. </t>
  </si>
  <si>
    <t xml:space="preserve">LOG-118173 </t>
  </si>
  <si>
    <t>Not Working as expected
Person id - 79489 (from sheet-h1.1_test_data_elements_for_state_test_harness_testing_01252018)
10/29/2021 - Karan will  connect with CMS team for Test data.</t>
  </si>
  <si>
    <t>No questions generated- it will result in a RF4 code.</t>
  </si>
  <si>
    <t>LOG-118053</t>
  </si>
  <si>
    <t>Generates questions for the consumer successfully. Once consumer answers questions, it will result in an ACC code.</t>
  </si>
  <si>
    <t>VCI</t>
  </si>
  <si>
    <t>TE064</t>
  </si>
  <si>
    <t xml:space="preserve">Generates response code HS000000 (Success). Happy Path scenario for inactive employee with "Tier 2" income (with annual and pay period compensation data) - </t>
  </si>
  <si>
    <t>LOG-120538</t>
  </si>
  <si>
    <t>Unable to test this scenario. Getting Existing user found popup even after removing user from ACES.
10/29/2021 - Tested Successfully</t>
  </si>
  <si>
    <t>TE065</t>
  </si>
  <si>
    <t xml:space="preserve">Generates response code HS000000 (Success). Happy Path scenario for active employee with "Tier 1" income (with annual and pay period compensation data) </t>
  </si>
  <si>
    <t>LOG-120491</t>
  </si>
  <si>
    <t>10/27/2021 - Not Tested
10/29/2021 - Tested Successfully</t>
  </si>
  <si>
    <t>TE066</t>
  </si>
  <si>
    <t>Generates response code HS000000 (Success). Happy Path scenario for part-time employee with "Tier 1" income (with annual and pay period compensation data)</t>
  </si>
  <si>
    <t>LOG-120519</t>
  </si>
  <si>
    <t>TE067</t>
  </si>
  <si>
    <t xml:space="preserve">Generates response code HS000000 (Success). Happy Path scenario for inactive employee (employeeStatusCode = 8), with "Tier 1" income (with annual and pay period compensation data). </t>
  </si>
  <si>
    <t>LOG-120526</t>
  </si>
  <si>
    <t>Unable to test this scenario. Getting Existing user found popup even after removing user from ACES.
10/29/2021 - Tested Successfully</t>
  </si>
  <si>
    <t>TE068</t>
  </si>
  <si>
    <t>Generates response code HE000001 (Applicant Not Found). No income data returned</t>
  </si>
  <si>
    <t xml:space="preserve">LOG-118085 </t>
  </si>
  <si>
    <t>TE069</t>
  </si>
  <si>
    <t>Generates response code HS000000 (Success). Happy Path scenario that returns information for two employers for one person.</t>
  </si>
  <si>
    <t>LOG-118146</t>
  </si>
  <si>
    <t>TE070</t>
  </si>
  <si>
    <t>Generates response code HS000000 (Success). Happy Path scenario for inactive employee (employeeStatusCode = 8), with "Tier 2" income (with annual and pay period compensation data).</t>
  </si>
  <si>
    <t>LOG-118153</t>
  </si>
  <si>
    <t>VLP</t>
  </si>
  <si>
    <t>TH-TC22a</t>
  </si>
  <si>
    <t>I-94 (Arrival/Departure Record) in Unexpired Foreign Passport without SEVIS ID</t>
  </si>
  <si>
    <t>LOG-121236</t>
  </si>
  <si>
    <t>10/27/2021: Blocked due to 2066045
11/1/2021: Tested Successfully</t>
  </si>
  <si>
    <r>
      <t>TH-TC</t>
    </r>
    <r>
      <rPr>
        <sz val="12"/>
        <color rgb="FF000000"/>
        <rFont val="Calibri Light"/>
        <family val="2"/>
      </rPr>
      <t>69</t>
    </r>
  </si>
  <si>
    <t>Step 1 Response: EAD category code=A02; ESC = 10</t>
  </si>
  <si>
    <t>LOG-120554</t>
  </si>
  <si>
    <t>10/27/2021 - Tested with the TC provided but the reponse code was not accurate, Karan has mentioned he would check with the team for VLP service reponse.
10/29/2021 - Tested Successfully</t>
  </si>
  <si>
    <r>
      <t>TH-TC</t>
    </r>
    <r>
      <rPr>
        <sz val="12"/>
        <color rgb="FF000000"/>
        <rFont val="Calibri Light"/>
        <family val="2"/>
      </rPr>
      <t>91</t>
    </r>
  </si>
  <si>
    <t>Step 1 Response: EAD category code C08 (Asylum application pending filed on/after January 4, 1995); ESC =10</t>
  </si>
  <si>
    <t>LOG-120557</t>
  </si>
  <si>
    <r>
      <t>TH-TC</t>
    </r>
    <r>
      <rPr>
        <sz val="12"/>
        <color rgb="FF000000"/>
        <rFont val="Calibri Light"/>
        <family val="2"/>
      </rPr>
      <t>96</t>
    </r>
  </si>
  <si>
    <t>Step 1 Response: EAD category code C10; ESC code =10</t>
  </si>
  <si>
    <t>LOG-120556</t>
  </si>
  <si>
    <t>Release 2 Sprint 1 Overall QA Status for US's</t>
  </si>
  <si>
    <t>Release 2 Sprint 1 Execution Status</t>
  </si>
  <si>
    <t xml:space="preserve">
1 TC's  marked as TBD because Next Steps screen is not developed yet</t>
  </si>
  <si>
    <t>2.1 Get Started on the Benefits Application (EA, AA)</t>
  </si>
  <si>
    <t>2.1 Get Started on the Benefits Application (HOPE)</t>
  </si>
  <si>
    <t>2.1 Home Page</t>
  </si>
  <si>
    <t>2.2 Information for All Who Apply (EA, AA)</t>
  </si>
  <si>
    <t>2.2 Information for All Who Apply (HOPE)</t>
  </si>
  <si>
    <t>2.3 Program Selection (EA, AA)</t>
  </si>
  <si>
    <t>2.3 Program Selection (HOPE)</t>
  </si>
  <si>
    <t>2.4 Emergency Assistance screen</t>
  </si>
  <si>
    <t>2.4 Household Member Details (HOPE)</t>
  </si>
  <si>
    <t>2.5 Alternative Aid screen</t>
  </si>
  <si>
    <t>2.5 Household Circumstances Selection (HOPE)</t>
  </si>
  <si>
    <t>2.6 Household Member Details (EA, AA)</t>
  </si>
  <si>
    <t>2.6 Signature Page (HOPE)</t>
  </si>
  <si>
    <t>2.7 Additional New Fields For HOPE - Conviction</t>
  </si>
  <si>
    <t>2.7 Additional New Fields For HOPE - Current Education Details</t>
  </si>
  <si>
    <t>2.7 Additional New Fields For HOPE - Highest Level of Education</t>
  </si>
  <si>
    <t>2.7 Additional New Fields For HOPE - Household Circumstances Selection</t>
  </si>
  <si>
    <t>2.7 Additional New Fields For HOPE - Learn More for Current Education Details</t>
  </si>
  <si>
    <t>2.7 Additional New Fields For HOPE - Signature Page</t>
  </si>
  <si>
    <t>2.7 Existing Fields for Emergency Assistance</t>
  </si>
  <si>
    <t>2.8 Existing Fields for HOPE</t>
  </si>
  <si>
    <t>2.8.1 HOPE Financial Display Conditions</t>
  </si>
  <si>
    <t>3 User Dashboard Display and Function</t>
  </si>
  <si>
    <t>4.1.1 Benefits</t>
  </si>
  <si>
    <t>4.1.2 More Help and Information Screen to Remove HOPE, EA, and AA</t>
  </si>
  <si>
    <t>4.2 Message Center</t>
  </si>
  <si>
    <t>EA Program Page</t>
  </si>
  <si>
    <t>HOPE Program Page</t>
  </si>
  <si>
    <t>Updates to Help &amp; FAQ to add HOPE and EA</t>
  </si>
  <si>
    <t>Updates to TANF Program Page</t>
  </si>
  <si>
    <t>Sprint 13 Overall QA Status for US's</t>
  </si>
  <si>
    <t>Sprint 13 Execution Status</t>
  </si>
  <si>
    <t>Release 2 Sprint 2 Overall QA Status for US's</t>
  </si>
  <si>
    <t>Release 2 Sprint 2 Execution Status</t>
  </si>
  <si>
    <t>Release 2 Sprint 2</t>
  </si>
  <si>
    <t>Add/Update New Fields for HOPE/EA/AA in the PDF</t>
  </si>
  <si>
    <t>Set up Non-Citizen Portal for Auth Rep/Assister Portal</t>
  </si>
  <si>
    <t>No Test case required</t>
  </si>
  <si>
    <t>Release 2 Sprint 3 Overall QA Status for US's</t>
  </si>
  <si>
    <t>Release 2 Sprint 3 Execution Status</t>
  </si>
  <si>
    <t>Release 2 Sprint 3</t>
  </si>
  <si>
    <t>2.9 Eligibility Results (EA, AA)</t>
  </si>
  <si>
    <t>2.9 Eligibility Results (HOPE)</t>
  </si>
  <si>
    <t>2 DHHS Administrator</t>
  </si>
  <si>
    <t>clubbed with 2149403</t>
  </si>
  <si>
    <t>2.1 DHHS Administrator Dashboard</t>
  </si>
  <si>
    <t>2.2 Add an Organization</t>
  </si>
  <si>
    <t>2 Auth Rep Account Creation</t>
  </si>
  <si>
    <t>clubbed with 2153051</t>
  </si>
  <si>
    <t>2.1 Select An Account Type</t>
  </si>
  <si>
    <t>2.2 Create a New Authorized Representative Account</t>
  </si>
  <si>
    <t>2.5 Exciting Account Found - Email</t>
  </si>
  <si>
    <t>2.6 Activate Your Account</t>
  </si>
  <si>
    <t>clubbed with 2153054</t>
  </si>
  <si>
    <t>2.7 Activation Email</t>
  </si>
  <si>
    <t>clubbed with 2153059</t>
  </si>
  <si>
    <t>4.3 Use of this Website</t>
  </si>
  <si>
    <t>4.4 Role Selection</t>
  </si>
  <si>
    <t>5 Password Recovery</t>
  </si>
  <si>
    <t>6.1 Locking Accounts (Invalid Login Attempts)</t>
  </si>
  <si>
    <t>6.2 Password Expiration</t>
  </si>
  <si>
    <t>7.1 My Information Landing Page</t>
  </si>
  <si>
    <t>7.2 Change Email Address</t>
  </si>
  <si>
    <t>clubbed with 2153078</t>
  </si>
  <si>
    <t>7.3 Change Contact Method(s)</t>
  </si>
  <si>
    <t>8 Add a Role</t>
  </si>
  <si>
    <t>clubbed with 2153089</t>
  </si>
  <si>
    <t>8.1 Select a New Role Type</t>
  </si>
  <si>
    <t>8.2 Add a New Role</t>
  </si>
  <si>
    <t>8.2.1 Add an Authorized Representative Role</t>
  </si>
  <si>
    <t>clubbed with 2153090</t>
  </si>
  <si>
    <t>8.2.2 Add a Primary Applicant Role</t>
  </si>
  <si>
    <t>9.1 Access Denied screen</t>
  </si>
  <si>
    <t>2 Permissions for Client Access (Security Matrix)</t>
  </si>
  <si>
    <t>3 Client View</t>
  </si>
  <si>
    <t>clubbed with 2153104</t>
  </si>
  <si>
    <t>3.1 Client View Banner</t>
  </si>
  <si>
    <t>3.1.1 Exit Client's Dashabord? screen</t>
  </si>
  <si>
    <t>3.2 Client View Dashboard</t>
  </si>
  <si>
    <t>2 Authorized Representative/Assister Dashboard</t>
  </si>
  <si>
    <t>No Test case needed</t>
  </si>
  <si>
    <t>2.1.1 My Information</t>
  </si>
  <si>
    <t>2.1.2 Multiple Roles</t>
  </si>
  <si>
    <t>2.2 Authorized Representative Dashboard</t>
  </si>
  <si>
    <t>2.2.1 Client Search</t>
  </si>
  <si>
    <t>2.2.2 Search Results</t>
  </si>
  <si>
    <t>2.2.2.1 Search Results Redirection</t>
  </si>
  <si>
    <t>clubbed with 2153113</t>
  </si>
  <si>
    <t>2.2.2.2 Client Permissions</t>
  </si>
  <si>
    <t>2.2.3 Actions from the Authorized Representative Dashboard</t>
  </si>
  <si>
    <t>2.3 Assister Dashboard</t>
  </si>
  <si>
    <t>2 Authorized Representative Access Request</t>
  </si>
  <si>
    <t>Clubbed with 2153975</t>
  </si>
  <si>
    <t>2 Client Adds Auth Rep with Auth Rep Search</t>
  </si>
  <si>
    <t>clubbed with 2153982</t>
  </si>
  <si>
    <t>2.1 Add Authorized Representative - Screen Updates</t>
  </si>
  <si>
    <t>2.1 Auth Rep Initiates Application for Client from Auth Rep Dashboard</t>
  </si>
  <si>
    <t>2.2 Authorized Representative Search Results</t>
  </si>
  <si>
    <t>2.2 Automated Request Process</t>
  </si>
  <si>
    <t>2.2.1 Authorized Representative Access Request screen</t>
  </si>
  <si>
    <t>2.2.1 Existing Organization Found</t>
  </si>
  <si>
    <t>2.2.1.1 Access Request Client Search - Matching Process</t>
  </si>
  <si>
    <t>2.2.2 Authorized Representative Access Request Notification</t>
  </si>
  <si>
    <t>2.2.3 Review Authorized Representative Access Request screen</t>
  </si>
  <si>
    <t>2.2.4 Next Steps</t>
  </si>
  <si>
    <t>2.3 Deactivate an Organization</t>
  </si>
  <si>
    <t>2.4 Activate an Organization</t>
  </si>
  <si>
    <t>3 Organization Administrator Dashboard</t>
  </si>
  <si>
    <t>clubbed with 2154273</t>
  </si>
  <si>
    <t>3 PDF Update</t>
  </si>
  <si>
    <t>3.1 Organization Registered, Assister Training Pending</t>
  </si>
  <si>
    <t>3.2 Organization Registered, Assister Training Completed</t>
  </si>
  <si>
    <t>3.3 No Organization Associated</t>
  </si>
  <si>
    <t>4 Help &amp; FAQ</t>
  </si>
  <si>
    <t>4 Organization Management</t>
  </si>
  <si>
    <t>4.1 Organization Management screen</t>
  </si>
  <si>
    <t>4.10 Update Training Status</t>
  </si>
  <si>
    <t>4.2 Edit Organization Name</t>
  </si>
  <si>
    <t>4.3 Edit Organization Address</t>
  </si>
  <si>
    <t>4.4 Add an Application Assister</t>
  </si>
  <si>
    <t>4.4.1 Request Sent screen</t>
  </si>
  <si>
    <t>4.4.2 Application Assister Request - New User Email</t>
  </si>
  <si>
    <t>4.4.3 Application Assister Request - New Role Email</t>
  </si>
  <si>
    <t>4.4.4 Application Assister Request - Re-Activation Email</t>
  </si>
  <si>
    <t>4.4.5 Application Assister Found screen</t>
  </si>
  <si>
    <t>4.5 Deactivate an Application Assister</t>
  </si>
  <si>
    <t>4.6 Activate an Application Assister</t>
  </si>
  <si>
    <t>4.7 Remove Administrator Access</t>
  </si>
  <si>
    <t>4.8 Assign Administrator Access</t>
  </si>
  <si>
    <t>4.9 Cannot Remove Administrator Access</t>
  </si>
  <si>
    <t>5.1 Create an Application Assister Account</t>
  </si>
  <si>
    <t>5.1.1 Terms of Agreement</t>
  </si>
  <si>
    <t>5.1.2 Paperless Terms and Conditions</t>
  </si>
  <si>
    <t>5.1.3 Activate Your Account</t>
  </si>
  <si>
    <t>5.1.4 Activation Email</t>
  </si>
  <si>
    <t>5.2 Add an Application Assister Role</t>
  </si>
  <si>
    <t>5.3 Expired Application Assister Request</t>
  </si>
  <si>
    <t>5.4 Assister Dashboard - Assister Training Pending</t>
  </si>
  <si>
    <t>5.5 Assister Dashboard - No Organization Associated</t>
  </si>
  <si>
    <t>5.6 Assister Initiates Application for Client</t>
  </si>
  <si>
    <t>6.1 Sign In Flow</t>
  </si>
  <si>
    <t>Clubbed with 2153971</t>
  </si>
  <si>
    <t>6.2 Sign In / Password Management</t>
  </si>
  <si>
    <t>Resource/Dates</t>
  </si>
  <si>
    <t>PTO</t>
  </si>
  <si>
    <t>HOL</t>
  </si>
  <si>
    <t>Sprint 9</t>
  </si>
  <si>
    <t>Sprint 10</t>
  </si>
  <si>
    <t>Sprint 11</t>
  </si>
  <si>
    <t>Sprint 12</t>
  </si>
  <si>
    <t>Impact day</t>
  </si>
  <si>
    <t>Sprint 13</t>
  </si>
  <si>
    <t>Release 2 Sprint 3/UAT</t>
  </si>
  <si>
    <t>Flow</t>
  </si>
  <si>
    <t>Submission case number</t>
  </si>
  <si>
    <t>Log No</t>
  </si>
  <si>
    <t>Failures if any</t>
  </si>
  <si>
    <t>Used Test Data/ Indv ID</t>
  </si>
  <si>
    <t>Intake</t>
  </si>
  <si>
    <t>Application #: 600001865</t>
  </si>
  <si>
    <t>LOG-099771</t>
  </si>
  <si>
    <t>Submitted</t>
  </si>
  <si>
    <t>MAGI</t>
  </si>
  <si>
    <t>Application #:  600001861</t>
  </si>
  <si>
    <t>LOG-099686</t>
  </si>
  <si>
    <t>Failed</t>
  </si>
  <si>
    <t>NON-MAGI</t>
  </si>
  <si>
    <t>Case #205193626</t>
  </si>
  <si>
    <t>LOG-099541</t>
  </si>
  <si>
    <t>O48
Indv id: 200999871
Client id: 59166443A
billypadillaridp@mailinator.com
Deloitte@2</t>
  </si>
  <si>
    <t>RAC - Add new member</t>
  </si>
  <si>
    <t>LOG-099493</t>
  </si>
  <si>
    <t>Not submitted</t>
  </si>
  <si>
    <t>O40
Email : gopisam@mailinator.com  / Deloitte@1
Individual: 200999451</t>
  </si>
  <si>
    <t>LOG-099397</t>
  </si>
  <si>
    <t>O2
Indv id: 200998560
zuzu321@mailinator.com/ Deloitte@3</t>
  </si>
  <si>
    <t>RAC - Change and existing info</t>
  </si>
  <si>
    <t>LOG-099275</t>
  </si>
  <si>
    <t>Not submitted - defect already raised</t>
  </si>
  <si>
    <t>O54 -checkos@mailinator.com/Deloitte@1
Indv id - Indv Id : 201000094</t>
  </si>
  <si>
    <t>LOG-099422</t>
  </si>
  <si>
    <t>O53 
Indv : 200999995
sep17_2@mailinator.com/ Deloitte@1</t>
  </si>
  <si>
    <t>SNAP 6 month</t>
  </si>
  <si>
    <t>Add another Benefit</t>
  </si>
  <si>
    <t>Application #:  600001864</t>
  </si>
  <si>
    <t xml:space="preserve"> LOG-099717</t>
  </si>
  <si>
    <t>O8 Email : june8th3@mailinator.com/ Deloitte@2
Indv id - Indv id: 200999871</t>
  </si>
  <si>
    <t>SNAP+TANF</t>
  </si>
  <si>
    <t>Sprint 7 US Status</t>
  </si>
  <si>
    <t>Sprint 6 US Status</t>
  </si>
  <si>
    <t>Validate defect 2164618 if reproducable</t>
  </si>
  <si>
    <t>Validate defect 2164619 if reproducable</t>
  </si>
  <si>
    <r>
      <t xml:space="preserve">Complete pending TC's execution for </t>
    </r>
    <r>
      <rPr>
        <sz val="11"/>
        <color theme="1"/>
        <rFont val="Calibri"/>
        <family val="2"/>
      </rPr>
      <t>S14</t>
    </r>
    <r>
      <rPr>
        <sz val="11"/>
        <color rgb="FF000000"/>
        <rFont val="Calibri"/>
        <family val="2"/>
      </rPr>
      <t xml:space="preserve"> and Release 2 S3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</si>
</sst>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
    <numFmt numFmtId="165" formatCode="0;[Red]0"/>
    <numFmt numFmtId="166" formatCode="0.0"/>
  </numFmts>
  <fonts count="63" x14ac:knownFonts="1">
    <font>
      <sz val="11"/>
      <color theme="1"/>
      <name val="Calibri"/>
      <family val="2"/>
      <scheme val="minor"/>
    </font>
    <font>
      <sz val="11"/>
      <color rgb="FF000000"/>
      <name val="Calibri"/>
      <family val="2"/>
    </font>
    <font>
      <sz val="11"/>
      <color rgb="FF00B050"/>
      <name val="Calibri"/>
      <family val="2"/>
      <scheme val="minor"/>
    </font>
    <font>
      <u/>
      <sz val="11"/>
      <color theme="10"/>
      <name val="Calibri"/>
      <family val="2"/>
      <scheme val="minor"/>
    </font>
    <font>
      <b/>
      <sz val="12"/>
      <color theme="1"/>
      <name val="Times New Roman"/>
      <family val="1"/>
    </font>
    <font>
      <b/>
      <sz val="11"/>
      <color theme="1"/>
      <name val="Calibri"/>
      <family val="2"/>
      <scheme val="minor"/>
    </font>
    <font>
      <sz val="9"/>
      <color rgb="FF000000"/>
      <name val="Calibri"/>
      <family val="2"/>
    </font>
    <font>
      <b/>
      <sz val="9"/>
      <color rgb="FF000000"/>
      <name val="Calibri"/>
      <family val="2"/>
    </font>
    <font>
      <sz val="11"/>
      <name val="Calibri"/>
      <family val="2"/>
      <scheme val="minor"/>
    </font>
    <font>
      <b/>
      <sz val="11"/>
      <color theme="8" tint="-0.249977111117893"/>
      <name val="Calibri"/>
      <family val="2"/>
      <scheme val="minor"/>
    </font>
    <font>
      <b/>
      <sz val="10"/>
      <color theme="8" tint="-0.249977111117893"/>
      <name val="Calibri"/>
      <family val="2"/>
      <scheme val="minor"/>
    </font>
    <font>
      <sz val="10"/>
      <color theme="1"/>
      <name val="Calibri"/>
      <family val="2"/>
      <scheme val="minor"/>
    </font>
    <font>
      <sz val="10"/>
      <name val="Calibri"/>
      <family val="2"/>
      <scheme val="minor"/>
    </font>
    <font>
      <b/>
      <sz val="10"/>
      <color theme="1"/>
      <name val="Calibri"/>
      <family val="2"/>
      <scheme val="minor"/>
    </font>
    <font>
      <b/>
      <sz val="10"/>
      <color rgb="FF002060"/>
      <name val="Calibri"/>
      <family val="2"/>
      <scheme val="minor"/>
    </font>
    <font>
      <sz val="10"/>
      <color rgb="FF000000"/>
      <name val="Calibri"/>
      <family val="2"/>
      <scheme val="minor"/>
    </font>
    <font>
      <b/>
      <sz val="10"/>
      <name val="Calibri"/>
      <family val="2"/>
      <scheme val="minor"/>
    </font>
    <font>
      <sz val="8"/>
      <name val="Calibri"/>
      <family val="2"/>
      <scheme val="minor"/>
    </font>
    <font>
      <sz val="10"/>
      <color rgb="FF000000"/>
      <name val="Calibri"/>
      <family val="2"/>
    </font>
    <font>
      <sz val="10"/>
      <color rgb="FF002060"/>
      <name val="Calibri"/>
      <family val="2"/>
      <scheme val="minor"/>
    </font>
    <font>
      <sz val="10"/>
      <name val="Calibri"/>
      <family val="2"/>
    </font>
    <font>
      <sz val="9.5"/>
      <color theme="1"/>
      <name val="Calibri"/>
      <family val="2"/>
      <scheme val="minor"/>
    </font>
    <font>
      <sz val="10"/>
      <color rgb="FFFFFFFF"/>
      <name val="Calibri"/>
      <family val="2"/>
      <scheme val="minor"/>
    </font>
    <font>
      <b/>
      <sz val="10"/>
      <color rgb="FFFFFFFF"/>
      <name val="Calibri"/>
      <family val="2"/>
      <scheme val="minor"/>
    </font>
    <font>
      <b/>
      <sz val="11"/>
      <color theme="1"/>
      <name val="Calibri"/>
      <family val="2"/>
      <charset val="177"/>
      <scheme val="minor"/>
    </font>
    <font>
      <b/>
      <sz val="11"/>
      <color rgb="FFFFFFFF"/>
      <name val="Calibri"/>
      <family val="2"/>
    </font>
    <font>
      <sz val="11"/>
      <color theme="1"/>
      <name val="Calibri"/>
      <family val="2"/>
    </font>
    <font>
      <sz val="10"/>
      <color rgb="FFFFFFFF"/>
      <name val="Lato"/>
      <family val="2"/>
    </font>
    <font>
      <sz val="10"/>
      <color rgb="FF00B050"/>
      <name val="Calibri"/>
      <family val="2"/>
    </font>
    <font>
      <b/>
      <sz val="10"/>
      <color rgb="FF002060"/>
      <name val="Lato"/>
      <family val="2"/>
    </font>
    <font>
      <sz val="10"/>
      <color rgb="FF002060"/>
      <name val="Lato"/>
      <family val="2"/>
    </font>
    <font>
      <sz val="10"/>
      <color rgb="FF000000"/>
      <name val="Lato"/>
      <family val="2"/>
    </font>
    <font>
      <b/>
      <sz val="11"/>
      <color theme="1"/>
      <name val="Calibri"/>
      <family val="2"/>
    </font>
    <font>
      <sz val="9"/>
      <color rgb="FF000000"/>
      <name val="Verdana"/>
      <family val="2"/>
    </font>
    <font>
      <b/>
      <sz val="9"/>
      <color rgb="FF000000"/>
      <name val="Verdana"/>
      <family val="2"/>
    </font>
    <font>
      <sz val="9"/>
      <color rgb="FF555555"/>
      <name val="Calibri"/>
      <family val="2"/>
      <scheme val="minor"/>
    </font>
    <font>
      <sz val="11"/>
      <color rgb="FF000000"/>
      <name val="Calibri"/>
      <family val="2"/>
      <scheme val="minor"/>
    </font>
    <font>
      <b/>
      <sz val="11"/>
      <color theme="0"/>
      <name val="Calibri"/>
      <family val="2"/>
      <scheme val="minor"/>
    </font>
    <font>
      <sz val="11"/>
      <color theme="0"/>
      <name val="Calibri"/>
      <family val="2"/>
      <scheme val="minor"/>
    </font>
    <font>
      <sz val="10"/>
      <color rgb="FF000000"/>
      <name val="Segoe UI"/>
      <family val="2"/>
    </font>
    <font>
      <sz val="10"/>
      <color rgb="FF555555"/>
      <name val="Calibri"/>
      <family val="2"/>
      <scheme val="minor"/>
    </font>
    <font>
      <sz val="10.5"/>
      <color rgb="FF333333"/>
      <name val="Segoe UI"/>
      <family val="2"/>
    </font>
    <font>
      <sz val="10"/>
      <color rgb="FFFF0000"/>
      <name val="Calibri"/>
      <family val="2"/>
      <scheme val="minor"/>
    </font>
    <font>
      <b/>
      <sz val="10"/>
      <color rgb="FFFF0000"/>
      <name val="Calibri"/>
      <family val="2"/>
      <scheme val="minor"/>
    </font>
    <font>
      <sz val="11"/>
      <color rgb="FF444444"/>
      <name val="Calibri"/>
      <family val="2"/>
    </font>
    <font>
      <b/>
      <i/>
      <sz val="10"/>
      <name val="Calibri"/>
      <family val="2"/>
      <scheme val="minor"/>
    </font>
    <font>
      <b/>
      <sz val="11"/>
      <color rgb="FF000000"/>
      <name val="Calibri"/>
      <family val="2"/>
      <charset val="177"/>
    </font>
    <font>
      <sz val="11"/>
      <color rgb="FF000000"/>
      <name val="Calibri"/>
      <family val="2"/>
      <charset val="177"/>
    </font>
    <font>
      <sz val="11"/>
      <color rgb="FF000000"/>
      <name val="Calibri"/>
      <family val="2"/>
      <charset val="177"/>
      <scheme val="minor"/>
    </font>
    <font>
      <sz val="11"/>
      <color rgb="FF000000"/>
      <name val="Calibri"/>
      <family val="2"/>
      <charset val="1"/>
    </font>
    <font>
      <sz val="11"/>
      <color theme="1"/>
      <name val="Calibri"/>
      <family val="2"/>
      <scheme val="minor"/>
    </font>
    <font>
      <b/>
      <sz val="11"/>
      <color theme="0"/>
      <name val="Arial"/>
      <family val="2"/>
    </font>
    <font>
      <sz val="9"/>
      <color rgb="FF000000"/>
      <name val="Arial"/>
      <family val="2"/>
    </font>
    <font>
      <b/>
      <sz val="11"/>
      <color rgb="FF0070C0"/>
      <name val="Calibri"/>
      <family val="2"/>
      <scheme val="minor"/>
    </font>
    <font>
      <strike/>
      <sz val="11"/>
      <color rgb="FF7030A0"/>
      <name val="Calibri"/>
      <family val="2"/>
      <scheme val="minor"/>
    </font>
    <font>
      <b/>
      <sz val="11"/>
      <color theme="5"/>
      <name val="Calibri"/>
      <family val="2"/>
      <scheme val="minor"/>
    </font>
    <font>
      <sz val="11"/>
      <color rgb="FF7030A0"/>
      <name val="Calibri"/>
      <family val="2"/>
      <scheme val="minor"/>
    </font>
    <font>
      <sz val="11"/>
      <color theme="5"/>
      <name val="Calibri"/>
      <family val="2"/>
      <scheme val="minor"/>
    </font>
    <font>
      <sz val="11"/>
      <color rgb="FF002060"/>
      <name val="Calibri"/>
      <family val="2"/>
      <scheme val="minor"/>
    </font>
    <font>
      <sz val="11"/>
      <color rgb="FF0070C0"/>
      <name val="Calibri"/>
      <family val="2"/>
      <scheme val="minor"/>
    </font>
    <font>
      <sz val="12"/>
      <color rgb="FF000000"/>
      <name val="Calibri Light"/>
      <family val="2"/>
    </font>
    <font>
      <sz val="10"/>
      <color theme="1"/>
      <name val="Calibri"/>
      <family val="2"/>
    </font>
    <font>
      <sz val="10"/>
      <color theme="1"/>
      <name val="Calibri"/>
    </font>
  </fonts>
  <fills count="23">
    <fill>
      <patternFill patternType="none"/>
    </fill>
    <fill>
      <patternFill patternType="gray125"/>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002060"/>
        <bgColor indexed="64"/>
      </patternFill>
    </fill>
    <fill>
      <patternFill patternType="solid">
        <fgColor rgb="FFF2F2F2"/>
        <bgColor indexed="64"/>
      </patternFill>
    </fill>
    <fill>
      <patternFill patternType="solid">
        <fgColor theme="6"/>
        <bgColor indexed="64"/>
      </patternFill>
    </fill>
    <fill>
      <patternFill patternType="solid">
        <fgColor theme="4" tint="0.39997558519241921"/>
        <bgColor indexed="64"/>
      </patternFill>
    </fill>
    <fill>
      <patternFill patternType="solid">
        <fgColor rgb="FF002776"/>
        <bgColor indexed="64"/>
      </patternFill>
    </fill>
    <fill>
      <patternFill patternType="solid">
        <fgColor rgb="FF00FFCC"/>
        <bgColor indexed="64"/>
      </patternFill>
    </fill>
    <fill>
      <patternFill patternType="solid">
        <fgColor rgb="FF0070C0"/>
        <bgColor theme="4" tint="0.79998168889431442"/>
      </patternFill>
    </fill>
    <fill>
      <patternFill patternType="solid">
        <fgColor rgb="FF0070C0"/>
        <bgColor indexed="64"/>
      </patternFill>
    </fill>
    <fill>
      <patternFill patternType="solid">
        <fgColor rgb="FF00B050"/>
        <bgColor indexed="64"/>
      </patternFill>
    </fill>
    <fill>
      <patternFill patternType="solid">
        <fgColor rgb="FFFF0000"/>
        <bgColor indexed="64"/>
      </patternFill>
    </fill>
    <fill>
      <patternFill patternType="solid">
        <fgColor theme="0"/>
        <bgColor indexed="64"/>
      </patternFill>
    </fill>
    <fill>
      <patternFill patternType="solid">
        <fgColor rgb="FFDDEBF7"/>
        <bgColor rgb="FFDDEBF7"/>
      </patternFill>
    </fill>
    <fill>
      <patternFill patternType="solid">
        <fgColor rgb="FF00B0F0"/>
        <bgColor indexed="64"/>
      </patternFill>
    </fill>
    <fill>
      <patternFill patternType="solid">
        <fgColor theme="5"/>
        <bgColor indexed="64"/>
      </patternFill>
    </fill>
    <fill>
      <patternFill patternType="solid">
        <fgColor rgb="FF0097EF"/>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theme="5" tint="0.59999389629810485"/>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medium">
        <color indexed="64"/>
      </left>
      <right style="medium">
        <color indexed="64"/>
      </right>
      <top/>
      <bottom/>
      <diagonal/>
    </border>
    <border>
      <left/>
      <right style="medium">
        <color rgb="FFFFFFFF"/>
      </right>
      <top/>
      <bottom/>
      <diagonal/>
    </border>
    <border>
      <left style="medium">
        <color rgb="FF002776"/>
      </left>
      <right style="medium">
        <color rgb="FF002776"/>
      </right>
      <top/>
      <bottom style="medium">
        <color rgb="FF002776"/>
      </bottom>
      <diagonal/>
    </border>
    <border>
      <left/>
      <right style="medium">
        <color rgb="FF002776"/>
      </right>
      <top/>
      <bottom style="medium">
        <color rgb="FF002776"/>
      </bottom>
      <diagonal/>
    </border>
    <border>
      <left style="medium">
        <color rgb="FF002776"/>
      </left>
      <right style="medium">
        <color rgb="FF002776"/>
      </right>
      <top/>
      <bottom style="medium">
        <color indexed="64"/>
      </bottom>
      <diagonal/>
    </border>
    <border>
      <left/>
      <right style="medium">
        <color rgb="FF002776"/>
      </right>
      <top/>
      <bottom style="medium">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right/>
      <top/>
      <bottom style="thin">
        <color rgb="FF9BC2E6"/>
      </bottom>
      <diagonal/>
    </border>
    <border>
      <left/>
      <right/>
      <top style="thin">
        <color rgb="FF9BC2E6"/>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theme="4"/>
      </top>
      <bottom/>
      <diagonal/>
    </border>
    <border>
      <left style="thin">
        <color indexed="64"/>
      </left>
      <right style="thin">
        <color indexed="64"/>
      </right>
      <top style="thin">
        <color indexed="64"/>
      </top>
      <bottom style="thin">
        <color theme="4"/>
      </bottom>
      <diagonal/>
    </border>
    <border>
      <left style="thin">
        <color theme="4"/>
      </left>
      <right/>
      <top style="thin">
        <color theme="4"/>
      </top>
      <bottom/>
      <diagonal/>
    </border>
    <border>
      <left style="thin">
        <color theme="4"/>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top style="thin">
        <color theme="4"/>
      </top>
      <bottom style="thin">
        <color theme="4"/>
      </bottom>
      <diagonal/>
    </border>
    <border>
      <left style="thin">
        <color theme="4"/>
      </left>
      <right/>
      <top style="thin">
        <color theme="4"/>
      </top>
      <bottom style="thin">
        <color theme="4"/>
      </bottom>
      <diagonal/>
    </border>
  </borders>
  <cellStyleXfs count="2">
    <xf numFmtId="0" fontId="0" fillId="0" borderId="0"/>
    <xf numFmtId="0" fontId="3" fillId="0" borderId="0" applyNumberFormat="0" applyFill="0" applyBorder="0" applyAlignment="0" applyProtection="0"/>
  </cellStyleXfs>
  <cellXfs count="426">
    <xf numFmtId="0" fontId="0" fillId="0" borderId="0" xfId="0"/>
    <xf numFmtId="0" fontId="0" fillId="0" borderId="1" xfId="0" applyBorder="1"/>
    <xf numFmtId="0" fontId="0" fillId="0" borderId="1" xfId="0" applyBorder="1" applyAlignment="1">
      <alignment wrapText="1"/>
    </xf>
    <xf numFmtId="0" fontId="1" fillId="0" borderId="1" xfId="0" applyFont="1" applyBorder="1" applyAlignment="1">
      <alignment horizontal="left" vertical="center" wrapText="1"/>
    </xf>
    <xf numFmtId="14" fontId="0" fillId="0" borderId="1" xfId="0" applyNumberFormat="1" applyBorder="1"/>
    <xf numFmtId="0" fontId="2" fillId="0" borderId="1" xfId="0" applyFont="1" applyBorder="1"/>
    <xf numFmtId="0" fontId="0" fillId="0" borderId="0" xfId="0" applyAlignment="1">
      <alignment wrapText="1"/>
    </xf>
    <xf numFmtId="0" fontId="0" fillId="4" borderId="0" xfId="0" applyFill="1"/>
    <xf numFmtId="0" fontId="4" fillId="0" borderId="0" xfId="0" applyFont="1" applyAlignment="1">
      <alignment vertical="center"/>
    </xf>
    <xf numFmtId="0" fontId="0" fillId="4" borderId="0" xfId="0" applyFill="1" applyAlignment="1">
      <alignment wrapText="1"/>
    </xf>
    <xf numFmtId="0" fontId="5" fillId="0" borderId="1" xfId="0" applyFont="1" applyBorder="1" applyAlignment="1">
      <alignment wrapText="1"/>
    </xf>
    <xf numFmtId="0" fontId="0" fillId="0" borderId="0" xfId="0" applyAlignment="1">
      <alignment vertical="center"/>
    </xf>
    <xf numFmtId="0" fontId="5" fillId="0" borderId="0" xfId="0" applyFont="1" applyAlignment="1">
      <alignment vertical="center"/>
    </xf>
    <xf numFmtId="0" fontId="6" fillId="0" borderId="5" xfId="0" applyFont="1" applyBorder="1" applyAlignment="1">
      <alignment vertical="center"/>
    </xf>
    <xf numFmtId="0" fontId="7" fillId="0" borderId="8" xfId="0" applyFont="1" applyBorder="1" applyAlignment="1">
      <alignment horizontal="center" vertical="center" wrapText="1"/>
    </xf>
    <xf numFmtId="0" fontId="6" fillId="0" borderId="7" xfId="0" applyFont="1" applyBorder="1" applyAlignment="1">
      <alignment vertical="center"/>
    </xf>
    <xf numFmtId="0" fontId="6" fillId="0" borderId="9" xfId="0" applyFont="1" applyBorder="1" applyAlignment="1">
      <alignment horizontal="center" vertical="center" wrapText="1"/>
    </xf>
    <xf numFmtId="9" fontId="6" fillId="0" borderId="6" xfId="0" applyNumberFormat="1" applyFont="1" applyBorder="1" applyAlignment="1">
      <alignment horizontal="center" vertical="center" wrapText="1"/>
    </xf>
    <xf numFmtId="9" fontId="6" fillId="0" borderId="2" xfId="0" applyNumberFormat="1" applyFont="1" applyBorder="1" applyAlignment="1">
      <alignment horizontal="center" vertical="center" wrapText="1"/>
    </xf>
    <xf numFmtId="0" fontId="7" fillId="0" borderId="6" xfId="0" applyFont="1" applyBorder="1" applyAlignment="1">
      <alignment vertical="center"/>
    </xf>
    <xf numFmtId="0" fontId="6" fillId="0" borderId="2" xfId="0" applyFont="1" applyBorder="1" applyAlignment="1">
      <alignment horizontal="right" vertical="center"/>
    </xf>
    <xf numFmtId="0" fontId="9" fillId="0" borderId="1" xfId="0" applyFont="1" applyBorder="1" applyAlignment="1">
      <alignment horizontal="right" vertical="center"/>
    </xf>
    <xf numFmtId="0" fontId="10" fillId="0" borderId="1" xfId="0" applyFont="1" applyBorder="1" applyAlignment="1">
      <alignment horizontal="right" vertical="center" wrapText="1"/>
    </xf>
    <xf numFmtId="0" fontId="9" fillId="0" borderId="1" xfId="0" applyFont="1" applyBorder="1" applyAlignment="1">
      <alignment horizontal="right" vertical="center" wrapText="1"/>
    </xf>
    <xf numFmtId="0" fontId="0" fillId="0" borderId="1" xfId="0" applyBorder="1" applyAlignment="1">
      <alignment horizontal="right" vertical="center"/>
    </xf>
    <xf numFmtId="0" fontId="11" fillId="0" borderId="1" xfId="0" applyFont="1" applyBorder="1" applyAlignment="1">
      <alignment horizontal="left"/>
    </xf>
    <xf numFmtId="0" fontId="11" fillId="0" borderId="1" xfId="0" applyFont="1" applyBorder="1" applyAlignment="1">
      <alignment horizontal="left" vertical="top"/>
    </xf>
    <xf numFmtId="0" fontId="12" fillId="0" borderId="1" xfId="0" applyFont="1" applyBorder="1" applyAlignment="1">
      <alignment horizontal="left"/>
    </xf>
    <xf numFmtId="0" fontId="8" fillId="0" borderId="1" xfId="0" applyFont="1" applyBorder="1"/>
    <xf numFmtId="0" fontId="13" fillId="0" borderId="1" xfId="0" applyFont="1" applyBorder="1" applyAlignment="1">
      <alignment horizontal="center"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0" fontId="14" fillId="6" borderId="1" xfId="0" applyFont="1" applyFill="1" applyBorder="1" applyAlignment="1">
      <alignment horizontal="center" vertical="center"/>
    </xf>
    <xf numFmtId="0" fontId="15" fillId="0" borderId="1" xfId="0" applyFont="1" applyBorder="1" applyAlignment="1">
      <alignment horizontal="center" vertical="center"/>
    </xf>
    <xf numFmtId="0" fontId="15" fillId="0" borderId="1" xfId="0" applyFont="1" applyBorder="1" applyAlignment="1">
      <alignment vertical="center" wrapText="1"/>
    </xf>
    <xf numFmtId="0" fontId="12" fillId="0" borderId="1" xfId="0" applyFont="1" applyBorder="1" applyAlignment="1">
      <alignment horizontal="center" vertical="center"/>
    </xf>
    <xf numFmtId="164" fontId="15" fillId="0" borderId="1" xfId="0" applyNumberFormat="1" applyFont="1" applyBorder="1" applyAlignment="1">
      <alignment horizontal="center" vertical="center"/>
    </xf>
    <xf numFmtId="0" fontId="12" fillId="0" borderId="1" xfId="0" applyFont="1" applyBorder="1" applyAlignment="1">
      <alignment horizontal="center" vertical="center" wrapText="1"/>
    </xf>
    <xf numFmtId="9" fontId="16" fillId="0" borderId="1" xfId="0" applyNumberFormat="1" applyFont="1" applyBorder="1" applyAlignment="1">
      <alignment horizontal="center" vertical="center"/>
    </xf>
    <xf numFmtId="0" fontId="5" fillId="0" borderId="12" xfId="0" applyFont="1" applyBorder="1" applyAlignment="1">
      <alignment wrapText="1"/>
    </xf>
    <xf numFmtId="0" fontId="5" fillId="0" borderId="14" xfId="0" applyFont="1" applyBorder="1" applyAlignment="1">
      <alignment wrapText="1"/>
    </xf>
    <xf numFmtId="0" fontId="11" fillId="0" borderId="1" xfId="0" applyFont="1" applyBorder="1"/>
    <xf numFmtId="0" fontId="11" fillId="0" borderId="1" xfId="0" applyFont="1" applyBorder="1" applyAlignment="1">
      <alignment wrapText="1"/>
    </xf>
    <xf numFmtId="0" fontId="0" fillId="7" borderId="0" xfId="0" applyFill="1"/>
    <xf numFmtId="0" fontId="18" fillId="2" borderId="1" xfId="0" applyFont="1" applyFill="1" applyBorder="1" applyAlignment="1">
      <alignment horizontal="center" vertical="center" wrapText="1"/>
    </xf>
    <xf numFmtId="0" fontId="18" fillId="0" borderId="1" xfId="0" applyFont="1" applyBorder="1" applyAlignment="1">
      <alignment horizontal="center" vertical="center" wrapText="1"/>
    </xf>
    <xf numFmtId="9" fontId="18" fillId="0" borderId="1" xfId="0" applyNumberFormat="1" applyFont="1" applyBorder="1" applyAlignment="1">
      <alignment horizontal="center" vertical="center" wrapText="1"/>
    </xf>
    <xf numFmtId="16" fontId="18" fillId="2" borderId="1" xfId="0" applyNumberFormat="1" applyFont="1" applyFill="1" applyBorder="1" applyAlignment="1">
      <alignment horizontal="center" vertical="center" wrapText="1"/>
    </xf>
    <xf numFmtId="16" fontId="18" fillId="0" borderId="1" xfId="0" applyNumberFormat="1" applyFont="1" applyBorder="1" applyAlignment="1">
      <alignment horizontal="center" vertical="center" wrapText="1"/>
    </xf>
    <xf numFmtId="0" fontId="6" fillId="0" borderId="0" xfId="0" applyFont="1" applyAlignment="1">
      <alignment vertical="center"/>
    </xf>
    <xf numFmtId="0" fontId="6" fillId="0" borderId="0" xfId="0" applyFont="1" applyAlignment="1">
      <alignment horizontal="center" vertical="center" wrapText="1"/>
    </xf>
    <xf numFmtId="16" fontId="15" fillId="0" borderId="1" xfId="0" applyNumberFormat="1" applyFont="1" applyBorder="1" applyAlignment="1">
      <alignment horizontal="center" vertical="center"/>
    </xf>
    <xf numFmtId="0" fontId="20" fillId="0" borderId="1" xfId="0" applyFont="1" applyBorder="1" applyAlignment="1">
      <alignment horizontal="center" vertical="center" wrapText="1"/>
    </xf>
    <xf numFmtId="0" fontId="3" fillId="0" borderId="1" xfId="1" applyBorder="1" applyAlignment="1">
      <alignment vertical="center"/>
    </xf>
    <xf numFmtId="0" fontId="1" fillId="0" borderId="1" xfId="0" applyFont="1" applyBorder="1" applyAlignment="1">
      <alignment vertical="center"/>
    </xf>
    <xf numFmtId="0" fontId="22" fillId="0" borderId="0" xfId="0" applyFont="1" applyAlignment="1">
      <alignment horizontal="center" vertical="center"/>
    </xf>
    <xf numFmtId="0" fontId="11" fillId="0" borderId="0" xfId="0" applyFont="1"/>
    <xf numFmtId="0" fontId="23" fillId="0" borderId="0" xfId="0" applyFont="1" applyAlignment="1">
      <alignment vertical="center"/>
    </xf>
    <xf numFmtId="0" fontId="13" fillId="0" borderId="0" xfId="0" applyFont="1" applyAlignment="1">
      <alignment horizontal="center" vertical="center"/>
    </xf>
    <xf numFmtId="165" fontId="15" fillId="0" borderId="1" xfId="0" applyNumberFormat="1" applyFont="1" applyBorder="1" applyAlignment="1">
      <alignment horizontal="center" vertical="center"/>
    </xf>
    <xf numFmtId="0" fontId="3" fillId="0" borderId="0" xfId="1"/>
    <xf numFmtId="165" fontId="16" fillId="0" borderId="1" xfId="0" applyNumberFormat="1" applyFont="1" applyBorder="1" applyAlignment="1">
      <alignment horizontal="center" vertical="center"/>
    </xf>
    <xf numFmtId="1" fontId="16" fillId="0" borderId="1" xfId="0" applyNumberFormat="1" applyFont="1" applyBorder="1" applyAlignment="1">
      <alignment horizontal="center" vertical="center"/>
    </xf>
    <xf numFmtId="0" fontId="24" fillId="0" borderId="1" xfId="0" applyFont="1" applyBorder="1" applyAlignment="1">
      <alignment horizontal="center" vertical="center"/>
    </xf>
    <xf numFmtId="0" fontId="25" fillId="9" borderId="16" xfId="0" applyFont="1" applyFill="1" applyBorder="1" applyAlignment="1">
      <alignment horizontal="center" vertical="center" wrapText="1"/>
    </xf>
    <xf numFmtId="0" fontId="26" fillId="0" borderId="17" xfId="0" applyFont="1" applyBorder="1" applyAlignment="1">
      <alignment vertical="center" wrapText="1"/>
    </xf>
    <xf numFmtId="0" fontId="26" fillId="0" borderId="18" xfId="0" applyFont="1" applyBorder="1" applyAlignment="1">
      <alignment vertical="center" wrapText="1"/>
    </xf>
    <xf numFmtId="0" fontId="26" fillId="0" borderId="19" xfId="0" applyFont="1" applyBorder="1" applyAlignment="1">
      <alignment vertical="center" wrapText="1"/>
    </xf>
    <xf numFmtId="0" fontId="26" fillId="0" borderId="20" xfId="0" applyFont="1" applyBorder="1" applyAlignment="1">
      <alignment vertical="center" wrapText="1"/>
    </xf>
    <xf numFmtId="0" fontId="26" fillId="0" borderId="7" xfId="0" applyFont="1" applyBorder="1" applyAlignment="1">
      <alignment vertical="center" wrapText="1"/>
    </xf>
    <xf numFmtId="0" fontId="26" fillId="0" borderId="2" xfId="0" applyFont="1" applyBorder="1" applyAlignment="1">
      <alignment vertical="center" wrapText="1"/>
    </xf>
    <xf numFmtId="0" fontId="19" fillId="6" borderId="1" xfId="0" applyFont="1" applyFill="1" applyBorder="1" applyAlignment="1">
      <alignment horizontal="center" vertical="center"/>
    </xf>
    <xf numFmtId="0" fontId="27" fillId="5" borderId="5" xfId="0" applyFont="1" applyFill="1" applyBorder="1" applyAlignment="1">
      <alignment horizontal="center" vertical="center" wrapText="1"/>
    </xf>
    <xf numFmtId="0" fontId="27" fillId="5" borderId="13" xfId="0" applyFont="1" applyFill="1" applyBorder="1" applyAlignment="1">
      <alignment horizontal="center" vertical="center" wrapText="1"/>
    </xf>
    <xf numFmtId="0" fontId="27" fillId="5" borderId="15" xfId="0" applyFont="1" applyFill="1" applyBorder="1" applyAlignment="1">
      <alignment horizontal="center" vertical="center" wrapText="1"/>
    </xf>
    <xf numFmtId="0" fontId="27" fillId="0" borderId="15" xfId="0" applyFont="1" applyBorder="1" applyAlignment="1">
      <alignment horizontal="center" vertical="center" wrapText="1"/>
    </xf>
    <xf numFmtId="9" fontId="20" fillId="0" borderId="1" xfId="0" applyNumberFormat="1" applyFont="1" applyBorder="1" applyAlignment="1">
      <alignment horizontal="center" vertical="center" wrapText="1"/>
    </xf>
    <xf numFmtId="16" fontId="20" fillId="0" borderId="1" xfId="0" applyNumberFormat="1" applyFont="1" applyBorder="1" applyAlignment="1">
      <alignment horizontal="center" vertical="center" wrapText="1"/>
    </xf>
    <xf numFmtId="16" fontId="28" fillId="0" borderId="1" xfId="0" applyNumberFormat="1" applyFont="1" applyBorder="1" applyAlignment="1">
      <alignment horizontal="center" vertical="center" wrapText="1"/>
    </xf>
    <xf numFmtId="0" fontId="28" fillId="0" borderId="1" xfId="0" applyFont="1" applyBorder="1" applyAlignment="1">
      <alignment horizontal="center" vertical="center" wrapText="1"/>
    </xf>
    <xf numFmtId="0" fontId="18" fillId="0" borderId="1" xfId="0" applyFont="1" applyBorder="1" applyAlignment="1">
      <alignment horizontal="center" vertical="center"/>
    </xf>
    <xf numFmtId="0" fontId="18" fillId="0" borderId="1" xfId="0" applyFont="1" applyBorder="1" applyAlignment="1">
      <alignment horizontal="left" vertical="center" wrapText="1"/>
    </xf>
    <xf numFmtId="0" fontId="18" fillId="0" borderId="0" xfId="0" applyFont="1" applyAlignment="1">
      <alignment horizontal="left" vertical="center" wrapText="1"/>
    </xf>
    <xf numFmtId="16" fontId="18" fillId="2" borderId="0" xfId="0" applyNumberFormat="1" applyFont="1" applyFill="1" applyAlignment="1">
      <alignment horizontal="center" vertical="center" wrapText="1"/>
    </xf>
    <xf numFmtId="0" fontId="18" fillId="2" borderId="0" xfId="0" applyFont="1" applyFill="1" applyAlignment="1">
      <alignment horizontal="center" vertical="center" wrapText="1"/>
    </xf>
    <xf numFmtId="0" fontId="18" fillId="0" borderId="0" xfId="0" applyFont="1" applyAlignment="1">
      <alignment horizontal="center" vertical="center" wrapText="1"/>
    </xf>
    <xf numFmtId="9" fontId="18" fillId="0" borderId="0" xfId="0" applyNumberFormat="1" applyFont="1" applyAlignment="1">
      <alignment horizontal="center" vertical="center" wrapText="1"/>
    </xf>
    <xf numFmtId="16" fontId="28" fillId="0" borderId="0" xfId="0" applyNumberFormat="1" applyFont="1" applyAlignment="1">
      <alignment horizontal="center" vertical="center" wrapText="1"/>
    </xf>
    <xf numFmtId="0" fontId="28" fillId="0" borderId="0" xfId="0" applyFont="1" applyAlignment="1">
      <alignment horizontal="center" vertical="center" wrapText="1"/>
    </xf>
    <xf numFmtId="0" fontId="11" fillId="0" borderId="0" xfId="0" applyFont="1" applyAlignment="1">
      <alignment horizontal="center" vertical="center"/>
    </xf>
    <xf numFmtId="0" fontId="27" fillId="5" borderId="5" xfId="0" applyFont="1" applyFill="1" applyBorder="1" applyAlignment="1">
      <alignment horizontal="center" vertical="center"/>
    </xf>
    <xf numFmtId="0" fontId="27" fillId="5" borderId="6" xfId="0" applyFont="1" applyFill="1" applyBorder="1" applyAlignment="1">
      <alignment horizontal="center" vertical="center"/>
    </xf>
    <xf numFmtId="0" fontId="27" fillId="5" borderId="6" xfId="0" applyFont="1" applyFill="1" applyBorder="1" applyAlignment="1">
      <alignment horizontal="center" vertical="center" wrapText="1"/>
    </xf>
    <xf numFmtId="0" fontId="29" fillId="6" borderId="7" xfId="0" applyFont="1" applyFill="1" applyBorder="1" applyAlignment="1">
      <alignment horizontal="center" vertical="center"/>
    </xf>
    <xf numFmtId="0" fontId="30" fillId="6" borderId="2" xfId="0" applyFont="1" applyFill="1" applyBorder="1" applyAlignment="1">
      <alignment horizontal="center" vertical="center"/>
    </xf>
    <xf numFmtId="0" fontId="31" fillId="0" borderId="2" xfId="0" applyFont="1" applyBorder="1" applyAlignment="1">
      <alignment horizontal="center" vertical="center"/>
    </xf>
    <xf numFmtId="1" fontId="15" fillId="0" borderId="1" xfId="0" applyNumberFormat="1" applyFont="1" applyBorder="1" applyAlignment="1">
      <alignment horizontal="center" vertical="center"/>
    </xf>
    <xf numFmtId="16" fontId="0" fillId="0" borderId="1" xfId="0" applyNumberFormat="1" applyBorder="1" applyAlignment="1">
      <alignment horizontal="center" vertical="center"/>
    </xf>
    <xf numFmtId="0" fontId="0" fillId="0" borderId="1" xfId="0" applyBorder="1" applyAlignment="1">
      <alignment horizontal="center" vertical="center" wrapText="1"/>
    </xf>
    <xf numFmtId="10" fontId="0" fillId="0" borderId="1" xfId="0" applyNumberFormat="1" applyBorder="1"/>
    <xf numFmtId="0" fontId="11" fillId="0" borderId="0" xfId="0" applyFont="1" applyAlignment="1">
      <alignment wrapText="1"/>
    </xf>
    <xf numFmtId="0" fontId="27" fillId="5" borderId="1" xfId="0" applyFont="1" applyFill="1" applyBorder="1" applyAlignment="1">
      <alignment horizontal="center" vertical="center" wrapText="1"/>
    </xf>
    <xf numFmtId="16" fontId="11" fillId="0" borderId="1" xfId="0" applyNumberFormat="1" applyFont="1" applyBorder="1" applyAlignment="1">
      <alignment horizontal="center"/>
    </xf>
    <xf numFmtId="16" fontId="11" fillId="0" borderId="1" xfId="0" applyNumberFormat="1" applyFont="1" applyBorder="1"/>
    <xf numFmtId="164" fontId="11" fillId="0" borderId="1" xfId="0" applyNumberFormat="1" applyFont="1" applyBorder="1" applyAlignment="1">
      <alignment horizontal="center" vertical="center"/>
    </xf>
    <xf numFmtId="0" fontId="11" fillId="0" borderId="0" xfId="0" applyFont="1" applyAlignment="1">
      <alignment horizontal="center" vertical="center" wrapText="1"/>
    </xf>
    <xf numFmtId="0" fontId="32" fillId="0" borderId="1" xfId="0" applyFont="1" applyBorder="1" applyAlignment="1">
      <alignment horizontal="left" vertical="center" wrapText="1"/>
    </xf>
    <xf numFmtId="0" fontId="5" fillId="0" borderId="1" xfId="0" applyFont="1" applyBorder="1" applyAlignment="1">
      <alignment horizontal="left" vertical="center"/>
    </xf>
    <xf numFmtId="0" fontId="26"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left" vertical="center"/>
    </xf>
    <xf numFmtId="16" fontId="11" fillId="0" borderId="1" xfId="0" applyNumberFormat="1" applyFont="1" applyBorder="1" applyAlignment="1">
      <alignment horizontal="center" vertical="center"/>
    </xf>
    <xf numFmtId="16" fontId="11" fillId="0" borderId="0" xfId="0" applyNumberFormat="1" applyFont="1" applyAlignment="1">
      <alignment horizontal="center" vertical="center"/>
    </xf>
    <xf numFmtId="16" fontId="11" fillId="2" borderId="1" xfId="0" applyNumberFormat="1" applyFont="1" applyFill="1" applyBorder="1" applyAlignment="1">
      <alignment horizontal="center" vertical="center"/>
    </xf>
    <xf numFmtId="0" fontId="14" fillId="0" borderId="1" xfId="0" applyFont="1" applyBorder="1" applyAlignment="1">
      <alignment horizontal="center" vertical="center"/>
    </xf>
    <xf numFmtId="0" fontId="19" fillId="0" borderId="1" xfId="0" applyFont="1" applyBorder="1" applyAlignment="1">
      <alignment horizontal="center" vertical="center"/>
    </xf>
    <xf numFmtId="0" fontId="8" fillId="0" borderId="1" xfId="0" applyFont="1" applyBorder="1" applyAlignment="1">
      <alignment horizontal="center" vertical="center"/>
    </xf>
    <xf numFmtId="0" fontId="35" fillId="0" borderId="0" xfId="0" applyFont="1" applyAlignment="1">
      <alignment horizontal="center"/>
    </xf>
    <xf numFmtId="0" fontId="3" fillId="0" borderId="1" xfId="1" applyBorder="1"/>
    <xf numFmtId="0" fontId="24" fillId="0" borderId="1" xfId="0" applyFont="1" applyBorder="1" applyAlignment="1">
      <alignment horizontal="left"/>
    </xf>
    <xf numFmtId="0" fontId="0" fillId="0" borderId="1" xfId="0" applyBorder="1" applyAlignment="1">
      <alignment horizontal="left" indent="1"/>
    </xf>
    <xf numFmtId="0" fontId="36" fillId="0" borderId="0" xfId="0" applyFont="1" applyAlignment="1">
      <alignment horizontal="center" vertical="center"/>
    </xf>
    <xf numFmtId="0" fontId="35" fillId="0" borderId="0" xfId="0" applyFont="1"/>
    <xf numFmtId="0" fontId="11" fillId="0" borderId="1" xfId="0" applyFont="1" applyBorder="1" applyAlignment="1">
      <alignment horizontal="center" wrapText="1"/>
    </xf>
    <xf numFmtId="0" fontId="37" fillId="11" borderId="1" xfId="0" applyFont="1" applyFill="1" applyBorder="1" applyAlignment="1">
      <alignment horizontal="center" vertical="center"/>
    </xf>
    <xf numFmtId="0" fontId="38" fillId="12" borderId="1" xfId="0" applyFont="1" applyFill="1" applyBorder="1" applyAlignment="1">
      <alignment horizontal="center" vertical="center"/>
    </xf>
    <xf numFmtId="0" fontId="0" fillId="0" borderId="1" xfId="0" applyBorder="1" applyAlignment="1">
      <alignment horizontal="left"/>
    </xf>
    <xf numFmtId="0" fontId="11" fillId="13" borderId="1" xfId="0" applyFont="1" applyFill="1" applyBorder="1" applyAlignment="1">
      <alignment wrapText="1"/>
    </xf>
    <xf numFmtId="0" fontId="11" fillId="4" borderId="1" xfId="0" applyFont="1" applyFill="1" applyBorder="1" applyAlignment="1">
      <alignment wrapText="1"/>
    </xf>
    <xf numFmtId="0" fontId="11" fillId="14" borderId="1" xfId="0" applyFont="1" applyFill="1" applyBorder="1" applyAlignment="1">
      <alignment wrapText="1"/>
    </xf>
    <xf numFmtId="0" fontId="39" fillId="0" borderId="1" xfId="0" applyFont="1" applyBorder="1" applyAlignment="1">
      <alignment vertical="center"/>
    </xf>
    <xf numFmtId="0" fontId="0" fillId="0" borderId="1" xfId="0" applyBorder="1" applyAlignment="1">
      <alignment horizontal="left" indent="2"/>
    </xf>
    <xf numFmtId="0" fontId="34" fillId="10" borderId="1" xfId="0" applyFont="1" applyFill="1" applyBorder="1" applyAlignment="1">
      <alignment vertical="center"/>
    </xf>
    <xf numFmtId="0" fontId="26" fillId="0" borderId="1" xfId="0" applyFont="1" applyBorder="1" applyAlignment="1">
      <alignment horizontal="right" vertical="center"/>
    </xf>
    <xf numFmtId="0" fontId="26" fillId="0" borderId="1" xfId="0" applyFont="1" applyBorder="1" applyAlignment="1">
      <alignment vertical="center"/>
    </xf>
    <xf numFmtId="0" fontId="33" fillId="0" borderId="1" xfId="0" applyFont="1" applyBorder="1" applyAlignment="1">
      <alignment vertical="center"/>
    </xf>
    <xf numFmtId="14" fontId="1" fillId="0" borderId="1" xfId="0" applyNumberFormat="1" applyFont="1" applyBorder="1" applyAlignment="1">
      <alignment vertical="center"/>
    </xf>
    <xf numFmtId="0" fontId="1" fillId="0" borderId="1" xfId="0" applyFont="1" applyBorder="1" applyAlignment="1">
      <alignment vertical="center" wrapText="1"/>
    </xf>
    <xf numFmtId="0" fontId="3" fillId="0" borderId="1" xfId="1" applyBorder="1" applyAlignment="1">
      <alignment horizontal="right" vertical="center"/>
    </xf>
    <xf numFmtId="0" fontId="3" fillId="0" borderId="1" xfId="1" applyBorder="1" applyAlignment="1">
      <alignment horizontal="right" vertical="center" wrapText="1"/>
    </xf>
    <xf numFmtId="14" fontId="0" fillId="0" borderId="1" xfId="0" applyNumberFormat="1" applyBorder="1" applyAlignment="1">
      <alignment horizontal="left" indent="2"/>
    </xf>
    <xf numFmtId="0" fontId="0" fillId="0" borderId="0" xfId="0" applyAlignment="1">
      <alignment horizontal="center"/>
    </xf>
    <xf numFmtId="0" fontId="38" fillId="12" borderId="1" xfId="0" applyFont="1" applyFill="1" applyBorder="1" applyAlignment="1">
      <alignment horizontal="center"/>
    </xf>
    <xf numFmtId="0" fontId="0" fillId="0" borderId="0" xfId="0" applyAlignment="1">
      <alignment horizontal="center" vertical="center"/>
    </xf>
    <xf numFmtId="0" fontId="11" fillId="0" borderId="1" xfId="0" quotePrefix="1" applyFont="1" applyBorder="1" applyAlignment="1">
      <alignment wrapText="1"/>
    </xf>
    <xf numFmtId="0" fontId="1" fillId="0" borderId="1" xfId="0" applyFont="1" applyBorder="1" applyAlignment="1">
      <alignment horizontal="right" vertical="center"/>
    </xf>
    <xf numFmtId="0" fontId="12" fillId="0" borderId="11" xfId="0" applyFont="1" applyBorder="1" applyAlignment="1">
      <alignment horizontal="center" vertical="center"/>
    </xf>
    <xf numFmtId="164" fontId="15" fillId="0" borderId="4" xfId="0" applyNumberFormat="1" applyFont="1" applyBorder="1" applyAlignment="1">
      <alignment horizontal="center" vertical="center"/>
    </xf>
    <xf numFmtId="0" fontId="11" fillId="0" borderId="3" xfId="0" applyFont="1" applyBorder="1"/>
    <xf numFmtId="0" fontId="15" fillId="0" borderId="11" xfId="0" applyFont="1" applyBorder="1" applyAlignment="1">
      <alignment vertical="center" wrapText="1"/>
    </xf>
    <xf numFmtId="0" fontId="3" fillId="0" borderId="1" xfId="1" applyFill="1" applyBorder="1" applyAlignment="1">
      <alignment horizontal="right" vertical="center"/>
    </xf>
    <xf numFmtId="0" fontId="15" fillId="0" borderId="0" xfId="0" applyFont="1" applyAlignment="1">
      <alignment vertical="center" wrapText="1"/>
    </xf>
    <xf numFmtId="0" fontId="12" fillId="0" borderId="0" xfId="0" applyFont="1" applyAlignment="1">
      <alignment horizontal="center" vertical="center"/>
    </xf>
    <xf numFmtId="164" fontId="15" fillId="0" borderId="0" xfId="0" applyNumberFormat="1" applyFont="1" applyAlignment="1">
      <alignment horizontal="center" vertical="center"/>
    </xf>
    <xf numFmtId="0" fontId="15" fillId="0" borderId="0" xfId="0" applyFont="1" applyAlignment="1">
      <alignment horizontal="center" vertical="center"/>
    </xf>
    <xf numFmtId="165" fontId="15" fillId="0" borderId="0" xfId="0" applyNumberFormat="1" applyFont="1" applyAlignment="1">
      <alignment horizontal="center" vertical="center"/>
    </xf>
    <xf numFmtId="9" fontId="15" fillId="0" borderId="0" xfId="0" applyNumberFormat="1" applyFont="1" applyAlignment="1">
      <alignment horizontal="center" vertical="center"/>
    </xf>
    <xf numFmtId="0" fontId="22" fillId="5" borderId="1" xfId="0" applyFont="1" applyFill="1" applyBorder="1" applyAlignment="1">
      <alignment horizontal="left" vertical="top"/>
    </xf>
    <xf numFmtId="0" fontId="0" fillId="0" borderId="1" xfId="0" applyBorder="1" applyAlignment="1">
      <alignment vertical="center"/>
    </xf>
    <xf numFmtId="14" fontId="0" fillId="0" borderId="14" xfId="0" applyNumberFormat="1" applyBorder="1"/>
    <xf numFmtId="0" fontId="0" fillId="0" borderId="14" xfId="0" applyBorder="1"/>
    <xf numFmtId="0" fontId="0" fillId="0" borderId="14" xfId="0" applyBorder="1" applyAlignment="1">
      <alignment wrapText="1"/>
    </xf>
    <xf numFmtId="14" fontId="1" fillId="0" borderId="14" xfId="0" applyNumberFormat="1" applyFont="1" applyBorder="1" applyAlignment="1">
      <alignment vertical="center"/>
    </xf>
    <xf numFmtId="0" fontId="0" fillId="0" borderId="14" xfId="0" applyBorder="1" applyAlignment="1">
      <alignment vertical="center"/>
    </xf>
    <xf numFmtId="0" fontId="1" fillId="0" borderId="14" xfId="0" applyFont="1" applyBorder="1" applyAlignment="1">
      <alignment vertical="center"/>
    </xf>
    <xf numFmtId="0" fontId="18" fillId="0" borderId="1" xfId="0" applyFont="1" applyBorder="1" applyAlignment="1">
      <alignment horizontal="right" vertical="center"/>
    </xf>
    <xf numFmtId="0" fontId="18" fillId="0" borderId="1" xfId="0" applyFont="1" applyBorder="1" applyAlignment="1">
      <alignment vertical="center" wrapText="1"/>
    </xf>
    <xf numFmtId="0" fontId="35" fillId="0" borderId="0" xfId="0" applyFont="1" applyAlignment="1">
      <alignment horizontal="center" vertical="center"/>
    </xf>
    <xf numFmtId="14" fontId="0" fillId="0" borderId="23" xfId="0" applyNumberFormat="1" applyBorder="1" applyAlignment="1">
      <alignment horizontal="left" indent="2"/>
    </xf>
    <xf numFmtId="0" fontId="0" fillId="0" borderId="23" xfId="0" applyBorder="1" applyAlignment="1">
      <alignment horizontal="left" indent="2"/>
    </xf>
    <xf numFmtId="0" fontId="0" fillId="0" borderId="23" xfId="0" applyBorder="1" applyAlignment="1">
      <alignment horizontal="left"/>
    </xf>
    <xf numFmtId="0" fontId="0" fillId="0" borderId="23" xfId="0" applyBorder="1" applyAlignment="1">
      <alignment horizontal="center" vertical="center"/>
    </xf>
    <xf numFmtId="0" fontId="0" fillId="0" borderId="23" xfId="0" applyBorder="1"/>
    <xf numFmtId="14" fontId="1" fillId="0" borderId="0" xfId="0" applyNumberFormat="1" applyFont="1" applyAlignment="1">
      <alignment vertical="center"/>
    </xf>
    <xf numFmtId="0" fontId="41" fillId="0" borderId="1" xfId="0" applyFont="1" applyBorder="1" applyAlignment="1">
      <alignment vertical="center"/>
    </xf>
    <xf numFmtId="0" fontId="40" fillId="0" borderId="1" xfId="0" applyFont="1" applyBorder="1" applyAlignment="1">
      <alignment horizontal="center" vertical="center"/>
    </xf>
    <xf numFmtId="0" fontId="18" fillId="0" borderId="0" xfId="0" applyFont="1" applyAlignment="1">
      <alignment vertical="center" wrapText="1"/>
    </xf>
    <xf numFmtId="0" fontId="3" fillId="0" borderId="0" xfId="1" applyBorder="1" applyAlignment="1">
      <alignment horizontal="right" vertical="center"/>
    </xf>
    <xf numFmtId="0" fontId="18" fillId="4" borderId="1" xfId="0" applyFont="1" applyFill="1" applyBorder="1" applyAlignment="1">
      <alignment vertical="center" wrapText="1"/>
    </xf>
    <xf numFmtId="0" fontId="36" fillId="0" borderId="1" xfId="0" applyFont="1" applyBorder="1"/>
    <xf numFmtId="0" fontId="35" fillId="0" borderId="1" xfId="0" applyFont="1" applyBorder="1" applyAlignment="1">
      <alignment horizontal="center"/>
    </xf>
    <xf numFmtId="14" fontId="0" fillId="0" borderId="23" xfId="0" applyNumberFormat="1" applyBorder="1"/>
    <xf numFmtId="0" fontId="33" fillId="0" borderId="23" xfId="0" applyFont="1" applyBorder="1" applyAlignment="1">
      <alignment vertical="center"/>
    </xf>
    <xf numFmtId="0" fontId="35" fillId="0" borderId="1" xfId="0" applyFont="1" applyBorder="1" applyAlignment="1">
      <alignment wrapText="1"/>
    </xf>
    <xf numFmtId="0" fontId="11" fillId="0" borderId="1" xfId="0" quotePrefix="1" applyFont="1" applyBorder="1" applyAlignment="1">
      <alignment horizontal="center" vertical="center" wrapText="1"/>
    </xf>
    <xf numFmtId="0" fontId="0" fillId="0" borderId="1" xfId="0" pivotButton="1" applyBorder="1"/>
    <xf numFmtId="0" fontId="0" fillId="15" borderId="1" xfId="0" applyFill="1" applyBorder="1" applyAlignment="1">
      <alignment horizontal="left" indent="1"/>
    </xf>
    <xf numFmtId="0" fontId="0" fillId="15" borderId="1" xfId="0" applyFill="1" applyBorder="1" applyAlignment="1">
      <alignment horizontal="center" vertical="center"/>
    </xf>
    <xf numFmtId="0" fontId="23" fillId="5" borderId="1" xfId="0" applyFont="1" applyFill="1" applyBorder="1" applyAlignment="1">
      <alignment horizontal="center" vertical="center"/>
    </xf>
    <xf numFmtId="0" fontId="5" fillId="15" borderId="1" xfId="0" applyFont="1" applyFill="1" applyBorder="1" applyAlignment="1">
      <alignment horizontal="left" indent="1"/>
    </xf>
    <xf numFmtId="0" fontId="5" fillId="15" borderId="1" xfId="0" applyFont="1" applyFill="1" applyBorder="1" applyAlignment="1">
      <alignment horizontal="center" vertical="center"/>
    </xf>
    <xf numFmtId="0" fontId="0" fillId="0" borderId="1" xfId="0" applyBorder="1" applyAlignment="1">
      <alignment horizontal="left" vertical="top" wrapText="1"/>
    </xf>
    <xf numFmtId="14" fontId="0" fillId="0" borderId="1" xfId="0" applyNumberFormat="1" applyBorder="1" applyAlignment="1">
      <alignment horizontal="left" vertical="top" wrapText="1"/>
    </xf>
    <xf numFmtId="0" fontId="42" fillId="0" borderId="0" xfId="0" applyFont="1"/>
    <xf numFmtId="0" fontId="12" fillId="15" borderId="1" xfId="0" applyFont="1" applyFill="1" applyBorder="1" applyAlignment="1">
      <alignment horizontal="center" vertical="center"/>
    </xf>
    <xf numFmtId="0" fontId="44" fillId="0" borderId="0" xfId="0" applyFont="1" applyAlignment="1">
      <alignment wrapText="1"/>
    </xf>
    <xf numFmtId="0" fontId="15" fillId="15" borderId="1" xfId="0" applyFont="1" applyFill="1" applyBorder="1" applyAlignment="1">
      <alignment vertical="center" wrapText="1"/>
    </xf>
    <xf numFmtId="0" fontId="43" fillId="0" borderId="0" xfId="0" applyFont="1" applyAlignment="1">
      <alignment wrapText="1"/>
    </xf>
    <xf numFmtId="0" fontId="42" fillId="0" borderId="0" xfId="0" applyFont="1" applyAlignment="1">
      <alignment wrapText="1"/>
    </xf>
    <xf numFmtId="0" fontId="15" fillId="15" borderId="1" xfId="0" applyFont="1" applyFill="1" applyBorder="1" applyAlignment="1">
      <alignment horizontal="center" vertical="center"/>
    </xf>
    <xf numFmtId="0" fontId="11" fillId="15" borderId="1" xfId="0" applyFont="1" applyFill="1" applyBorder="1" applyAlignment="1">
      <alignment wrapText="1"/>
    </xf>
    <xf numFmtId="0" fontId="40" fillId="0" borderId="1" xfId="0" applyFont="1" applyBorder="1" applyAlignment="1">
      <alignment horizontal="center" wrapText="1"/>
    </xf>
    <xf numFmtId="9" fontId="12" fillId="0" borderId="1" xfId="0" applyNumberFormat="1" applyFont="1" applyBorder="1" applyAlignment="1">
      <alignment horizontal="center" vertical="center"/>
    </xf>
    <xf numFmtId="0" fontId="11" fillId="0" borderId="1" xfId="0" applyFont="1" applyBorder="1" applyAlignment="1">
      <alignment horizontal="left" vertical="center" wrapText="1"/>
    </xf>
    <xf numFmtId="0" fontId="11" fillId="15" borderId="1" xfId="0" applyFont="1" applyFill="1" applyBorder="1"/>
    <xf numFmtId="0" fontId="46" fillId="16" borderId="28" xfId="0" applyFont="1" applyFill="1" applyBorder="1" applyAlignment="1">
      <alignment wrapText="1"/>
    </xf>
    <xf numFmtId="0" fontId="47" fillId="0" borderId="0" xfId="0" applyFont="1" applyAlignment="1">
      <alignment wrapText="1"/>
    </xf>
    <xf numFmtId="0" fontId="46" fillId="16" borderId="29" xfId="0" applyFont="1" applyFill="1" applyBorder="1" applyAlignment="1">
      <alignment wrapText="1"/>
    </xf>
    <xf numFmtId="0" fontId="11" fillId="0" borderId="1" xfId="0" applyFont="1" applyBorder="1" applyAlignment="1">
      <alignment horizontal="left" vertical="top" wrapText="1"/>
    </xf>
    <xf numFmtId="0" fontId="48" fillId="0" borderId="1" xfId="0" applyFont="1" applyBorder="1" applyAlignment="1">
      <alignment wrapText="1"/>
    </xf>
    <xf numFmtId="0" fontId="27" fillId="5" borderId="1" xfId="0" applyFont="1" applyFill="1" applyBorder="1" applyAlignment="1">
      <alignment horizontal="center" vertical="center"/>
    </xf>
    <xf numFmtId="0" fontId="3" fillId="0" borderId="1" xfId="1" applyBorder="1" applyAlignment="1"/>
    <xf numFmtId="0" fontId="0" fillId="0" borderId="1" xfId="0" quotePrefix="1" applyBorder="1"/>
    <xf numFmtId="0" fontId="0" fillId="4" borderId="1" xfId="0" applyFill="1" applyBorder="1"/>
    <xf numFmtId="0" fontId="36" fillId="4" borderId="1" xfId="0" applyFont="1" applyFill="1" applyBorder="1"/>
    <xf numFmtId="0" fontId="3" fillId="4" borderId="1" xfId="1" applyFill="1" applyBorder="1" applyAlignment="1"/>
    <xf numFmtId="10" fontId="0" fillId="0" borderId="1" xfId="0" applyNumberFormat="1" applyBorder="1" applyAlignment="1">
      <alignment wrapText="1"/>
    </xf>
    <xf numFmtId="0" fontId="0" fillId="0" borderId="1" xfId="0" applyBorder="1" applyAlignment="1">
      <alignment horizontal="left" vertical="center" indent="1"/>
    </xf>
    <xf numFmtId="0" fontId="26" fillId="0" borderId="23" xfId="0" applyFont="1" applyBorder="1" applyAlignment="1">
      <alignment horizontal="right" vertical="center"/>
    </xf>
    <xf numFmtId="0" fontId="26" fillId="0" borderId="23" xfId="0" applyFont="1" applyBorder="1" applyAlignment="1">
      <alignment vertical="center"/>
    </xf>
    <xf numFmtId="14" fontId="0" fillId="0" borderId="0" xfId="0" applyNumberFormat="1"/>
    <xf numFmtId="0" fontId="0" fillId="0" borderId="0" xfId="0" quotePrefix="1" applyAlignment="1">
      <alignment wrapText="1"/>
    </xf>
    <xf numFmtId="0" fontId="0" fillId="0" borderId="1" xfId="0" applyBorder="1" applyAlignment="1">
      <alignment vertical="top"/>
    </xf>
    <xf numFmtId="0" fontId="3" fillId="0" borderId="1" xfId="1" applyFill="1" applyBorder="1" applyAlignment="1"/>
    <xf numFmtId="0" fontId="8" fillId="0" borderId="1" xfId="0" applyFont="1" applyBorder="1" applyAlignment="1">
      <alignment wrapText="1"/>
    </xf>
    <xf numFmtId="0" fontId="8" fillId="0" borderId="1" xfId="0" applyFont="1" applyBorder="1" applyAlignment="1">
      <alignment vertical="top" wrapText="1"/>
    </xf>
    <xf numFmtId="0" fontId="8" fillId="0" borderId="0" xfId="0" applyFont="1"/>
    <xf numFmtId="0" fontId="26" fillId="0" borderId="14" xfId="0" applyFont="1" applyBorder="1" applyAlignment="1">
      <alignment vertical="center"/>
    </xf>
    <xf numFmtId="0" fontId="15" fillId="0" borderId="23" xfId="0" applyFont="1" applyBorder="1" applyAlignment="1">
      <alignment vertical="center" wrapText="1"/>
    </xf>
    <xf numFmtId="0" fontId="12" fillId="0" borderId="23" xfId="0" applyFont="1" applyBorder="1" applyAlignment="1">
      <alignment horizontal="center" vertical="center"/>
    </xf>
    <xf numFmtId="164" fontId="15" fillId="0" borderId="23" xfId="0" applyNumberFormat="1" applyFont="1" applyBorder="1" applyAlignment="1">
      <alignment horizontal="center" vertical="center"/>
    </xf>
    <xf numFmtId="0" fontId="15" fillId="0" borderId="23" xfId="0" applyFont="1" applyBorder="1" applyAlignment="1">
      <alignment horizontal="center" vertical="center"/>
    </xf>
    <xf numFmtId="165" fontId="15" fillId="0" borderId="23" xfId="0" applyNumberFormat="1" applyFont="1" applyBorder="1" applyAlignment="1">
      <alignment horizontal="center" vertical="center"/>
    </xf>
    <xf numFmtId="9" fontId="15" fillId="0" borderId="23" xfId="0" applyNumberFormat="1" applyFont="1" applyBorder="1" applyAlignment="1">
      <alignment horizontal="center" vertical="center"/>
    </xf>
    <xf numFmtId="0" fontId="11" fillId="0" borderId="23" xfId="0" applyFont="1" applyBorder="1" applyAlignment="1">
      <alignment horizontal="left"/>
    </xf>
    <xf numFmtId="0" fontId="11" fillId="0" borderId="23" xfId="0" applyFont="1" applyBorder="1" applyAlignment="1">
      <alignment wrapText="1"/>
    </xf>
    <xf numFmtId="0" fontId="11" fillId="0" borderId="23" xfId="0" applyFont="1" applyBorder="1" applyAlignment="1">
      <alignment horizontal="center" vertical="center"/>
    </xf>
    <xf numFmtId="0" fontId="11" fillId="0" borderId="23" xfId="0" applyFont="1" applyBorder="1" applyAlignment="1">
      <alignment horizontal="center" vertical="center" wrapText="1"/>
    </xf>
    <xf numFmtId="0" fontId="11" fillId="0" borderId="23" xfId="0" applyFont="1" applyBorder="1"/>
    <xf numFmtId="0" fontId="0" fillId="17" borderId="1" xfId="0" applyFill="1" applyBorder="1" applyAlignment="1">
      <alignment horizontal="center" vertical="center"/>
    </xf>
    <xf numFmtId="0" fontId="0" fillId="0" borderId="1" xfId="0" applyBorder="1" applyAlignment="1">
      <alignment horizontal="left" vertical="top"/>
    </xf>
    <xf numFmtId="14" fontId="0" fillId="0" borderId="1" xfId="0" applyNumberFormat="1" applyBorder="1" applyAlignment="1">
      <alignment horizontal="center" vertical="center"/>
    </xf>
    <xf numFmtId="0" fontId="49" fillId="0" borderId="1" xfId="0" applyFont="1" applyBorder="1" applyAlignment="1">
      <alignment horizontal="center" vertical="center" wrapText="1"/>
    </xf>
    <xf numFmtId="14" fontId="0" fillId="0" borderId="1" xfId="0" applyNumberFormat="1" applyBorder="1" applyAlignment="1">
      <alignment horizontal="left" vertical="top"/>
    </xf>
    <xf numFmtId="0" fontId="0" fillId="0" borderId="32" xfId="0" applyBorder="1" applyAlignment="1">
      <alignment horizontal="left" vertical="top"/>
    </xf>
    <xf numFmtId="0" fontId="0" fillId="0" borderId="32" xfId="0" applyBorder="1" applyAlignment="1">
      <alignment horizontal="left" vertical="top" wrapText="1"/>
    </xf>
    <xf numFmtId="0" fontId="0" fillId="0" borderId="30" xfId="0" applyBorder="1" applyAlignment="1">
      <alignment horizontal="left" vertical="top" wrapText="1"/>
    </xf>
    <xf numFmtId="0" fontId="0" fillId="0" borderId="31" xfId="0" applyBorder="1" applyAlignment="1">
      <alignment horizontal="left" vertical="top"/>
    </xf>
    <xf numFmtId="0" fontId="0" fillId="0" borderId="30" xfId="0" applyBorder="1" applyAlignment="1">
      <alignment horizontal="left" vertical="top"/>
    </xf>
    <xf numFmtId="0" fontId="50" fillId="0" borderId="1" xfId="0" applyFont="1" applyBorder="1" applyAlignment="1">
      <alignment horizontal="left" vertical="center" indent="1"/>
    </xf>
    <xf numFmtId="0" fontId="0" fillId="0" borderId="14" xfId="0" applyBorder="1" applyAlignment="1">
      <alignment horizontal="left" vertical="top" wrapText="1"/>
    </xf>
    <xf numFmtId="14" fontId="0" fillId="0" borderId="33" xfId="0" applyNumberFormat="1" applyBorder="1" applyAlignment="1">
      <alignment horizontal="left" vertical="top"/>
    </xf>
    <xf numFmtId="0" fontId="0" fillId="0" borderId="33" xfId="0" applyBorder="1" applyAlignment="1">
      <alignment horizontal="left" vertical="top"/>
    </xf>
    <xf numFmtId="0" fontId="0" fillId="0" borderId="33" xfId="0" applyBorder="1" applyAlignment="1">
      <alignment horizontal="left" vertical="top" wrapText="1"/>
    </xf>
    <xf numFmtId="0" fontId="0" fillId="0" borderId="1" xfId="0" applyBorder="1" applyAlignment="1">
      <alignment vertical="top" wrapText="1"/>
    </xf>
    <xf numFmtId="0" fontId="15" fillId="0" borderId="1" xfId="0" applyFont="1" applyBorder="1"/>
    <xf numFmtId="16" fontId="0" fillId="0" borderId="1" xfId="0" applyNumberFormat="1" applyBorder="1"/>
    <xf numFmtId="16" fontId="0" fillId="7" borderId="1" xfId="0" applyNumberFormat="1" applyFill="1" applyBorder="1"/>
    <xf numFmtId="166" fontId="0" fillId="0" borderId="1" xfId="0" applyNumberFormat="1" applyBorder="1" applyAlignment="1">
      <alignment horizontal="center" vertical="center"/>
    </xf>
    <xf numFmtId="1" fontId="0" fillId="0" borderId="1" xfId="0" applyNumberFormat="1" applyBorder="1" applyAlignment="1">
      <alignment horizontal="center" vertical="center"/>
    </xf>
    <xf numFmtId="1" fontId="0" fillId="0" borderId="0" xfId="0" applyNumberFormat="1" applyAlignment="1">
      <alignment horizontal="center" vertical="center"/>
    </xf>
    <xf numFmtId="166" fontId="0" fillId="3" borderId="1" xfId="0" applyNumberFormat="1" applyFill="1" applyBorder="1" applyAlignment="1">
      <alignment horizontal="center" vertical="center"/>
    </xf>
    <xf numFmtId="166" fontId="0" fillId="2" borderId="1" xfId="0" applyNumberFormat="1" applyFill="1" applyBorder="1" applyAlignment="1">
      <alignment horizontal="center" vertical="center"/>
    </xf>
    <xf numFmtId="1" fontId="0" fillId="0" borderId="12" xfId="0" applyNumberFormat="1" applyBorder="1" applyAlignment="1">
      <alignment horizontal="center" vertical="center"/>
    </xf>
    <xf numFmtId="14" fontId="26" fillId="0" borderId="1" xfId="0" applyNumberFormat="1" applyFont="1" applyBorder="1" applyAlignment="1">
      <alignment vertical="center"/>
    </xf>
    <xf numFmtId="166" fontId="0" fillId="14" borderId="1" xfId="0" applyNumberFormat="1" applyFill="1" applyBorder="1" applyAlignment="1">
      <alignment horizontal="center" vertical="center"/>
    </xf>
    <xf numFmtId="14" fontId="0" fillId="0" borderId="1" xfId="0" applyNumberFormat="1" applyBorder="1" applyAlignment="1">
      <alignment wrapText="1"/>
    </xf>
    <xf numFmtId="0" fontId="0" fillId="0" borderId="14" xfId="0" applyBorder="1" applyAlignment="1">
      <alignment horizontal="left" vertical="center" indent="1"/>
    </xf>
    <xf numFmtId="0" fontId="11" fillId="0" borderId="23" xfId="0" quotePrefix="1" applyFont="1" applyBorder="1" applyAlignment="1">
      <alignment wrapText="1"/>
    </xf>
    <xf numFmtId="0" fontId="11" fillId="0" borderId="1" xfId="0" quotePrefix="1" applyFont="1" applyBorder="1"/>
    <xf numFmtId="0" fontId="0" fillId="0" borderId="34" xfId="0" applyBorder="1"/>
    <xf numFmtId="0" fontId="0" fillId="0" borderId="35" xfId="0" applyBorder="1"/>
    <xf numFmtId="0" fontId="0" fillId="0" borderId="12" xfId="0" applyBorder="1" applyAlignment="1">
      <alignment horizontal="center" vertical="center"/>
    </xf>
    <xf numFmtId="166" fontId="0" fillId="4" borderId="1" xfId="0" applyNumberFormat="1" applyFill="1" applyBorder="1" applyAlignment="1">
      <alignment horizontal="center" vertical="center"/>
    </xf>
    <xf numFmtId="0" fontId="18" fillId="0" borderId="2" xfId="0" applyFont="1" applyBorder="1" applyAlignment="1">
      <alignment vertical="center"/>
    </xf>
    <xf numFmtId="0" fontId="51" fillId="19" borderId="1" xfId="0" applyFont="1" applyFill="1" applyBorder="1"/>
    <xf numFmtId="0" fontId="15" fillId="0" borderId="12" xfId="0" applyFont="1" applyBorder="1" applyAlignment="1">
      <alignment vertical="center" wrapText="1"/>
    </xf>
    <xf numFmtId="3" fontId="11" fillId="0" borderId="1" xfId="0" quotePrefix="1" applyNumberFormat="1" applyFont="1" applyBorder="1" applyAlignment="1">
      <alignment horizontal="center" vertical="center" wrapText="1"/>
    </xf>
    <xf numFmtId="0" fontId="0" fillId="0" borderId="36" xfId="0" applyBorder="1"/>
    <xf numFmtId="0" fontId="0" fillId="0" borderId="37" xfId="0" applyBorder="1"/>
    <xf numFmtId="0" fontId="15" fillId="0" borderId="26" xfId="0" applyFont="1" applyBorder="1" applyAlignment="1">
      <alignment vertical="center" wrapText="1"/>
    </xf>
    <xf numFmtId="0" fontId="52" fillId="0" borderId="0" xfId="0" applyFont="1"/>
    <xf numFmtId="0" fontId="18" fillId="0" borderId="0" xfId="0" applyFont="1" applyAlignment="1">
      <alignment vertical="center"/>
    </xf>
    <xf numFmtId="0" fontId="15" fillId="4" borderId="23" xfId="0" applyFont="1" applyFill="1" applyBorder="1" applyAlignment="1">
      <alignment vertical="center" wrapText="1"/>
    </xf>
    <xf numFmtId="0" fontId="0" fillId="4" borderId="35" xfId="0" applyFill="1" applyBorder="1"/>
    <xf numFmtId="0" fontId="0" fillId="4" borderId="14" xfId="0" applyFill="1" applyBorder="1"/>
    <xf numFmtId="0" fontId="0" fillId="4" borderId="36" xfId="0" applyFill="1" applyBorder="1"/>
    <xf numFmtId="0" fontId="0" fillId="0" borderId="38" xfId="0" applyBorder="1" applyAlignment="1">
      <alignment vertical="center" wrapText="1"/>
    </xf>
    <xf numFmtId="0" fontId="54" fillId="0" borderId="39" xfId="0" applyFont="1" applyBorder="1" applyAlignment="1">
      <alignment vertical="center" wrapText="1"/>
    </xf>
    <xf numFmtId="0" fontId="0" fillId="0" borderId="39" xfId="0" applyBorder="1" applyAlignment="1">
      <alignment vertical="center" wrapText="1"/>
    </xf>
    <xf numFmtId="0" fontId="0" fillId="20" borderId="39" xfId="0" applyFill="1" applyBorder="1" applyAlignment="1">
      <alignment vertical="center" wrapText="1"/>
    </xf>
    <xf numFmtId="0" fontId="0" fillId="0" borderId="39" xfId="0" applyBorder="1" applyAlignment="1">
      <alignment wrapText="1"/>
    </xf>
    <xf numFmtId="0" fontId="0" fillId="20" borderId="39" xfId="0" applyFill="1" applyBorder="1" applyAlignment="1">
      <alignment wrapText="1"/>
    </xf>
    <xf numFmtId="0" fontId="56" fillId="20" borderId="39" xfId="0" applyFont="1" applyFill="1" applyBorder="1" applyAlignment="1">
      <alignment vertical="center" wrapText="1"/>
    </xf>
    <xf numFmtId="0" fontId="8" fillId="0" borderId="39" xfId="0" applyFont="1" applyBorder="1" applyAlignment="1">
      <alignment vertical="center" wrapText="1"/>
    </xf>
    <xf numFmtId="0" fontId="53" fillId="20" borderId="39" xfId="0" applyFont="1" applyFill="1" applyBorder="1" applyAlignment="1">
      <alignment vertical="center" wrapText="1"/>
    </xf>
    <xf numFmtId="0" fontId="53" fillId="0" borderId="39" xfId="0" applyFont="1" applyBorder="1" applyAlignment="1">
      <alignment vertical="center" wrapText="1"/>
    </xf>
    <xf numFmtId="0" fontId="56" fillId="0" borderId="39" xfId="0" applyFont="1" applyBorder="1" applyAlignment="1">
      <alignment vertical="center" wrapText="1"/>
    </xf>
    <xf numFmtId="0" fontId="56" fillId="0" borderId="39" xfId="0" applyFont="1" applyBorder="1" applyAlignment="1">
      <alignment wrapText="1"/>
    </xf>
    <xf numFmtId="0" fontId="8" fillId="20" borderId="39" xfId="0" applyFont="1" applyFill="1" applyBorder="1" applyAlignment="1">
      <alignment wrapText="1"/>
    </xf>
    <xf numFmtId="0" fontId="8" fillId="0" borderId="39" xfId="0" applyFont="1" applyBorder="1" applyAlignment="1">
      <alignment wrapText="1"/>
    </xf>
    <xf numFmtId="0" fontId="8" fillId="20" borderId="39" xfId="0" applyFont="1" applyFill="1" applyBorder="1" applyAlignment="1">
      <alignment vertical="center" wrapText="1"/>
    </xf>
    <xf numFmtId="0" fontId="58" fillId="0" borderId="39" xfId="0" applyFont="1" applyBorder="1" applyAlignment="1">
      <alignment vertical="center" wrapText="1"/>
    </xf>
    <xf numFmtId="0" fontId="56" fillId="20" borderId="39" xfId="0" applyFont="1" applyFill="1" applyBorder="1" applyAlignment="1">
      <alignment wrapText="1"/>
    </xf>
    <xf numFmtId="0" fontId="37" fillId="21" borderId="39" xfId="0" applyFont="1" applyFill="1" applyBorder="1" applyAlignment="1">
      <alignment vertical="center" wrapText="1"/>
    </xf>
    <xf numFmtId="0" fontId="0" fillId="0" borderId="38" xfId="0" applyBorder="1" applyAlignment="1">
      <alignment vertical="center"/>
    </xf>
    <xf numFmtId="0" fontId="37" fillId="21" borderId="40" xfId="0" applyFont="1" applyFill="1" applyBorder="1" applyAlignment="1">
      <alignment vertical="center"/>
    </xf>
    <xf numFmtId="0" fontId="0" fillId="20" borderId="40" xfId="0" applyFill="1" applyBorder="1"/>
    <xf numFmtId="0" fontId="0" fillId="20" borderId="39" xfId="0" applyFill="1" applyBorder="1" applyAlignment="1">
      <alignment vertical="center"/>
    </xf>
    <xf numFmtId="0" fontId="0" fillId="0" borderId="40" xfId="0" applyBorder="1"/>
    <xf numFmtId="0" fontId="0" fillId="0" borderId="39" xfId="0" applyBorder="1" applyAlignment="1">
      <alignment vertical="center"/>
    </xf>
    <xf numFmtId="0" fontId="0" fillId="0" borderId="39" xfId="0" applyBorder="1"/>
    <xf numFmtId="0" fontId="0" fillId="20" borderId="39" xfId="0" applyFill="1" applyBorder="1"/>
    <xf numFmtId="0" fontId="56" fillId="20" borderId="40" xfId="0" applyFont="1" applyFill="1" applyBorder="1"/>
    <xf numFmtId="0" fontId="56" fillId="20" borderId="39" xfId="0" applyFont="1" applyFill="1" applyBorder="1" applyAlignment="1">
      <alignment vertical="center"/>
    </xf>
    <xf numFmtId="0" fontId="8" fillId="0" borderId="40" xfId="0" applyFont="1" applyBorder="1"/>
    <xf numFmtId="0" fontId="8" fillId="0" borderId="39" xfId="0" applyFont="1" applyBorder="1" applyAlignment="1">
      <alignment vertical="center"/>
    </xf>
    <xf numFmtId="0" fontId="53" fillId="20" borderId="40" xfId="0" applyFont="1" applyFill="1" applyBorder="1"/>
    <xf numFmtId="0" fontId="53" fillId="20" borderId="39" xfId="0" applyFont="1" applyFill="1" applyBorder="1" applyAlignment="1">
      <alignment vertical="center"/>
    </xf>
    <xf numFmtId="0" fontId="53" fillId="0" borderId="40" xfId="0" applyFont="1" applyBorder="1"/>
    <xf numFmtId="0" fontId="53" fillId="0" borderId="39" xfId="0" applyFont="1" applyBorder="1" applyAlignment="1">
      <alignment vertical="center"/>
    </xf>
    <xf numFmtId="0" fontId="0" fillId="20" borderId="40" xfId="0" applyFill="1" applyBorder="1" applyAlignment="1">
      <alignment vertical="center"/>
    </xf>
    <xf numFmtId="0" fontId="56" fillId="0" borderId="40" xfId="0" applyFont="1" applyBorder="1" applyAlignment="1">
      <alignment vertical="center"/>
    </xf>
    <xf numFmtId="0" fontId="56" fillId="0" borderId="39" xfId="0" applyFont="1" applyBorder="1" applyAlignment="1">
      <alignment vertical="center"/>
    </xf>
    <xf numFmtId="0" fontId="56" fillId="20" borderId="40" xfId="0" applyFont="1" applyFill="1" applyBorder="1" applyAlignment="1">
      <alignment vertical="center"/>
    </xf>
    <xf numFmtId="0" fontId="0" fillId="0" borderId="40" xfId="0" applyBorder="1" applyAlignment="1">
      <alignment vertical="center"/>
    </xf>
    <xf numFmtId="0" fontId="53" fillId="0" borderId="40" xfId="0" applyFont="1" applyBorder="1" applyAlignment="1">
      <alignment vertical="center"/>
    </xf>
    <xf numFmtId="0" fontId="56" fillId="0" borderId="39" xfId="0" applyFont="1" applyBorder="1"/>
    <xf numFmtId="0" fontId="8" fillId="20" borderId="40" xfId="0" applyFont="1" applyFill="1" applyBorder="1"/>
    <xf numFmtId="0" fontId="8" fillId="20" borderId="39" xfId="0" applyFont="1" applyFill="1" applyBorder="1"/>
    <xf numFmtId="0" fontId="8" fillId="0" borderId="39" xfId="0" applyFont="1" applyBorder="1"/>
    <xf numFmtId="0" fontId="8" fillId="0" borderId="40" xfId="0" applyFont="1" applyBorder="1" applyAlignment="1">
      <alignment vertical="center"/>
    </xf>
    <xf numFmtId="0" fontId="8" fillId="20" borderId="39" xfId="0" applyFont="1" applyFill="1" applyBorder="1" applyAlignment="1">
      <alignment vertical="center"/>
    </xf>
    <xf numFmtId="0" fontId="53" fillId="20" borderId="40" xfId="0" applyFont="1" applyFill="1" applyBorder="1" applyAlignment="1">
      <alignment vertical="center"/>
    </xf>
    <xf numFmtId="0" fontId="8" fillId="20" borderId="40" xfId="0" applyFont="1" applyFill="1" applyBorder="1" applyAlignment="1">
      <alignment vertical="center"/>
    </xf>
    <xf numFmtId="0" fontId="53" fillId="0" borderId="39" xfId="0" applyFont="1" applyBorder="1"/>
    <xf numFmtId="0" fontId="53" fillId="20" borderId="39" xfId="0" applyFont="1" applyFill="1" applyBorder="1"/>
    <xf numFmtId="0" fontId="54" fillId="0" borderId="39" xfId="0" applyFont="1" applyBorder="1"/>
    <xf numFmtId="0" fontId="58" fillId="0" borderId="39" xfId="0" applyFont="1" applyBorder="1"/>
    <xf numFmtId="0" fontId="56" fillId="20" borderId="39" xfId="0" applyFont="1" applyFill="1" applyBorder="1"/>
    <xf numFmtId="0" fontId="56" fillId="0" borderId="40" xfId="0" applyFont="1" applyBorder="1"/>
    <xf numFmtId="0" fontId="0" fillId="15" borderId="0" xfId="0" applyFill="1"/>
    <xf numFmtId="0" fontId="22" fillId="5" borderId="1" xfId="0" applyFont="1" applyFill="1" applyBorder="1" applyAlignment="1">
      <alignment horizontal="center" vertical="center"/>
    </xf>
    <xf numFmtId="0" fontId="16" fillId="0" borderId="1" xfId="0" applyFont="1" applyBorder="1" applyAlignment="1">
      <alignment horizontal="center" vertical="center"/>
    </xf>
    <xf numFmtId="0" fontId="22" fillId="5" borderId="1" xfId="0" applyFont="1" applyFill="1" applyBorder="1" applyAlignment="1">
      <alignment horizontal="center" vertical="center" wrapText="1"/>
    </xf>
    <xf numFmtId="9" fontId="15" fillId="0" borderId="1" xfId="0" applyNumberFormat="1" applyFont="1" applyBorder="1" applyAlignment="1">
      <alignment horizontal="center" vertical="center"/>
    </xf>
    <xf numFmtId="0" fontId="11"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11" fillId="0" borderId="1" xfId="0" applyFont="1" applyBorder="1" applyAlignment="1">
      <alignment horizontal="center"/>
    </xf>
    <xf numFmtId="0" fontId="0" fillId="0" borderId="12" xfId="0" applyBorder="1" applyAlignment="1">
      <alignment horizontal="left" vertical="top" wrapText="1"/>
    </xf>
    <xf numFmtId="0" fontId="52" fillId="0" borderId="0" xfId="0" applyFont="1" applyAlignment="1">
      <alignment vertical="center"/>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0" fillId="0" borderId="14" xfId="0" applyBorder="1" applyAlignment="1">
      <alignment vertical="top"/>
    </xf>
    <xf numFmtId="0" fontId="0" fillId="0" borderId="36" xfId="0" applyBorder="1" applyAlignment="1">
      <alignment vertical="top"/>
    </xf>
    <xf numFmtId="0" fontId="0" fillId="0" borderId="34" xfId="0" applyBorder="1" applyAlignment="1">
      <alignment vertical="top"/>
    </xf>
    <xf numFmtId="0" fontId="61" fillId="0" borderId="1" xfId="0" applyFont="1" applyBorder="1" applyAlignment="1">
      <alignment horizontal="center" vertical="center"/>
    </xf>
    <xf numFmtId="0" fontId="1" fillId="0" borderId="35" xfId="0" applyFont="1" applyBorder="1" applyAlignment="1">
      <alignment vertical="center"/>
    </xf>
    <xf numFmtId="0" fontId="11" fillId="0" borderId="14" xfId="0" applyFont="1" applyBorder="1"/>
    <xf numFmtId="16" fontId="11" fillId="0" borderId="14" xfId="0" applyNumberFormat="1" applyFont="1" applyBorder="1" applyAlignment="1">
      <alignment horizontal="center" vertical="center"/>
    </xf>
    <xf numFmtId="0" fontId="11" fillId="0" borderId="14" xfId="0" applyFont="1" applyBorder="1" applyAlignment="1">
      <alignment horizontal="center" vertical="center"/>
    </xf>
    <xf numFmtId="0" fontId="0" fillId="0" borderId="41" xfId="0" applyBorder="1"/>
    <xf numFmtId="0" fontId="0" fillId="0" borderId="42" xfId="0" applyBorder="1"/>
    <xf numFmtId="0" fontId="11" fillId="0" borderId="1" xfId="0" applyFont="1" applyBorder="1" applyAlignment="1">
      <alignment horizontal="left" wrapText="1"/>
    </xf>
    <xf numFmtId="0" fontId="0" fillId="14" borderId="1" xfId="0" applyFill="1" applyBorder="1" applyAlignment="1">
      <alignment horizontal="center" vertical="center"/>
    </xf>
    <xf numFmtId="0" fontId="1" fillId="4" borderId="14" xfId="0" applyFont="1" applyFill="1" applyBorder="1" applyAlignment="1">
      <alignment vertical="center"/>
    </xf>
    <xf numFmtId="0" fontId="0" fillId="0" borderId="23" xfId="0" applyBorder="1" applyAlignment="1">
      <alignment wrapText="1"/>
    </xf>
    <xf numFmtId="0" fontId="2" fillId="0" borderId="23" xfId="0" applyFont="1" applyBorder="1"/>
    <xf numFmtId="14" fontId="1" fillId="0" borderId="1" xfId="0" applyNumberFormat="1" applyFont="1" applyBorder="1" applyAlignment="1">
      <alignment horizontal="right" vertical="center"/>
    </xf>
    <xf numFmtId="0" fontId="26" fillId="0" borderId="1" xfId="0" applyFont="1" applyBorder="1" applyAlignment="1">
      <alignment vertical="center" wrapText="1"/>
    </xf>
    <xf numFmtId="0" fontId="62" fillId="0" borderId="1" xfId="0" applyFont="1" applyBorder="1" applyAlignment="1">
      <alignment horizontal="center" vertical="center"/>
    </xf>
    <xf numFmtId="0" fontId="11" fillId="4" borderId="14" xfId="0" applyFont="1" applyFill="1" applyBorder="1"/>
    <xf numFmtId="0" fontId="0" fillId="15" borderId="1" xfId="0" applyFill="1" applyBorder="1"/>
    <xf numFmtId="16" fontId="11" fillId="15" borderId="1" xfId="0" applyNumberFormat="1" applyFont="1" applyFill="1" applyBorder="1" applyAlignment="1">
      <alignment horizontal="center" vertical="center"/>
    </xf>
    <xf numFmtId="0" fontId="11" fillId="15" borderId="1" xfId="0" applyFont="1" applyFill="1" applyBorder="1" applyAlignment="1">
      <alignment horizontal="center" vertical="center"/>
    </xf>
    <xf numFmtId="0" fontId="11" fillId="15" borderId="0" xfId="0" applyFont="1" applyFill="1"/>
    <xf numFmtId="0" fontId="0" fillId="0" borderId="4" xfId="0" applyBorder="1"/>
    <xf numFmtId="0" fontId="21" fillId="0" borderId="1" xfId="0" applyFont="1" applyBorder="1" applyAlignment="1">
      <alignment vertical="center"/>
    </xf>
    <xf numFmtId="0" fontId="0" fillId="4" borderId="14" xfId="0" applyFill="1" applyBorder="1" applyAlignment="1">
      <alignment vertical="top"/>
    </xf>
    <xf numFmtId="0" fontId="0" fillId="0" borderId="35" xfId="0" applyBorder="1" applyAlignment="1">
      <alignment vertical="top"/>
    </xf>
    <xf numFmtId="0" fontId="13" fillId="3" borderId="10" xfId="0" applyFont="1" applyFill="1" applyBorder="1" applyAlignment="1">
      <alignment horizontal="center"/>
    </xf>
    <xf numFmtId="0" fontId="22" fillId="5" borderId="1" xfId="0" applyFont="1" applyFill="1" applyBorder="1" applyAlignment="1">
      <alignment horizontal="center" vertical="center"/>
    </xf>
    <xf numFmtId="0" fontId="16" fillId="0" borderId="1" xfId="0" applyFont="1" applyBorder="1" applyAlignment="1">
      <alignment horizontal="center" vertical="center"/>
    </xf>
    <xf numFmtId="0" fontId="22" fillId="5" borderId="3" xfId="0" applyFont="1" applyFill="1" applyBorder="1" applyAlignment="1">
      <alignment horizontal="center" vertical="center"/>
    </xf>
    <xf numFmtId="0" fontId="22" fillId="5" borderId="11" xfId="0" applyFont="1" applyFill="1" applyBorder="1" applyAlignment="1">
      <alignment horizontal="center" vertical="center"/>
    </xf>
    <xf numFmtId="0" fontId="22" fillId="5" borderId="4" xfId="0" applyFont="1" applyFill="1" applyBorder="1" applyAlignment="1">
      <alignment horizontal="center" vertical="center"/>
    </xf>
    <xf numFmtId="0" fontId="22" fillId="5" borderId="21" xfId="0" applyFont="1" applyFill="1" applyBorder="1" applyAlignment="1">
      <alignment horizontal="center" vertical="center"/>
    </xf>
    <xf numFmtId="0" fontId="22" fillId="5" borderId="0" xfId="0" applyFont="1" applyFill="1" applyAlignment="1">
      <alignment horizontal="center" vertical="center"/>
    </xf>
    <xf numFmtId="0" fontId="16" fillId="0" borderId="3" xfId="0" applyFont="1" applyBorder="1" applyAlignment="1">
      <alignment horizontal="center" vertical="center"/>
    </xf>
    <xf numFmtId="0" fontId="16" fillId="0" borderId="11" xfId="0" applyFont="1" applyBorder="1" applyAlignment="1">
      <alignment horizontal="center" vertical="center"/>
    </xf>
    <xf numFmtId="0" fontId="16" fillId="0" borderId="4" xfId="0" applyFont="1" applyBorder="1" applyAlignment="1">
      <alignment horizontal="center" vertical="center"/>
    </xf>
    <xf numFmtId="0" fontId="22" fillId="5" borderId="1" xfId="0" applyFont="1" applyFill="1" applyBorder="1" applyAlignment="1">
      <alignment horizontal="center" vertical="center" wrapText="1"/>
    </xf>
    <xf numFmtId="9" fontId="15" fillId="0" borderId="1" xfId="0" applyNumberFormat="1" applyFont="1" applyBorder="1" applyAlignment="1">
      <alignment horizontal="center" vertical="center"/>
    </xf>
    <xf numFmtId="0" fontId="13" fillId="3" borderId="0" xfId="0" applyFont="1" applyFill="1" applyAlignment="1">
      <alignment horizontal="center"/>
    </xf>
    <xf numFmtId="0" fontId="11" fillId="0" borderId="1" xfId="0" applyFont="1" applyBorder="1" applyAlignment="1">
      <alignment horizontal="center" vertical="center"/>
    </xf>
    <xf numFmtId="0" fontId="22" fillId="5" borderId="22" xfId="0" applyFont="1" applyFill="1" applyBorder="1" applyAlignment="1">
      <alignment horizontal="center" vertical="center"/>
    </xf>
    <xf numFmtId="0" fontId="22" fillId="5" borderId="10" xfId="0" applyFont="1" applyFill="1" applyBorder="1" applyAlignment="1">
      <alignment horizontal="center" vertical="center"/>
    </xf>
    <xf numFmtId="0" fontId="22" fillId="5" borderId="1" xfId="0" applyFont="1" applyFill="1" applyBorder="1" applyAlignment="1">
      <alignment horizontal="center"/>
    </xf>
    <xf numFmtId="0" fontId="22" fillId="5" borderId="14" xfId="0" applyFont="1" applyFill="1" applyBorder="1" applyAlignment="1">
      <alignment horizontal="center" vertical="center" wrapText="1"/>
    </xf>
    <xf numFmtId="0" fontId="22" fillId="5" borderId="23" xfId="0" applyFont="1" applyFill="1" applyBorder="1" applyAlignment="1">
      <alignment horizontal="center" vertical="center" wrapText="1"/>
    </xf>
    <xf numFmtId="0" fontId="22" fillId="5" borderId="24" xfId="0" applyFont="1" applyFill="1" applyBorder="1" applyAlignment="1">
      <alignment horizontal="center" vertical="center" wrapText="1"/>
    </xf>
    <xf numFmtId="0" fontId="22" fillId="5" borderId="25" xfId="0" applyFont="1" applyFill="1" applyBorder="1" applyAlignment="1">
      <alignment horizontal="center" vertical="center" wrapText="1"/>
    </xf>
    <xf numFmtId="0" fontId="22" fillId="5" borderId="22" xfId="0" applyFont="1" applyFill="1" applyBorder="1" applyAlignment="1">
      <alignment horizontal="center" vertical="center" wrapText="1"/>
    </xf>
    <xf numFmtId="0" fontId="22" fillId="5" borderId="26" xfId="0" applyFont="1" applyFill="1" applyBorder="1" applyAlignment="1">
      <alignment horizontal="center" vertical="center" wrapText="1"/>
    </xf>
    <xf numFmtId="9" fontId="15" fillId="0" borderId="3" xfId="0" applyNumberFormat="1" applyFont="1" applyBorder="1" applyAlignment="1">
      <alignment horizontal="center" vertical="center"/>
    </xf>
    <xf numFmtId="9" fontId="15" fillId="0" borderId="4" xfId="0" applyNumberFormat="1" applyFont="1" applyBorder="1" applyAlignment="1">
      <alignment horizontal="center" vertical="center"/>
    </xf>
    <xf numFmtId="0" fontId="22" fillId="5" borderId="27" xfId="0" applyFont="1" applyFill="1" applyBorder="1" applyAlignment="1">
      <alignment horizontal="center" vertical="center" wrapText="1"/>
    </xf>
    <xf numFmtId="0" fontId="22" fillId="5" borderId="10" xfId="0" applyFont="1" applyFill="1" applyBorder="1" applyAlignment="1">
      <alignment horizontal="center" vertical="center" wrapText="1"/>
    </xf>
    <xf numFmtId="0" fontId="15" fillId="0" borderId="3" xfId="0" applyFont="1" applyBorder="1" applyAlignment="1">
      <alignment horizontal="center" vertical="center"/>
    </xf>
    <xf numFmtId="0" fontId="15" fillId="0" borderId="11" xfId="0" applyFont="1" applyBorder="1" applyAlignment="1">
      <alignment horizontal="center" vertical="center"/>
    </xf>
    <xf numFmtId="0" fontId="15" fillId="0" borderId="4" xfId="0" applyFont="1" applyBorder="1" applyAlignment="1">
      <alignment horizontal="center" vertical="center"/>
    </xf>
    <xf numFmtId="0" fontId="22" fillId="5" borderId="3" xfId="0" applyFont="1" applyFill="1" applyBorder="1" applyAlignment="1">
      <alignment horizontal="center" vertical="center" wrapText="1"/>
    </xf>
    <xf numFmtId="0" fontId="22" fillId="5" borderId="4" xfId="0" applyFont="1" applyFill="1" applyBorder="1" applyAlignment="1">
      <alignment horizontal="center" vertical="center" wrapText="1"/>
    </xf>
    <xf numFmtId="0" fontId="11" fillId="0" borderId="3" xfId="0" applyFont="1" applyBorder="1" applyAlignment="1">
      <alignment horizontal="center"/>
    </xf>
    <xf numFmtId="0" fontId="11" fillId="0" borderId="4" xfId="0" applyFont="1" applyBorder="1" applyAlignment="1">
      <alignment horizontal="center"/>
    </xf>
    <xf numFmtId="0" fontId="0" fillId="0" borderId="1" xfId="0" applyBorder="1" applyAlignment="1">
      <alignment horizontal="center" vertical="center"/>
    </xf>
    <xf numFmtId="0" fontId="13" fillId="3" borderId="1" xfId="0" applyFont="1" applyFill="1" applyBorder="1" applyAlignment="1">
      <alignment horizontal="center"/>
    </xf>
    <xf numFmtId="0" fontId="5" fillId="8" borderId="1" xfId="0" applyFont="1" applyFill="1" applyBorder="1" applyAlignment="1">
      <alignment horizontal="center"/>
    </xf>
    <xf numFmtId="0" fontId="0" fillId="0" borderId="14" xfId="0" applyBorder="1" applyAlignment="1">
      <alignment horizontal="center"/>
    </xf>
    <xf numFmtId="0" fontId="11" fillId="0" borderId="1" xfId="0" applyFont="1" applyBorder="1" applyAlignment="1">
      <alignment horizontal="center"/>
    </xf>
    <xf numFmtId="0" fontId="0" fillId="18" borderId="3" xfId="0" applyFill="1" applyBorder="1" applyAlignment="1">
      <alignment horizontal="center"/>
    </xf>
    <xf numFmtId="0" fontId="0" fillId="18" borderId="11" xfId="0" applyFill="1" applyBorder="1" applyAlignment="1">
      <alignment horizontal="center"/>
    </xf>
    <xf numFmtId="0" fontId="0" fillId="18" borderId="4" xfId="0" applyFill="1" applyBorder="1" applyAlignment="1">
      <alignment horizontal="center"/>
    </xf>
    <xf numFmtId="0" fontId="11" fillId="0" borderId="11" xfId="0" applyFont="1" applyBorder="1" applyAlignment="1">
      <alignment horizontal="center"/>
    </xf>
    <xf numFmtId="0" fontId="0" fillId="22" borderId="1" xfId="0" applyFill="1" applyBorder="1"/>
  </cellXfs>
  <cellStyles count="2">
    <cellStyle name="Hyperlink" xfId="1" builtinId="8"/>
    <cellStyle name="Normal" xfId="0" builtinId="0"/>
  </cellStyles>
  <dxfs count="30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0"/>
        <color rgb="FFFFFFFF"/>
      </font>
      <fill>
        <patternFill patternType="solid">
          <fgColor indexed="64"/>
          <bgColor rgb="FF002060"/>
        </patternFill>
      </fill>
      <alignment horizontal="center" vertical="center"/>
    </dxf>
    <dxf>
      <font>
        <sz val="10"/>
        <color rgb="FFFFFFFF"/>
      </font>
      <fill>
        <patternFill patternType="solid">
          <fgColor indexed="64"/>
          <bgColor rgb="FF002060"/>
        </patternFill>
      </fill>
      <alignment horizontal="center" vertical="center"/>
    </dxf>
    <dxf>
      <font>
        <sz val="10"/>
        <color rgb="FFFFFFFF"/>
      </font>
      <fill>
        <patternFill patternType="solid">
          <fgColor indexed="64"/>
          <bgColor rgb="FF002060"/>
        </patternFill>
      </fill>
      <alignment horizontal="center" vertical="center"/>
    </dxf>
    <dxf>
      <fill>
        <patternFill patternType="solid">
          <bgColor theme="0"/>
        </patternFill>
      </fill>
    </dxf>
    <dxf>
      <fill>
        <patternFill patternType="solid">
          <bgColor theme="0"/>
        </patternFill>
      </fill>
    </dxf>
    <dxf>
      <alignment indent="1"/>
    </dxf>
    <dxf>
      <alignment indent="1"/>
    </dxf>
    <dxf>
      <alignment inden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externalLink" Target="externalLinks/externalLink3.xml"/><Relationship Id="rId6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externalLink" Target="externalLinks/externalLink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externalLink" Target="externalLinks/externalLink4.xml"/><Relationship Id="rId69" Type="http://schemas.microsoft.com/office/2017/10/relationships/person" Target="persons/perso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externalLink" Target="externalLinks/externalLink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pivotCacheDefinition" Target="pivotCache/pivotCacheDefinition1.xml"/><Relationship Id="rId73"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kalamshabaz/Downloads/Octane_defects_4_8_2021_9_16_26_A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kalamshabaz/Documents/MAINE/Sprint_4_Summary%20point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print4,5,6_Summary%20point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mkalamshabaz\Downloads\Octane_defects_7_7_2021_9_31_14_A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1"/>
      <sheetName val="Sheet3"/>
      <sheetName val="Octane_defects_4_8_2021_9_16_26"/>
    </sheetNames>
    <sheetDataSet>
      <sheetData sheetId="0" refreshError="1"/>
      <sheetData sheetId="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 US TC count"/>
    </sheetNames>
    <sheetDataSet>
      <sheetData sheetId="0">
        <row r="2">
          <cell r="B2">
            <v>1780359</v>
          </cell>
          <cell r="C2">
            <v>2</v>
          </cell>
          <cell r="D2" t="str">
            <v>2.03.03 MaineCare Subprogram Selection - Change to options and disabling logic</v>
          </cell>
          <cell r="E2"/>
          <cell r="F2"/>
          <cell r="G2"/>
          <cell r="H2">
            <v>6</v>
          </cell>
          <cell r="I2"/>
          <cell r="J2">
            <v>6</v>
          </cell>
          <cell r="K2"/>
          <cell r="L2"/>
          <cell r="M2">
            <v>4.5</v>
          </cell>
        </row>
        <row r="3">
          <cell r="B3">
            <v>1714190</v>
          </cell>
          <cell r="C3">
            <v>1</v>
          </cell>
          <cell r="D3" t="str">
            <v>2.03.06 Member Match Outcomes and Data Pre-population</v>
          </cell>
          <cell r="E3"/>
          <cell r="F3"/>
          <cell r="G3" t="str">
            <v xml:space="preserve">There are multiple scenarios related to No and full  Match. Also keeping in mind we have to consider Access data and also the  newly created accounts </v>
          </cell>
          <cell r="H3">
            <v>15</v>
          </cell>
          <cell r="I3"/>
          <cell r="J3">
            <v>13</v>
          </cell>
          <cell r="K3">
            <v>2</v>
          </cell>
          <cell r="L3"/>
          <cell r="M3">
            <v>11.75</v>
          </cell>
        </row>
        <row r="4">
          <cell r="B4">
            <v>1714191</v>
          </cell>
          <cell r="C4">
            <v>1</v>
          </cell>
          <cell r="D4" t="str">
            <v>2.03.07 Match Found</v>
          </cell>
          <cell r="E4"/>
          <cell r="F4"/>
          <cell r="G4" t="str">
            <v>Multiple conditions for finding match</v>
          </cell>
          <cell r="H4">
            <v>10</v>
          </cell>
          <cell r="I4">
            <v>2</v>
          </cell>
          <cell r="J4">
            <v>8</v>
          </cell>
          <cell r="K4"/>
          <cell r="L4"/>
          <cell r="M4">
            <v>7</v>
          </cell>
        </row>
        <row r="5">
          <cell r="B5">
            <v>1714192</v>
          </cell>
          <cell r="C5">
            <v>1</v>
          </cell>
          <cell r="D5" t="str">
            <v>2.03.08 You Cannot Apply</v>
          </cell>
          <cell r="E5"/>
          <cell r="F5"/>
          <cell r="G5" t="str">
            <v>Multiple conditions for You cannot apply scenario</v>
          </cell>
          <cell r="H5">
            <v>8</v>
          </cell>
          <cell r="I5">
            <v>1</v>
          </cell>
          <cell r="J5">
            <v>7</v>
          </cell>
          <cell r="K5"/>
          <cell r="L5"/>
          <cell r="M5">
            <v>5.75</v>
          </cell>
        </row>
        <row r="6">
          <cell r="B6">
            <v>1770530</v>
          </cell>
          <cell r="C6">
            <v>2</v>
          </cell>
          <cell r="D6" t="str">
            <v>2.04.01 Primary Applicant Contact Information - Update to Add Preferred Contact Validators and Conditionally Required Logic</v>
          </cell>
          <cell r="E6"/>
          <cell r="F6"/>
          <cell r="G6"/>
          <cell r="H6">
            <v>5</v>
          </cell>
          <cell r="I6">
            <v>5</v>
          </cell>
          <cell r="J6"/>
          <cell r="K6"/>
          <cell r="L6"/>
          <cell r="M6">
            <v>2.5</v>
          </cell>
        </row>
        <row r="7">
          <cell r="B7">
            <v>1773028</v>
          </cell>
          <cell r="C7">
            <v>2</v>
          </cell>
          <cell r="D7" t="str">
            <v>2.04.03 Non-Primary Applicant Contact Information - Update to Add Preferred Contact Validators and Conditionally Required Logic</v>
          </cell>
          <cell r="E7"/>
          <cell r="F7"/>
          <cell r="G7"/>
          <cell r="H7">
            <v>5</v>
          </cell>
          <cell r="I7">
            <v>5</v>
          </cell>
          <cell r="J7"/>
          <cell r="K7"/>
          <cell r="L7"/>
          <cell r="M7">
            <v>2.5</v>
          </cell>
        </row>
        <row r="8">
          <cell r="B8">
            <v>1780360</v>
          </cell>
          <cell r="C8">
            <v>2</v>
          </cell>
          <cell r="D8" t="str">
            <v>2.05.03 Add Authorized Representative - Change informational blue box to normal label</v>
          </cell>
          <cell r="E8"/>
          <cell r="F8"/>
          <cell r="G8"/>
          <cell r="H8" t="str">
            <v>NA</v>
          </cell>
          <cell r="I8"/>
          <cell r="J8"/>
          <cell r="K8"/>
          <cell r="L8"/>
          <cell r="M8">
            <v>0</v>
          </cell>
        </row>
        <row r="9">
          <cell r="B9">
            <v>1785785</v>
          </cell>
          <cell r="C9">
            <v>2</v>
          </cell>
          <cell r="D9" t="str">
            <v>2.05.04 Add Authorized Representative - Permissions - Update to add RequiredValidator/Placeholder + nestle "Please describe" field under "Other"</v>
          </cell>
          <cell r="E9"/>
          <cell r="F9"/>
          <cell r="G9"/>
          <cell r="H9">
            <v>5</v>
          </cell>
          <cell r="I9">
            <v>4</v>
          </cell>
          <cell r="J9">
            <v>1</v>
          </cell>
          <cell r="K9"/>
          <cell r="L9"/>
          <cell r="M9">
            <v>2.75</v>
          </cell>
        </row>
        <row r="10">
          <cell r="B10">
            <v>1785787</v>
          </cell>
          <cell r="C10">
            <v>2</v>
          </cell>
          <cell r="D10" t="str">
            <v>2.06.01 Relationships + 2.14 Review Required Functionality - Update to add Review Required scenario for the Relationships screen when a new household member is added</v>
          </cell>
          <cell r="E10"/>
          <cell r="F10"/>
          <cell r="G10"/>
          <cell r="H10" t="str">
            <v>NA</v>
          </cell>
          <cell r="I10"/>
          <cell r="J10"/>
          <cell r="K10"/>
          <cell r="L10"/>
          <cell r="M10">
            <v>0</v>
          </cell>
        </row>
        <row r="11">
          <cell r="B11">
            <v>1785782</v>
          </cell>
          <cell r="C11">
            <v>2</v>
          </cell>
          <cell r="D11" t="str">
            <v>2.08.01.08 Absent Parent Details - Update to hide records that do not have a name entered</v>
          </cell>
          <cell r="E11"/>
          <cell r="F11"/>
          <cell r="G11"/>
          <cell r="H11" t="str">
            <v>NA</v>
          </cell>
          <cell r="I11"/>
          <cell r="J11"/>
          <cell r="K11"/>
          <cell r="L11"/>
          <cell r="M11">
            <v>0</v>
          </cell>
        </row>
        <row r="12">
          <cell r="B12">
            <v>1785781</v>
          </cell>
          <cell r="C12">
            <v>2</v>
          </cell>
          <cell r="D12" t="str">
            <v>2.08.05.03 Income Details + 2.08.05.05 Remove Existing Income - Update to add EndDateStartDateValidator to "End date" field</v>
          </cell>
          <cell r="E12"/>
          <cell r="F12"/>
          <cell r="G12"/>
          <cell r="H12">
            <v>6</v>
          </cell>
          <cell r="I12">
            <v>6</v>
          </cell>
          <cell r="J12"/>
          <cell r="K12"/>
          <cell r="L12"/>
          <cell r="M12">
            <v>3</v>
          </cell>
        </row>
        <row r="13">
          <cell r="B13">
            <v>1786432</v>
          </cell>
          <cell r="C13">
            <v>2</v>
          </cell>
          <cell r="D13" t="str">
            <v>2.08.06.03 Expense Details - Update to unbold label "Enter shelter expenses individually, such as rent."</v>
          </cell>
          <cell r="E13"/>
          <cell r="F13"/>
          <cell r="G13"/>
          <cell r="H13" t="str">
            <v>NA</v>
          </cell>
          <cell r="I13"/>
          <cell r="J13"/>
          <cell r="K13"/>
          <cell r="L13"/>
          <cell r="M13">
            <v>0</v>
          </cell>
        </row>
        <row r="14">
          <cell r="B14">
            <v>1785786</v>
          </cell>
          <cell r="C14">
            <v>2</v>
          </cell>
          <cell r="D14" t="str">
            <v>2.09.02 Enrollment in Healthcare Coverage Summary - Update to replace [Insurance Plan Name] with [Healthcare Coverage Company Name]</v>
          </cell>
          <cell r="E14"/>
          <cell r="F14"/>
          <cell r="G14"/>
          <cell r="H14" t="str">
            <v>NA</v>
          </cell>
          <cell r="I14"/>
          <cell r="J14"/>
          <cell r="K14"/>
          <cell r="L14"/>
          <cell r="M14">
            <v>0</v>
          </cell>
        </row>
        <row r="15">
          <cell r="B15">
            <v>1785783</v>
          </cell>
          <cell r="C15">
            <v>2</v>
          </cell>
          <cell r="D15" t="str">
            <v>2.09.04 Individual Enrollment Details + 2.09.09 Remove Coverage - Update to add EndDateStartDateValidator to "Coverage end date"</v>
          </cell>
          <cell r="E15"/>
          <cell r="F15"/>
          <cell r="G15"/>
          <cell r="H15">
            <v>3</v>
          </cell>
          <cell r="I15">
            <v>3</v>
          </cell>
          <cell r="J15"/>
          <cell r="K15"/>
          <cell r="L15"/>
          <cell r="M15">
            <v>1.5</v>
          </cell>
        </row>
        <row r="16">
          <cell r="B16">
            <v>1782844</v>
          </cell>
          <cell r="C16">
            <v>1</v>
          </cell>
          <cell r="D16" t="str">
            <v>2.1 Account Creation Flow</v>
          </cell>
          <cell r="E16"/>
          <cell r="F16"/>
          <cell r="G16"/>
          <cell r="H16" t="str">
            <v>NA</v>
          </cell>
          <cell r="I16"/>
          <cell r="J16"/>
          <cell r="K16"/>
          <cell r="L16"/>
          <cell r="M16">
            <v>0</v>
          </cell>
        </row>
        <row r="17">
          <cell r="B17">
            <v>1785784</v>
          </cell>
          <cell r="C17">
            <v>2</v>
          </cell>
          <cell r="D17" t="str">
            <v>2.10.03 Signature Page - Update to remove RequiredValidator for policies</v>
          </cell>
          <cell r="E17"/>
          <cell r="F17"/>
          <cell r="G17"/>
          <cell r="H17">
            <v>2</v>
          </cell>
          <cell r="I17">
            <v>2</v>
          </cell>
          <cell r="J17"/>
          <cell r="K17"/>
          <cell r="L17"/>
          <cell r="M17">
            <v>1</v>
          </cell>
        </row>
        <row r="18">
          <cell r="B18">
            <v>1786433</v>
          </cell>
          <cell r="C18">
            <v>2</v>
          </cell>
          <cell r="D18" t="str">
            <v>2.10.03 Signature Page - Update to remove warning box about DCBS business hours</v>
          </cell>
          <cell r="E18"/>
          <cell r="F18"/>
          <cell r="G18"/>
          <cell r="H18">
            <v>2</v>
          </cell>
          <cell r="I18">
            <v>2</v>
          </cell>
          <cell r="J18"/>
          <cell r="K18"/>
          <cell r="L18"/>
          <cell r="M18">
            <v>1</v>
          </cell>
        </row>
        <row r="19">
          <cell r="B19">
            <v>1714285</v>
          </cell>
          <cell r="C19">
            <v>1</v>
          </cell>
          <cell r="D19" t="str">
            <v>2.10.11 Eligibility Results Loading Page</v>
          </cell>
          <cell r="E19"/>
          <cell r="F19"/>
          <cell r="G19" t="str">
            <v>Considering the full apllication flow till this point  TC's are categorized as medium.</v>
          </cell>
          <cell r="H19">
            <v>6</v>
          </cell>
          <cell r="I19"/>
          <cell r="J19">
            <v>6</v>
          </cell>
          <cell r="K19"/>
          <cell r="L19"/>
          <cell r="M19">
            <v>4.5</v>
          </cell>
        </row>
        <row r="20">
          <cell r="B20">
            <v>1714289</v>
          </cell>
          <cell r="C20">
            <v>1</v>
          </cell>
          <cell r="D20" t="str">
            <v>2.11.2 Eligibility Results</v>
          </cell>
          <cell r="E20"/>
          <cell r="F20"/>
          <cell r="G20" t="str">
            <v>Various eligibility statuses and also program specific behaviour.</v>
          </cell>
          <cell r="H20">
            <v>10</v>
          </cell>
          <cell r="I20">
            <v>5</v>
          </cell>
          <cell r="J20">
            <v>5</v>
          </cell>
          <cell r="K20"/>
          <cell r="L20"/>
          <cell r="M20">
            <v>6.25</v>
          </cell>
        </row>
        <row r="21">
          <cell r="B21">
            <v>1714290</v>
          </cell>
          <cell r="C21">
            <v>1</v>
          </cell>
          <cell r="D21" t="str">
            <v>2.11.3 Next Steps</v>
          </cell>
          <cell r="E21"/>
          <cell r="F21"/>
          <cell r="G21" t="str">
            <v>6 catgeories of Next steps along with Negative scenarios and also various Program selections</v>
          </cell>
          <cell r="H21">
            <v>15</v>
          </cell>
          <cell r="I21">
            <v>2</v>
          </cell>
          <cell r="J21">
            <v>13</v>
          </cell>
          <cell r="K21"/>
          <cell r="L21"/>
          <cell r="M21">
            <v>10.75</v>
          </cell>
        </row>
        <row r="22">
          <cell r="B22">
            <v>1714291</v>
          </cell>
          <cell r="C22">
            <v>1</v>
          </cell>
          <cell r="D22" t="str">
            <v>2.11.4 Verification Documents</v>
          </cell>
          <cell r="E22"/>
          <cell r="F22"/>
          <cell r="G22"/>
          <cell r="H22">
            <v>3</v>
          </cell>
          <cell r="I22">
            <v>3</v>
          </cell>
          <cell r="J22"/>
          <cell r="K22"/>
          <cell r="L22"/>
          <cell r="M22">
            <v>1.5</v>
          </cell>
        </row>
        <row r="23">
          <cell r="B23">
            <v>1714292</v>
          </cell>
          <cell r="C23">
            <v>1</v>
          </cell>
          <cell r="D23" t="str">
            <v>2.11.5 More Help and Information</v>
          </cell>
          <cell r="E23"/>
          <cell r="F23"/>
          <cell r="G23"/>
          <cell r="H23">
            <v>4</v>
          </cell>
          <cell r="I23">
            <v>4</v>
          </cell>
          <cell r="J23"/>
          <cell r="K23"/>
          <cell r="L23"/>
          <cell r="M23">
            <v>2</v>
          </cell>
        </row>
        <row r="24">
          <cell r="B24">
            <v>1782846</v>
          </cell>
          <cell r="C24">
            <v>1</v>
          </cell>
          <cell r="D24" t="str">
            <v>2.2 Create a New Account</v>
          </cell>
          <cell r="E24"/>
          <cell r="F24"/>
          <cell r="G24" t="str">
            <v>Incorprorating the End to end Account flow as well  as per the Flow diagram.</v>
          </cell>
          <cell r="H24">
            <v>15</v>
          </cell>
          <cell r="I24">
            <v>4</v>
          </cell>
          <cell r="J24">
            <v>11</v>
          </cell>
          <cell r="K24"/>
          <cell r="L24"/>
          <cell r="M24">
            <v>10.25</v>
          </cell>
        </row>
        <row r="25">
          <cell r="B25">
            <v>1782850</v>
          </cell>
          <cell r="C25">
            <v>1</v>
          </cell>
          <cell r="D25" t="str">
            <v>2.3 Terms of Agreement</v>
          </cell>
          <cell r="E25"/>
          <cell r="F25"/>
          <cell r="G25"/>
          <cell r="H25">
            <v>3</v>
          </cell>
          <cell r="I25">
            <v>3</v>
          </cell>
          <cell r="J25"/>
          <cell r="K25"/>
          <cell r="L25"/>
          <cell r="M25">
            <v>1.5</v>
          </cell>
        </row>
        <row r="26">
          <cell r="B26">
            <v>1782852</v>
          </cell>
          <cell r="C26">
            <v>1</v>
          </cell>
          <cell r="D26" t="str">
            <v>2.4 Paperless Terms and Conditions</v>
          </cell>
          <cell r="E26"/>
          <cell r="F26"/>
          <cell r="G26"/>
          <cell r="H26">
            <v>3</v>
          </cell>
          <cell r="I26">
            <v>3</v>
          </cell>
          <cell r="J26"/>
          <cell r="K26"/>
          <cell r="L26"/>
          <cell r="M26">
            <v>1.5</v>
          </cell>
        </row>
        <row r="27">
          <cell r="B27">
            <v>1782853</v>
          </cell>
          <cell r="C27">
            <v>1</v>
          </cell>
          <cell r="D27" t="str">
            <v>2.5 Existing Account Found - Email</v>
          </cell>
          <cell r="E27"/>
          <cell r="F27"/>
          <cell r="G27"/>
          <cell r="H27">
            <v>5</v>
          </cell>
          <cell r="I27">
            <v>4</v>
          </cell>
          <cell r="J27">
            <v>1</v>
          </cell>
          <cell r="K27"/>
          <cell r="L27"/>
          <cell r="M27">
            <v>2.75</v>
          </cell>
        </row>
        <row r="28">
          <cell r="B28">
            <v>1782854</v>
          </cell>
          <cell r="C28">
            <v>1</v>
          </cell>
          <cell r="D28" t="str">
            <v>2.6 Existing Account Found - Individual Information</v>
          </cell>
          <cell r="E28"/>
          <cell r="F28"/>
          <cell r="G28"/>
          <cell r="H28">
            <v>5</v>
          </cell>
          <cell r="I28">
            <v>4</v>
          </cell>
          <cell r="J28">
            <v>1</v>
          </cell>
          <cell r="K28"/>
          <cell r="L28"/>
          <cell r="M28">
            <v>2.75</v>
          </cell>
        </row>
        <row r="29">
          <cell r="B29">
            <v>1782855</v>
          </cell>
          <cell r="C29">
            <v>1</v>
          </cell>
          <cell r="D29" t="str">
            <v>2.7 No Match Found</v>
          </cell>
          <cell r="E29"/>
          <cell r="F29"/>
          <cell r="G29" t="str">
            <v>Possibility of multiple Data testing.</v>
          </cell>
          <cell r="H29">
            <v>6</v>
          </cell>
          <cell r="I29">
            <v>2</v>
          </cell>
          <cell r="J29">
            <v>4</v>
          </cell>
          <cell r="K29"/>
          <cell r="L29"/>
          <cell r="M29">
            <v>4</v>
          </cell>
        </row>
        <row r="30">
          <cell r="B30">
            <v>1782856</v>
          </cell>
          <cell r="C30">
            <v>1</v>
          </cell>
          <cell r="D30" t="str">
            <v>2.8 Activate Your Account</v>
          </cell>
          <cell r="E30"/>
          <cell r="F30"/>
          <cell r="G30"/>
          <cell r="H30">
            <v>5</v>
          </cell>
          <cell r="I30">
            <v>3</v>
          </cell>
          <cell r="J30">
            <v>2</v>
          </cell>
          <cell r="K30"/>
          <cell r="L30"/>
          <cell r="M30">
            <v>3</v>
          </cell>
        </row>
        <row r="31">
          <cell r="B31">
            <v>1782857</v>
          </cell>
          <cell r="C31">
            <v>1</v>
          </cell>
          <cell r="D31" t="str">
            <v>2.9 Activation Email</v>
          </cell>
          <cell r="E31"/>
          <cell r="F31"/>
          <cell r="G31"/>
          <cell r="H31">
            <v>4</v>
          </cell>
          <cell r="I31">
            <v>4</v>
          </cell>
          <cell r="J31"/>
          <cell r="K31"/>
          <cell r="L31"/>
          <cell r="M31">
            <v>2</v>
          </cell>
        </row>
        <row r="32">
          <cell r="B32">
            <v>1782858</v>
          </cell>
          <cell r="C32">
            <v>1</v>
          </cell>
          <cell r="D32" t="str">
            <v>3 Reset Password</v>
          </cell>
          <cell r="E32"/>
          <cell r="F32"/>
          <cell r="G32"/>
          <cell r="H32">
            <v>5</v>
          </cell>
          <cell r="I32">
            <v>5</v>
          </cell>
          <cell r="J32"/>
          <cell r="K32"/>
          <cell r="L32"/>
          <cell r="M32">
            <v>2.5</v>
          </cell>
        </row>
        <row r="33">
          <cell r="B33">
            <v>1782859</v>
          </cell>
          <cell r="C33">
            <v>1</v>
          </cell>
          <cell r="D33" t="str">
            <v>4.1 Sign In Flow</v>
          </cell>
          <cell r="E33"/>
          <cell r="F33"/>
          <cell r="G33"/>
          <cell r="H33" t="str">
            <v>NA</v>
          </cell>
          <cell r="I33"/>
          <cell r="J33"/>
          <cell r="K33"/>
          <cell r="L33"/>
          <cell r="M33">
            <v>0</v>
          </cell>
        </row>
        <row r="34">
          <cell r="B34">
            <v>1782860</v>
          </cell>
          <cell r="C34">
            <v>1</v>
          </cell>
          <cell r="D34" t="str">
            <v>4.2 Sign In</v>
          </cell>
          <cell r="E34"/>
          <cell r="F34"/>
          <cell r="G34"/>
          <cell r="H34">
            <v>6</v>
          </cell>
          <cell r="I34">
            <v>6</v>
          </cell>
          <cell r="J34"/>
          <cell r="K34"/>
          <cell r="L34"/>
          <cell r="M34">
            <v>3</v>
          </cell>
        </row>
        <row r="35">
          <cell r="B35">
            <v>1782861</v>
          </cell>
          <cell r="C35">
            <v>1</v>
          </cell>
          <cell r="D35" t="str">
            <v>4.3 Use of This Website</v>
          </cell>
          <cell r="E35"/>
          <cell r="F35"/>
          <cell r="G35"/>
          <cell r="H35">
            <v>4</v>
          </cell>
          <cell r="I35">
            <v>4</v>
          </cell>
          <cell r="J35"/>
          <cell r="K35"/>
          <cell r="L35"/>
          <cell r="M35">
            <v>2</v>
          </cell>
        </row>
        <row r="36">
          <cell r="B36">
            <v>1782862</v>
          </cell>
          <cell r="C36">
            <v>1</v>
          </cell>
          <cell r="D36" t="str">
            <v>5.1 Reset Password - Enter Email</v>
          </cell>
          <cell r="E36"/>
          <cell r="F36"/>
          <cell r="G36"/>
          <cell r="H36">
            <v>4</v>
          </cell>
          <cell r="I36">
            <v>4</v>
          </cell>
          <cell r="J36"/>
          <cell r="K36"/>
          <cell r="L36"/>
          <cell r="M36">
            <v>2</v>
          </cell>
        </row>
        <row r="37">
          <cell r="B37">
            <v>1782863</v>
          </cell>
          <cell r="C37">
            <v>1</v>
          </cell>
          <cell r="D37" t="str">
            <v>5.2 Reset Password - Email Sent</v>
          </cell>
          <cell r="E37"/>
          <cell r="F37"/>
          <cell r="G37"/>
          <cell r="H37">
            <v>4</v>
          </cell>
          <cell r="I37">
            <v>4</v>
          </cell>
          <cell r="J37"/>
          <cell r="K37"/>
          <cell r="L37"/>
          <cell r="M37">
            <v>2</v>
          </cell>
        </row>
        <row r="38">
          <cell r="B38">
            <v>1782864</v>
          </cell>
          <cell r="C38">
            <v>1</v>
          </cell>
          <cell r="D38" t="str">
            <v>5.3 Reset Password Email</v>
          </cell>
          <cell r="E38"/>
          <cell r="F38"/>
          <cell r="G38"/>
          <cell r="H38">
            <v>4</v>
          </cell>
          <cell r="I38">
            <v>4</v>
          </cell>
          <cell r="J38"/>
          <cell r="K38"/>
          <cell r="L38"/>
          <cell r="M38">
            <v>2</v>
          </cell>
        </row>
        <row r="39">
          <cell r="B39">
            <v>1782865</v>
          </cell>
          <cell r="C39">
            <v>1</v>
          </cell>
          <cell r="D39" t="str">
            <v>6 Account Management</v>
          </cell>
          <cell r="E39"/>
          <cell r="F39"/>
          <cell r="G39" t="str">
            <v>Considering Dashboard module is included, And also account locked clarified from salesforce.</v>
          </cell>
          <cell r="H39">
            <v>10</v>
          </cell>
          <cell r="I39">
            <v>10</v>
          </cell>
          <cell r="J39"/>
          <cell r="K39"/>
          <cell r="L39"/>
          <cell r="M39">
            <v>5</v>
          </cell>
        </row>
        <row r="40">
          <cell r="B40">
            <v>1782866</v>
          </cell>
          <cell r="C40">
            <v>1</v>
          </cell>
          <cell r="D40" t="str">
            <v>7.1 Session Timeout</v>
          </cell>
          <cell r="E40"/>
          <cell r="F40"/>
          <cell r="G40"/>
          <cell r="H40">
            <v>3</v>
          </cell>
          <cell r="I40">
            <v>3</v>
          </cell>
          <cell r="J40"/>
          <cell r="K40"/>
          <cell r="L40"/>
          <cell r="M40">
            <v>1.5</v>
          </cell>
        </row>
        <row r="41">
          <cell r="B41">
            <v>1782869</v>
          </cell>
          <cell r="C41">
            <v>1</v>
          </cell>
          <cell r="D41" t="str">
            <v>Account Management Masks</v>
          </cell>
          <cell r="E41"/>
          <cell r="F41"/>
          <cell r="G41"/>
          <cell r="H41" t="str">
            <v>NA</v>
          </cell>
          <cell r="I41"/>
          <cell r="J41"/>
          <cell r="K41"/>
          <cell r="L41"/>
          <cell r="M41">
            <v>0</v>
          </cell>
        </row>
        <row r="42">
          <cell r="B42">
            <v>1782867</v>
          </cell>
          <cell r="C42">
            <v>1</v>
          </cell>
          <cell r="D42" t="str">
            <v>Account Management Reference Tables</v>
          </cell>
          <cell r="E42"/>
          <cell r="F42"/>
          <cell r="G42"/>
          <cell r="H42" t="str">
            <v>NA</v>
          </cell>
          <cell r="I42"/>
          <cell r="J42"/>
          <cell r="K42"/>
          <cell r="L42"/>
          <cell r="M42">
            <v>0</v>
          </cell>
        </row>
        <row r="43">
          <cell r="B43">
            <v>1782868</v>
          </cell>
          <cell r="C43">
            <v>1</v>
          </cell>
          <cell r="D43" t="str">
            <v>Account Management Validations</v>
          </cell>
          <cell r="E43"/>
          <cell r="F43"/>
          <cell r="G43"/>
          <cell r="H43" t="str">
            <v>NA</v>
          </cell>
          <cell r="I43"/>
          <cell r="J43"/>
          <cell r="K43"/>
          <cell r="L43"/>
          <cell r="M43">
            <v>0</v>
          </cell>
        </row>
        <row r="44">
          <cell r="B44">
            <v>1780373</v>
          </cell>
          <cell r="C44">
            <v>2</v>
          </cell>
          <cell r="D44" t="str">
            <v>Authorized Representative Consent - Alignment of the bullet points in the Terms of Agreement</v>
          </cell>
          <cell r="E44"/>
          <cell r="F44"/>
          <cell r="G44"/>
          <cell r="H44" t="str">
            <v>NA</v>
          </cell>
          <cell r="I44"/>
          <cell r="J44"/>
          <cell r="K44"/>
          <cell r="L44"/>
          <cell r="M44">
            <v>0</v>
          </cell>
        </row>
        <row r="45">
          <cell r="B45">
            <v>1780362</v>
          </cell>
          <cell r="C45">
            <v>2</v>
          </cell>
          <cell r="D45" t="str">
            <v>Update warning label text on Authorized Representative screens for consistency.</v>
          </cell>
          <cell r="E45"/>
          <cell r="F45"/>
          <cell r="G45"/>
          <cell r="H45" t="str">
            <v>NA</v>
          </cell>
          <cell r="I45"/>
          <cell r="J45"/>
          <cell r="K45"/>
          <cell r="L45"/>
          <cell r="M45">
            <v>0</v>
          </cell>
        </row>
        <row r="46">
          <cell r="B46">
            <v>1732558</v>
          </cell>
          <cell r="C46">
            <v>2</v>
          </cell>
          <cell r="D46" t="str">
            <v>2.04.01 Primary Applicant Contact Information - Update to add SamePhoneTypeValidator</v>
          </cell>
          <cell r="E46"/>
          <cell r="F46"/>
          <cell r="G46"/>
          <cell r="H46">
            <v>4</v>
          </cell>
          <cell r="I46">
            <v>4</v>
          </cell>
          <cell r="J46"/>
          <cell r="K46"/>
          <cell r="L46"/>
          <cell r="M46">
            <v>2</v>
          </cell>
        </row>
        <row r="47">
          <cell r="B47">
            <v>1793385</v>
          </cell>
          <cell r="C47">
            <v>1</v>
          </cell>
          <cell r="D47" t="str">
            <v>Application Pre-Fill: Application Overview</v>
          </cell>
          <cell r="E47"/>
          <cell r="F47"/>
          <cell r="G47"/>
          <cell r="H47" t="str">
            <v>NA</v>
          </cell>
          <cell r="M47">
            <v>0</v>
          </cell>
        </row>
        <row r="48">
          <cell r="B48">
            <v>1793388</v>
          </cell>
          <cell r="C48">
            <v>1</v>
          </cell>
          <cell r="D48" t="str">
            <v>Application Pre-Fill: Authorized Representatives</v>
          </cell>
          <cell r="E48"/>
          <cell r="F48"/>
          <cell r="G48" t="str">
            <v>4 screens of Auth Rep are considered</v>
          </cell>
          <cell r="H48">
            <v>5</v>
          </cell>
          <cell r="J48">
            <v>5</v>
          </cell>
          <cell r="M48">
            <v>3.75</v>
          </cell>
        </row>
        <row r="49">
          <cell r="B49">
            <v>1793387</v>
          </cell>
          <cell r="C49">
            <v>1</v>
          </cell>
          <cell r="D49" t="str">
            <v>Application Pre-Fill: Contact Information</v>
          </cell>
          <cell r="E49"/>
          <cell r="F49"/>
          <cell r="G49" t="str">
            <v>Contact screen for Primary and Non primary are considered</v>
          </cell>
          <cell r="H49">
            <v>5</v>
          </cell>
          <cell r="J49">
            <v>5</v>
          </cell>
          <cell r="M49">
            <v>3.75</v>
          </cell>
        </row>
        <row r="50">
          <cell r="B50">
            <v>1793397</v>
          </cell>
          <cell r="C50">
            <v>1</v>
          </cell>
          <cell r="D50" t="str">
            <v>Application Pre-Fill: Healthcare Coverage</v>
          </cell>
          <cell r="E50"/>
          <cell r="F50"/>
          <cell r="G50" t="str">
            <v>Considering Policy, Policy holder, covered indv</v>
          </cell>
          <cell r="H50">
            <v>6</v>
          </cell>
          <cell r="J50">
            <v>6</v>
          </cell>
          <cell r="M50">
            <v>4.5</v>
          </cell>
        </row>
        <row r="51">
          <cell r="B51">
            <v>1793390</v>
          </cell>
          <cell r="C51">
            <v>1</v>
          </cell>
          <cell r="D51" t="str">
            <v>Application Pre-Fill: Household Information</v>
          </cell>
          <cell r="E51"/>
          <cell r="F51"/>
          <cell r="G51" t="str">
            <v>Considering all 6 screens of Household information flow</v>
          </cell>
          <cell r="H51">
            <v>10</v>
          </cell>
          <cell r="J51">
            <v>10</v>
          </cell>
          <cell r="M51">
            <v>7.5</v>
          </cell>
        </row>
        <row r="52">
          <cell r="B52">
            <v>1793386</v>
          </cell>
          <cell r="C52">
            <v>1</v>
          </cell>
          <cell r="D52" t="str">
            <v>Application Pre-Fill: Household Members &amp; Individual Program Selection</v>
          </cell>
          <cell r="E52"/>
          <cell r="F52"/>
          <cell r="G52"/>
          <cell r="H52">
            <v>4</v>
          </cell>
          <cell r="J52">
            <v>4</v>
          </cell>
          <cell r="M52">
            <v>3</v>
          </cell>
        </row>
        <row r="53">
          <cell r="B53">
            <v>1793394</v>
          </cell>
          <cell r="C53">
            <v>1</v>
          </cell>
          <cell r="D53" t="str">
            <v>Application Pre-Fill: Member Details - Asset Information</v>
          </cell>
          <cell r="E53"/>
          <cell r="F53"/>
          <cell r="G53"/>
          <cell r="H53">
            <v>5</v>
          </cell>
          <cell r="J53">
            <v>5</v>
          </cell>
          <cell r="M53">
            <v>3.75</v>
          </cell>
        </row>
        <row r="54">
          <cell r="B54">
            <v>1793396</v>
          </cell>
          <cell r="C54">
            <v>1</v>
          </cell>
          <cell r="D54" t="str">
            <v>Application Pre-Fill: Member Details - Expenses Information</v>
          </cell>
          <cell r="E54"/>
          <cell r="F54"/>
          <cell r="G54"/>
          <cell r="H54">
            <v>5</v>
          </cell>
          <cell r="J54">
            <v>5</v>
          </cell>
          <cell r="M54">
            <v>3.75</v>
          </cell>
        </row>
        <row r="55">
          <cell r="B55">
            <v>1793392</v>
          </cell>
          <cell r="C55">
            <v>1</v>
          </cell>
          <cell r="D55" t="str">
            <v>Application Pre-Fill: Member Details - Health Information</v>
          </cell>
          <cell r="E55"/>
          <cell r="F55"/>
          <cell r="G55" t="str">
            <v>Considering Disability, blindness, pregnancy, LTC</v>
          </cell>
          <cell r="H55">
            <v>4</v>
          </cell>
          <cell r="J55">
            <v>4</v>
          </cell>
          <cell r="M55">
            <v>3</v>
          </cell>
        </row>
        <row r="56">
          <cell r="B56">
            <v>1793395</v>
          </cell>
          <cell r="C56">
            <v>1</v>
          </cell>
          <cell r="D56" t="str">
            <v>Application Pre-Fill: Member Details - Income &amp; Subsidies Information</v>
          </cell>
          <cell r="E56"/>
          <cell r="F56"/>
          <cell r="G56"/>
          <cell r="H56">
            <v>5</v>
          </cell>
          <cell r="J56">
            <v>5</v>
          </cell>
          <cell r="M56">
            <v>3.75</v>
          </cell>
        </row>
        <row r="57">
          <cell r="B57">
            <v>1793391</v>
          </cell>
          <cell r="C57">
            <v>1</v>
          </cell>
          <cell r="D57" t="str">
            <v>Application Pre-Fill: Member Details - Individual Information</v>
          </cell>
          <cell r="E57"/>
          <cell r="F57"/>
          <cell r="G57" t="str">
            <v>Considering Not a US citizen, Alien sponsor, Former fostercare, Absent parent etc.</v>
          </cell>
          <cell r="H57">
            <v>5</v>
          </cell>
          <cell r="J57">
            <v>5</v>
          </cell>
          <cell r="M57">
            <v>3.75</v>
          </cell>
        </row>
        <row r="58">
          <cell r="B58">
            <v>1793393</v>
          </cell>
          <cell r="C58">
            <v>1</v>
          </cell>
          <cell r="D58" t="str">
            <v>Application Pre-Fill: Member Details - Other Information</v>
          </cell>
          <cell r="E58"/>
          <cell r="F58"/>
          <cell r="G58" t="str">
            <v>Considering Living arrangement, conviction etc</v>
          </cell>
          <cell r="H58">
            <v>4</v>
          </cell>
          <cell r="J58">
            <v>4</v>
          </cell>
          <cell r="M58">
            <v>3</v>
          </cell>
        </row>
        <row r="59">
          <cell r="B59">
            <v>1793389</v>
          </cell>
          <cell r="C59">
            <v>1</v>
          </cell>
          <cell r="D59" t="str">
            <v>Application Pre-Fill: Relationships &amp; Tax Filing</v>
          </cell>
          <cell r="E59"/>
          <cell r="F59"/>
          <cell r="G59"/>
          <cell r="H59">
            <v>5</v>
          </cell>
          <cell r="J59">
            <v>5</v>
          </cell>
          <cell r="M59">
            <v>3.75</v>
          </cell>
        </row>
        <row r="60">
          <cell r="B60">
            <v>1793398</v>
          </cell>
          <cell r="C60">
            <v>1</v>
          </cell>
          <cell r="D60" t="str">
            <v>Application Pre-Fill: Sign &amp; Submit</v>
          </cell>
          <cell r="E60"/>
          <cell r="F60"/>
          <cell r="G60"/>
          <cell r="H60">
            <v>4</v>
          </cell>
          <cell r="J60">
            <v>4</v>
          </cell>
          <cell r="M60">
            <v>3</v>
          </cell>
        </row>
        <row r="61">
          <cell r="B61">
            <v>1712561</v>
          </cell>
          <cell r="C61">
            <v>1</v>
          </cell>
          <cell r="D61" t="str">
            <v>2.11 Eligibility Results &amp; Next Steps</v>
          </cell>
          <cell r="E61"/>
          <cell r="F61"/>
          <cell r="G61"/>
          <cell r="H61" t="str">
            <v>NA</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rint 4 and 5"/>
      <sheetName val="Sprint 6"/>
      <sheetName val="Sprint 7"/>
      <sheetName val="Sprint 8"/>
      <sheetName val="Sprint 9"/>
      <sheetName val="Sprint 10"/>
      <sheetName val="Sprint 11"/>
      <sheetName val="Sprint 13"/>
      <sheetName val="R2_Sprint 3"/>
      <sheetName val="R2_Sprint 2"/>
      <sheetName val="Sprint 12"/>
      <sheetName val="R2_Sprint 1"/>
      <sheetName val="Sheet1"/>
    </sheetNames>
    <sheetDataSet>
      <sheetData sheetId="0"/>
      <sheetData sheetId="1"/>
      <sheetData sheetId="2">
        <row r="2">
          <cell r="B2">
            <v>1883125</v>
          </cell>
          <cell r="C2" t="str">
            <v>2 SNAP 6 Month Reporting Flow</v>
          </cell>
          <cell r="D2" t="str">
            <v>Will be Clubbed</v>
          </cell>
          <cell r="E2">
            <v>9</v>
          </cell>
          <cell r="F2"/>
          <cell r="G2">
            <v>5</v>
          </cell>
          <cell r="H2"/>
          <cell r="I2">
            <v>9.5</v>
          </cell>
        </row>
        <row r="3">
          <cell r="B3">
            <v>1841241</v>
          </cell>
          <cell r="C3" t="str">
            <v>2 SSA Verification Composite Service</v>
          </cell>
          <cell r="D3" t="str">
            <v>No Test Case Needed</v>
          </cell>
          <cell r="E3"/>
          <cell r="F3"/>
          <cell r="G3"/>
          <cell r="H3"/>
          <cell r="I3"/>
        </row>
        <row r="4">
          <cell r="B4">
            <v>1883838</v>
          </cell>
          <cell r="C4" t="str">
            <v>2.03.02 Household Member Details - Update to change SSN validation</v>
          </cell>
          <cell r="D4">
            <v>3</v>
          </cell>
          <cell r="E4">
            <v>3</v>
          </cell>
          <cell r="F4"/>
          <cell r="G4"/>
          <cell r="H4"/>
          <cell r="I4">
            <v>1.5</v>
          </cell>
        </row>
        <row r="5">
          <cell r="B5">
            <v>1714186</v>
          </cell>
          <cell r="C5" t="str">
            <v>2.03.04 SSN Verification</v>
          </cell>
          <cell r="D5">
            <v>8</v>
          </cell>
          <cell r="E5"/>
          <cell r="F5">
            <v>8</v>
          </cell>
          <cell r="G5"/>
          <cell r="H5"/>
          <cell r="I5">
            <v>6</v>
          </cell>
        </row>
        <row r="6">
          <cell r="B6">
            <v>1714185</v>
          </cell>
          <cell r="C6" t="str">
            <v>2.03.05 Pre-Verification Warning</v>
          </cell>
          <cell r="D6">
            <v>3</v>
          </cell>
          <cell r="E6">
            <v>3</v>
          </cell>
          <cell r="F6"/>
          <cell r="G6"/>
          <cell r="H6"/>
          <cell r="I6">
            <v>1.5</v>
          </cell>
        </row>
        <row r="7">
          <cell r="B7">
            <v>1883886</v>
          </cell>
          <cell r="C7" t="str">
            <v>2.08.02.07 Medicare Coverage Details - Update to increase the size of the Medicare card photos on mobile</v>
          </cell>
          <cell r="D7" t="str">
            <v>No Test Case Needed</v>
          </cell>
          <cell r="E7"/>
          <cell r="F7"/>
          <cell r="G7"/>
          <cell r="H7"/>
          <cell r="I7"/>
        </row>
        <row r="8">
          <cell r="B8">
            <v>1883126</v>
          </cell>
          <cell r="C8" t="str">
            <v>2.1 Get Started on the SNAP 6 Month Report</v>
          </cell>
          <cell r="D8">
            <v>5</v>
          </cell>
          <cell r="E8">
            <v>2</v>
          </cell>
          <cell r="F8">
            <v>3</v>
          </cell>
          <cell r="G8"/>
          <cell r="H8"/>
          <cell r="I8">
            <v>3.25</v>
          </cell>
        </row>
        <row r="9">
          <cell r="B9">
            <v>1854649</v>
          </cell>
          <cell r="C9" t="str">
            <v>2.1 Select a Case for Renewal</v>
          </cell>
          <cell r="D9">
            <v>5</v>
          </cell>
          <cell r="E9"/>
          <cell r="F9">
            <v>5</v>
          </cell>
          <cell r="G9"/>
          <cell r="H9"/>
          <cell r="I9">
            <v>3.75</v>
          </cell>
        </row>
        <row r="10">
          <cell r="B10">
            <v>1909403</v>
          </cell>
          <cell r="C10" t="str">
            <v>2.13 Verified &amp; Approved Field Disabling - Update for Conviction field disabling</v>
          </cell>
          <cell r="D10">
            <v>4</v>
          </cell>
          <cell r="E10"/>
          <cell r="F10">
            <v>4</v>
          </cell>
          <cell r="G10"/>
          <cell r="H10"/>
          <cell r="I10">
            <v>3</v>
          </cell>
        </row>
        <row r="11">
          <cell r="B11">
            <v>1883128</v>
          </cell>
          <cell r="C11" t="str">
            <v>2.3 Adding a Member in SNAP 6 Month Report</v>
          </cell>
          <cell r="D11">
            <v>6</v>
          </cell>
          <cell r="E11"/>
          <cell r="F11">
            <v>6</v>
          </cell>
          <cell r="G11"/>
          <cell r="H11"/>
          <cell r="I11">
            <v>4.5</v>
          </cell>
        </row>
        <row r="12">
          <cell r="B12">
            <v>1882683</v>
          </cell>
          <cell r="C12" t="str">
            <v>2.3.2 Dashboard Widgets - Message Center</v>
          </cell>
          <cell r="D12">
            <v>12</v>
          </cell>
          <cell r="E12"/>
          <cell r="F12">
            <v>12</v>
          </cell>
          <cell r="G12"/>
          <cell r="H12"/>
          <cell r="I12">
            <v>9</v>
          </cell>
        </row>
        <row r="13">
          <cell r="B13">
            <v>1883129</v>
          </cell>
          <cell r="C13" t="str">
            <v>2.4 Leave SNAP 6 Month Report</v>
          </cell>
          <cell r="D13">
            <v>5</v>
          </cell>
          <cell r="E13">
            <v>5</v>
          </cell>
          <cell r="F13"/>
          <cell r="G13"/>
          <cell r="H13"/>
          <cell r="I13">
            <v>2.5</v>
          </cell>
        </row>
        <row r="14">
          <cell r="B14">
            <v>1883130</v>
          </cell>
          <cell r="C14" t="str">
            <v>2.5 Pre-Fill Data for SNAP 6 Month Report</v>
          </cell>
          <cell r="D14">
            <v>6</v>
          </cell>
          <cell r="E14"/>
          <cell r="F14">
            <v>6</v>
          </cell>
          <cell r="G14"/>
          <cell r="H14"/>
          <cell r="I14">
            <v>4.5</v>
          </cell>
        </row>
        <row r="15">
          <cell r="B15">
            <v>1883131</v>
          </cell>
          <cell r="C15" t="str">
            <v>2.6 Accessing SNAP 6 Month Report Flow</v>
          </cell>
          <cell r="D15">
            <v>5</v>
          </cell>
          <cell r="E15"/>
          <cell r="F15">
            <v>5</v>
          </cell>
          <cell r="G15"/>
          <cell r="H15"/>
          <cell r="I15">
            <v>3.75</v>
          </cell>
        </row>
        <row r="16">
          <cell r="B16">
            <v>1883852</v>
          </cell>
          <cell r="C16" t="str">
            <v>2.9 Activation Email + 5.3 Reset Password Email - Update to add the email address for sending these emails</v>
          </cell>
          <cell r="D16" t="str">
            <v>No Test Case Needed</v>
          </cell>
          <cell r="E16"/>
          <cell r="F16"/>
          <cell r="G16"/>
          <cell r="H16"/>
          <cell r="I16"/>
        </row>
        <row r="17">
          <cell r="B17">
            <v>1841243</v>
          </cell>
          <cell r="C17" t="str">
            <v>3 Verify Current Income (VCI) Service</v>
          </cell>
          <cell r="D17" t="str">
            <v>No Test Case Needed</v>
          </cell>
          <cell r="E17"/>
          <cell r="F17"/>
          <cell r="G17"/>
          <cell r="H17"/>
          <cell r="I17"/>
        </row>
        <row r="18">
          <cell r="B18">
            <v>1841245</v>
          </cell>
          <cell r="C18" t="str">
            <v>4 Verify Current Income (VCI) Service</v>
          </cell>
          <cell r="D18" t="str">
            <v>Updating the reference table values for school name</v>
          </cell>
          <cell r="E18">
            <v>4</v>
          </cell>
          <cell r="F18"/>
          <cell r="G18">
            <v>4</v>
          </cell>
          <cell r="H18"/>
          <cell r="I18"/>
        </row>
        <row r="19">
          <cell r="B19">
            <v>1883193</v>
          </cell>
          <cell r="C19" t="str">
            <v>5 Verify Current Income (VCI) Service</v>
          </cell>
          <cell r="D19" t="str">
            <v>2.09.01 Healthcare Coverage Selection + 2.09.02 Enrollment in Healthcare Coverage Summary - Update to change from "Healthcare Coverage" to "Other Healthcare Coverage"</v>
          </cell>
          <cell r="E19">
            <v>4</v>
          </cell>
          <cell r="F19"/>
          <cell r="G19">
            <v>4</v>
          </cell>
          <cell r="H19"/>
          <cell r="I19"/>
        </row>
        <row r="20">
          <cell r="B20">
            <v>1868192</v>
          </cell>
          <cell r="C20" t="str">
            <v>6 Verify Current Income (VCI) Service</v>
          </cell>
          <cell r="D20" t="str">
            <v>2.06.02 Tax Filing Details - Update "I do not intend to file taxes" to "Individual does not intend to file taxes"</v>
          </cell>
          <cell r="E20"/>
          <cell r="F20">
            <v>10</v>
          </cell>
          <cell r="G20"/>
          <cell r="H20"/>
          <cell r="I20">
            <v>7.5</v>
          </cell>
        </row>
        <row r="21">
          <cell r="B21">
            <v>1883372</v>
          </cell>
          <cell r="C21" t="str">
            <v>7 Verify Current Income (VCI) Service</v>
          </cell>
          <cell r="D21" t="str">
            <v>2.1.1 Connect to Benefits - Update description under Connect to Benefits to "Are you currently receiving DHHS public benefits or have you received one of these benefits within the last year?"</v>
          </cell>
          <cell r="E21"/>
          <cell r="F21">
            <v>5</v>
          </cell>
          <cell r="G21"/>
          <cell r="H21"/>
          <cell r="I21">
            <v>3.75</v>
          </cell>
        </row>
        <row r="22">
          <cell r="B22">
            <v>1883862</v>
          </cell>
          <cell r="C22" t="str">
            <v>8 Verify Current Income (VCI) Service</v>
          </cell>
          <cell r="D22" t="str">
            <v>2.2 Create a New Account - update description for Connecting to Your Benefits to "Are you currently receiving DHHS public benefits or have you received one of these benefits within the last year?"</v>
          </cell>
          <cell r="E22"/>
          <cell r="F22"/>
          <cell r="G22"/>
          <cell r="H22"/>
          <cell r="I22">
            <v>0</v>
          </cell>
        </row>
        <row r="23">
          <cell r="B23">
            <v>1883127</v>
          </cell>
          <cell r="C23" t="str">
            <v>9 Verify Current Income (VCI) Service</v>
          </cell>
          <cell r="D23" t="str">
            <v>Help &amp; FAQ - Document Center</v>
          </cell>
          <cell r="E23"/>
          <cell r="F23">
            <v>5</v>
          </cell>
          <cell r="G23"/>
          <cell r="H23"/>
          <cell r="I23">
            <v>3.75</v>
          </cell>
        </row>
        <row r="24">
          <cell r="B24">
            <v>1920955</v>
          </cell>
          <cell r="C24" t="str">
            <v>2.2 Individual Dashboard - Existing User - Adding SNAP 6 Month Report Button</v>
          </cell>
          <cell r="D24">
            <v>4</v>
          </cell>
          <cell r="E24"/>
          <cell r="F24">
            <v>4</v>
          </cell>
          <cell r="G24"/>
          <cell r="H24"/>
          <cell r="I24">
            <v>3</v>
          </cell>
        </row>
        <row r="25">
          <cell r="B25">
            <v>1920966</v>
          </cell>
          <cell r="C25" t="str">
            <v>3.1.1 Benefits - Add SNAP 6 Month Report Functionality</v>
          </cell>
          <cell r="D25">
            <v>4</v>
          </cell>
          <cell r="E25"/>
          <cell r="F25">
            <v>4</v>
          </cell>
          <cell r="G25"/>
          <cell r="H25"/>
          <cell r="I25">
            <v>3</v>
          </cell>
        </row>
        <row r="26">
          <cell r="B26">
            <v>1914022</v>
          </cell>
          <cell r="C26" t="str">
            <v>Address Validation with SmartyStreets</v>
          </cell>
          <cell r="D26" t="str">
            <v>No Test Case Needed</v>
          </cell>
          <cell r="E26"/>
          <cell r="F26"/>
          <cell r="G26"/>
          <cell r="H26"/>
          <cell r="I26">
            <v>0</v>
          </cell>
        </row>
        <row r="27">
          <cell r="B27">
            <v>1914020</v>
          </cell>
          <cell r="C27" t="str">
            <v>Report a Change Submission</v>
          </cell>
          <cell r="D27">
            <v>5</v>
          </cell>
          <cell r="E27"/>
          <cell r="F27">
            <v>5</v>
          </cell>
          <cell r="G27"/>
          <cell r="H27"/>
          <cell r="I27">
            <v>3.75</v>
          </cell>
        </row>
      </sheetData>
      <sheetData sheetId="3"/>
      <sheetData sheetId="4"/>
      <sheetData sheetId="5"/>
      <sheetData sheetId="6"/>
      <sheetData sheetId="7"/>
      <sheetData sheetId="8"/>
      <sheetData sheetId="9"/>
      <sheetData sheetId="10"/>
      <sheetData sheetId="11"/>
      <sheetData sheetId="1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s>
    <sheetDataSet>
      <sheetData sheetId="0">
        <row r="1">
          <cell r="A1">
            <v>1946637</v>
          </cell>
        </row>
        <row r="2">
          <cell r="A2">
            <v>1946653</v>
          </cell>
          <cell r="B2">
            <v>44385</v>
          </cell>
        </row>
        <row r="3">
          <cell r="A3">
            <v>1946654</v>
          </cell>
        </row>
        <row r="4">
          <cell r="A4">
            <v>1946655</v>
          </cell>
        </row>
        <row r="5">
          <cell r="A5">
            <v>1946657</v>
          </cell>
        </row>
        <row r="6">
          <cell r="A6">
            <v>1946659</v>
          </cell>
          <cell r="B6">
            <v>44385</v>
          </cell>
        </row>
        <row r="7">
          <cell r="A7">
            <v>1946661</v>
          </cell>
        </row>
        <row r="8">
          <cell r="A8">
            <v>1946663</v>
          </cell>
        </row>
        <row r="9">
          <cell r="A9">
            <v>1946665</v>
          </cell>
        </row>
        <row r="10">
          <cell r="A10">
            <v>1946674</v>
          </cell>
        </row>
        <row r="11">
          <cell r="A11">
            <v>1946678</v>
          </cell>
          <cell r="B11">
            <v>44382</v>
          </cell>
        </row>
        <row r="12">
          <cell r="A12">
            <v>1946681</v>
          </cell>
          <cell r="B12">
            <v>44382</v>
          </cell>
        </row>
        <row r="13">
          <cell r="A13">
            <v>1946683</v>
          </cell>
          <cell r="B13">
            <v>44384</v>
          </cell>
        </row>
        <row r="14">
          <cell r="A14">
            <v>1946684</v>
          </cell>
        </row>
        <row r="15">
          <cell r="A15">
            <v>1946685</v>
          </cell>
          <cell r="B15">
            <v>44386</v>
          </cell>
        </row>
        <row r="16">
          <cell r="A16">
            <v>1946686</v>
          </cell>
          <cell r="B16">
            <v>44383</v>
          </cell>
        </row>
        <row r="17">
          <cell r="A17">
            <v>1946688</v>
          </cell>
          <cell r="B17">
            <v>44379</v>
          </cell>
        </row>
      </sheetData>
    </sheetDataSet>
  </externalBook>
</externalLink>
</file>

<file path=xl/namedSheetViews/namedSheetView1.xml><?xml version="1.0" encoding="utf-8"?>
<namedSheetViews xmlns="http://schemas.microsoft.com/office/spreadsheetml/2019/namedsheetviews" xmlns:x="http://schemas.openxmlformats.org/spreadsheetml/2006/main"/>
</file>

<file path=xl/persons/person.xml><?xml version="1.0" encoding="utf-8"?>
<personList xmlns="http://schemas.microsoft.com/office/spreadsheetml/2018/threadedcomments" xmlns:x="http://schemas.openxmlformats.org/spreadsheetml/2006/main">
  <person displayName="Wu, Grace" id="{3141D96D-C839-4844-A355-376378611457}" userId="Grace.Wu@maine.gov" providerId="PeoplePicker"/>
  <person displayName="Miller, Ian" id="{926976C1-2C53-4B28-9E19-761F7756104A}" userId="Ian.Miller@maine.gov" providerId="PeoplePicker"/>
  <person displayName="Pruett, Jamie" id="{43A5738C-5764-40A3-A343-BA833BAE0EAE}" userId="Jamie.Pruett@maine.gov" providerId="PeoplePicker"/>
  <person displayName="Studholme, Lea" id="{EEAC3923-0631-41EF-96E1-B8D529E52887}" userId="Lea.Studholme@maine.gov" providerId="PeoplePicker"/>
  <person displayName="Bullard, Esther" id="{35E47382-738D-4150-B7AF-CA989DCFA3BE}" userId="Esther.Bullard@maine.gov" providerId="PeoplePicker"/>
  <person displayName="Lundgren, Donald" id="{E96A1479-0750-4644-A0C4-07B3D759E17C}" userId="Donald.Lundgren@maine.gov" providerId="PeoplePicker"/>
  <person displayName="Downs, Michael E" id="{65C9DF28-32CB-4F3A-9685-40508ABD506B}" userId="Michael.E.Downs@maine.gov" providerId="PeoplePicker"/>
  <person displayName="Drenning, Jessica" id="{4474BBCA-A438-4F9E-B0ED-E26325529331}" userId="Jessica.Drenning@maine.gov" providerId="PeoplePicker"/>
  <person displayName="Bronwyn Dougherty" id="{1F73F248-B3EB-4C2F-8A3E-5674318A683A}" userId="Bronwyn.Dougherty@maine.gov" providerId="PeoplePicker"/>
  <person displayName="Dushuttle, Patricia" id="{17FF58B9-FE15-4394-93A5-1007219B63B9}" userId="Patricia.Dushuttle@maine.gov" providerId="PeoplePicker"/>
  <person displayName="Lauritzen, Alexandria" id="{7ACB0DA5-6339-4F0E-AD86-CFEC0F3AE419}" userId="Alexandria.Lauritzen@maine.gov" providerId="PeoplePicker"/>
  <person displayName="Wu, Grace" id="{F7CFEF09-3D9E-48B9-B550-36A0E8936BDD}" userId="S::Grace.Wu@maine.gov::6735a695-2fb3-49b1-b1f5-ca3b273d6d3c" providerId="AD"/>
  <person displayName="Wu, Grace" id="{D736484E-77C5-485E-9457-390E617071B2}" userId="S::grace.wu@maine.gov::6735a695-2fb3-49b1-b1f5-ca3b273d6d3c" providerId="AD"/>
  <person displayName="Miller, Ian" id="{07A9DA77-D33C-4720-AD5E-08A98D286F1F}" userId="S::ian.miller@maine.gov::6ad29bb1-1033-4508-be2f-a8de83965685" providerId="AD"/>
  <person displayName="Wu, Grace Zhang" id="{2832BA64-7617-42CD-8254-2271F11DFA94}" userId="S::gracezwu@deloitte.com::3bde1ff4-8b5a-4b25-bdac-af225f7cc5af" providerId="AD"/>
  <person displayName="Yamalis, Stephen" id="{BD247019-0B78-4CD4-A842-57CEE3AC0445}" userId="S::syamalis@deloitte.com::b0f3df22-dbb0-46f2-ae26-1be8746b7cc4" providerId="AD"/>
  <person displayName="Bernard, Rene" id="{F6B185A4-3B6A-4348-A942-592DC143C49E}" userId="S::rene.bernard@maine.gov::8f809973-222b-4ff9-8269-c3e69eb6c65e" providerId="AD"/>
  <person displayName="Studholme, Lea" id="{7C155F94-9AA1-4AD2-9820-0F40E435869F}" userId="S::Lea.Studholme@maine.gov::36f14a9e-5d0b-4942-b284-9ac263d0c07e" providerId="AD"/>
  <person displayName="Studholme, Lea" id="{DA6528EF-4FA3-4641-809A-0D2A7BEE36CB}" userId="S::lea.studholme@maine.gov::36f14a9e-5d0b-4942-b284-9ac263d0c07e" providerId="AD"/>
  <person displayName="Bullard, Esther" id="{60282FCE-FB87-4F1A-9BED-CDADBF643A3D}" userId="S::esther.bullard@maine.gov::92a0a012-66c4-48cb-a6fb-f8b853769050" providerId="AD"/>
  <person displayName="Lundgren, Donald" id="{A673052E-63DB-4163-97BF-08305C698663}" userId="S::Donald.Lundgren@maine.gov::f5f035a0-8bab-4792-9fc9-a9d089fddefa" providerId="AD"/>
  <person displayName="Yamalis, Stephen" id="{7B29203D-8A1D-4423-8E6A-88E5ECA1A549}" userId="S::Stephen.Yamalis@maine.gov::80a8c41b-24b2-4c41-95d2-050b9b03772e" providerId="AD"/>
  <person displayName="Lundgren, Donald" id="{AAA25BAB-7C16-47A0-98FC-4D4B4A776C1C}" userId="S::donald.lundgren@maine.gov::f5f035a0-8bab-4792-9fc9-a9d089fddefa" providerId="AD"/>
  <person displayName="Downs, Michael E" id="{F4937067-518F-49EA-B783-600C98EF6606}" userId="S::michael.e.downs@maine.gov::f89346ba-710d-4ff8-8766-4d52c4172faf" providerId="AD"/>
  <person displayName="Dougherty, Bronwyn" id="{AE528F6D-C46B-4401-94A2-35221ED484D8}" userId="S::Bronwyn.Dougherty@maine.gov::c9773d03-4bc9-493e-924f-c3bd170e4a6f" providerId="AD"/>
  <person displayName="Dougherty, Bronwyn" id="{8B735C07-F1E5-4B70-A786-AD1656BA7265}" userId="S::bronwyn.dougherty@maine.gov::c9773d03-4bc9-493e-924f-c3bd170e4a6f" providerId="AD"/>
  <person displayName="Steiner, Jacqueline" id="{6AFBFC7B-E06A-4AE3-9031-04E4B391AA56}" userId="S::jacqueline.steiner@maine.gov::79e67ccb-3415-4f2b-bf12-f114096a68f7" providerId="AD"/>
  <person displayName="Lauritzen, Alexandria" id="{ECD607E8-4612-4372-92A5-77534E03CFE8}" userId="S::alexandria.lauritzen@maine.gov::754517f2-afa7-4437-8574-a32cda02cace" providerId="AD"/>
</personList>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amitajain/Downloads/Octane_defects_5_10_2021_9_46_54_PM.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in, Amita" refreshedDate="44326.913032060183" createdVersion="6" refreshedVersion="6" minRefreshableVersion="3" recordCount="128" xr:uid="{2D52949D-2EC5-45AA-8F08-EF5249C7B2AA}">
  <cacheSource type="worksheet">
    <worksheetSource name="Table1" r:id="rId2"/>
  </cacheSource>
  <cacheFields count="14">
    <cacheField name="ID" numFmtId="0">
      <sharedItems containsSemiMixedTypes="0" containsString="0" containsNumber="1" containsInteger="1" minValue="1723436" maxValue="1860016"/>
    </cacheField>
    <cacheField name="Defect type" numFmtId="0">
      <sharedItems/>
    </cacheField>
    <cacheField name="Assignee" numFmtId="0">
      <sharedItems/>
    </cacheField>
    <cacheField name="Summary" numFmtId="0">
      <sharedItems/>
    </cacheField>
    <cacheField name="Priority" numFmtId="0">
      <sharedItems containsBlank="1"/>
    </cacheField>
    <cacheField name="Severity" numFmtId="0">
      <sharedItems count="5">
        <s v="Minor/Cosmetic"/>
        <s v="Medium"/>
        <s v="Low"/>
        <s v="High"/>
        <s v="Major"/>
      </sharedItems>
    </cacheField>
    <cacheField name="Phase" numFmtId="0">
      <sharedItems count="8">
        <s v="Closed"/>
        <s v="Deferred"/>
        <s v="Awaiting Functional clarification"/>
        <s v="Awaiting validation in SIT"/>
        <s v="Ready for Retest"/>
        <s v="Reopen"/>
        <s v="New"/>
        <s v="Fixed"/>
      </sharedItems>
    </cacheField>
    <cacheField name="Detected by" numFmtId="0">
      <sharedItems/>
    </cacheField>
    <cacheField name="Detected in release" numFmtId="0">
      <sharedItems containsBlank="1"/>
    </cacheField>
    <cacheField name="Release" numFmtId="0">
      <sharedItems/>
    </cacheField>
    <cacheField name="Owner" numFmtId="0">
      <sharedItems containsBlank="1"/>
    </cacheField>
    <cacheField name="Last modified" numFmtId="22">
      <sharedItems containsSemiMixedTypes="0" containsNonDate="0" containsDate="1" containsString="0" minDate="2021-02-17T16:47:59" maxDate="2021-05-10T21:40:21"/>
    </cacheField>
    <cacheField name="Milestone" numFmtId="0">
      <sharedItems containsNonDate="0" containsString="0" containsBlank="1"/>
    </cacheField>
    <cacheField name="Environment"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8">
  <r>
    <n v="1723436"/>
    <s v="UI"/>
    <s v="Pruthivi Raj, Pruthiviraj (ppruthiviraj@deloitte.com)"/>
    <s v="Alignment of click here statements in &quot;If pregnant section&quot; and &quot;Lunch Program&quot; section, on Prescreening results Screen."/>
    <s v="Low"/>
    <x v="0"/>
    <x v="0"/>
    <s v="Kalam Shabaz, Mohammed Abul (mkalamshabaz@deloitte.com)"/>
    <m/>
    <s v="ME IOS Release 1.0"/>
    <m/>
    <d v="2021-03-01T20:31:24"/>
    <m/>
    <s v="SIT"/>
  </r>
  <r>
    <n v="1724401"/>
    <s v="UI"/>
    <s v="Pruthivi Raj, Pruthiviraj (ppruthiviraj@deloitte.com)"/>
    <s v="Hyperlink should not contain ‘.’ On the screen when hovered upon."/>
    <m/>
    <x v="0"/>
    <x v="0"/>
    <s v="Kalam Shabaz, Mohammed Abul (mkalamshabaz@deloitte.com)"/>
    <m/>
    <s v="ME IOS Release 1.0"/>
    <m/>
    <d v="2021-03-01T20:32:36"/>
    <m/>
    <s v="SIT"/>
  </r>
  <r>
    <n v="1724403"/>
    <s v="UI"/>
    <s v="Pruthivi Raj, Pruthiviraj (ppruthiviraj@deloitte.com)"/>
    <s v="The word ‘just’ must begin with “J”."/>
    <m/>
    <x v="0"/>
    <x v="0"/>
    <s v="Kalam Shabaz, Mohammed Abul (mkalamshabaz@deloitte.com)"/>
    <m/>
    <s v="ME IOS Release 1.0"/>
    <m/>
    <d v="2021-03-01T20:32:52"/>
    <m/>
    <s v="SIT"/>
  </r>
  <r>
    <n v="1724522"/>
    <s v="Functional"/>
    <s v="Pruthivi Raj, Pruthiviraj (ppruthiviraj@deloitte.com)"/>
    <s v="All the components on Contact Information screen disappear when user relogging after session timeout"/>
    <m/>
    <x v="1"/>
    <x v="0"/>
    <s v="Rathi, Heena (herathi@deloitte.com)"/>
    <m/>
    <s v="ME IOS Release 1.0"/>
    <m/>
    <d v="2021-04-06T10:42:20"/>
    <m/>
    <s v="SIT"/>
  </r>
  <r>
    <n v="1725251"/>
    <s v="Functional"/>
    <s v="Pruthivi Raj, Pruthiviraj (ppruthiviraj@deloitte.com)"/>
    <s v="Alt text missing for hyperlinks present on Important Information Before You Apply screen"/>
    <m/>
    <x v="2"/>
    <x v="0"/>
    <s v="Dixit, Shreya Pramod (shreydixit@deloitte.com)"/>
    <s v="ME IOS Release 1.0"/>
    <s v="ME IOS Release 1.0"/>
    <m/>
    <d v="2021-02-17T16:47:59"/>
    <m/>
    <s v="SIT"/>
  </r>
  <r>
    <n v="1727645"/>
    <s v="Functional"/>
    <s v="Pruthivi Raj, Pruthiviraj (ppruthiviraj@deloitte.com)"/>
    <s v="Updated address under Primary Applicant is not reflecting in Non-Primary applicant address information screen"/>
    <m/>
    <x v="1"/>
    <x v="0"/>
    <s v="Rathi, Heena (herathi@deloitte.com)"/>
    <m/>
    <s v="ME IOS Release 1.0"/>
    <s v="Pruthivi Raj, Pruthiviraj (ppruthiviraj@deloitte.com)"/>
    <d v="2021-03-25T20:49:46"/>
    <m/>
    <s v="SIT"/>
  </r>
  <r>
    <n v="1727651"/>
    <s v="Functional"/>
    <s v="Pruthivi Raj, Pruthiviraj (ppruthiviraj@deloitte.com)"/>
    <s v="RequiredFieldValidator is not working on Mailing address field on Non Primary applicant address information screen"/>
    <m/>
    <x v="1"/>
    <x v="0"/>
    <s v="Rathi, Heena (herathi@deloitte.com)"/>
    <m/>
    <s v="ME IOS Release 1.0"/>
    <s v="Pruthivi Raj, Pruthiviraj (ppruthiviraj@deloitte.com)"/>
    <d v="2021-04-21T15:34:05"/>
    <m/>
    <s v="SIT"/>
  </r>
  <r>
    <n v="1730513"/>
    <s v="Functional"/>
    <s v="Pruthivi Raj, Pruthiviraj (ppruthiviraj@deloitte.com)"/>
    <s v="Unable to move forward upon back button click for Removal of program selection screen."/>
    <m/>
    <x v="3"/>
    <x v="0"/>
    <s v="Kalam Shabaz, Mohammed Abul (mkalamshabaz@deloitte.com)"/>
    <s v="ME IOS Release 1.0"/>
    <s v="ME IOS Release 1.0"/>
    <m/>
    <d v="2021-03-02T10:29:19"/>
    <m/>
    <s v="Chrome, SIT"/>
  </r>
  <r>
    <n v="1734349"/>
    <s v="Functional"/>
    <s v="Pruthivi Raj, Pruthiviraj (ppruthiviraj@deloitte.com)"/>
    <s v="Household Meals screen is still displayed when user deselects SNAP and Selects only TANF and MaineCare from Program Selection screen"/>
    <m/>
    <x v="1"/>
    <x v="0"/>
    <s v="Dixit, Shreya Pramod (shreydixit@deloitte.com)"/>
    <s v="ME IOS Release 1.0"/>
    <s v="ME IOS Release 1.0"/>
    <s v="Pruthivi Raj, Pruthiviraj (ppruthiviraj@deloitte.com)"/>
    <d v="2021-03-24T22:24:03"/>
    <m/>
    <s v="SIT"/>
  </r>
  <r>
    <n v="1734413"/>
    <s v="Functional"/>
    <s v="Yamalis, Stephen (syamalis@deloitte.com)"/>
    <s v="Fields are non editable on Tax filing screen for the dependent (child) in the household."/>
    <m/>
    <x v="3"/>
    <x v="0"/>
    <s v="Jain, Amita (amitajain@deloitte.com)"/>
    <m/>
    <s v="ME IOS Release 1.0"/>
    <m/>
    <d v="2021-03-05T09:07:21"/>
    <m/>
    <s v="SIT"/>
  </r>
  <r>
    <n v="1734433"/>
    <s v="Functional"/>
    <s v="Pruthivi Raj, Pruthiviraj (ppruthiviraj@deloitte.com)"/>
    <s v="Application is getting navigated to Relationship screen when there is single individual in the household (other Individual has been deleted)."/>
    <s v="Medium"/>
    <x v="1"/>
    <x v="0"/>
    <s v="Jain, Amita (amitajain@deloitte.com)"/>
    <m/>
    <s v="ME IOS Release 1.0"/>
    <s v="Pruthivi Raj, Pruthiviraj (ppruthiviraj@deloitte.com)"/>
    <d v="2021-04-28T21:06:43"/>
    <m/>
    <s v="SIT"/>
  </r>
  <r>
    <n v="1734564"/>
    <s v="UI"/>
    <s v="Pruthivi Raj, Pruthiviraj (ppruthiviraj@deloitte.com)"/>
    <s v="Required field validation message for Address field is incorrect on Address Information screen for Primary and Non-Primary member"/>
    <m/>
    <x v="2"/>
    <x v="1"/>
    <s v="Rathi, Heena (herathi@deloitte.com)"/>
    <m/>
    <s v="ME IOS Release 1.0"/>
    <m/>
    <d v="2021-03-01T20:07:20"/>
    <m/>
    <s v="SIT"/>
  </r>
  <r>
    <n v="1735052"/>
    <s v="UI"/>
    <s v="Pruthivi Raj, Pruthiviraj (ppruthiviraj@deloitte.com)"/>
    <s v="Additional space after program selection and space needed after ',' on (remove program  &amp; choose member) buttons."/>
    <m/>
    <x v="0"/>
    <x v="0"/>
    <s v="Kalam Shabaz, Mohammed Abul (mkalamshabaz@deloitte.com)"/>
    <s v="ME IOS Release 1.0"/>
    <s v="ME IOS Release 1.0"/>
    <s v="Pruthivi Raj, Pruthiviraj (ppruthiviraj@deloitte.com)"/>
    <d v="2021-03-06T11:52:57"/>
    <m/>
    <s v="Chrome, SIT"/>
  </r>
  <r>
    <n v="1739742"/>
    <s v="Functional"/>
    <s v="Pruthivi Raj, Pruthiviraj (ppruthiviraj@deloitte.com)"/>
    <s v="Unit test defect - Assign MaineCare and CubCare  as MaineCare Subprogram for deceased individuals."/>
    <m/>
    <x v="2"/>
    <x v="0"/>
    <s v="Pruthivi Raj, Pruthiviraj (ppruthiviraj@deloitte.com)"/>
    <m/>
    <s v="ME IOS Release 1.0"/>
    <s v="Pruthivi Raj, Pruthiviraj (ppruthiviraj@deloitte.com)"/>
    <d v="2021-03-05T09:54:31"/>
    <m/>
    <s v="Dev"/>
  </r>
  <r>
    <n v="1739743"/>
    <s v="Functional"/>
    <s v="Pruthivi Raj, Pruthiviraj (ppruthiviraj@deloitte.com)"/>
    <s v="Unit Test Defect - Remove Verification Banner for HOH in Household Member Detail Screen"/>
    <m/>
    <x v="2"/>
    <x v="0"/>
    <s v="Pruthivi Raj, Pruthiviraj (ppruthiviraj@deloitte.com)"/>
    <m/>
    <s v="ME IOS Release 1.0"/>
    <s v="Pruthivi Raj, Pruthiviraj (ppruthiviraj@deloitte.com)"/>
    <d v="2021-03-06T11:55:10"/>
    <m/>
    <s v="Dev"/>
  </r>
  <r>
    <n v="1740839"/>
    <s v="Functional"/>
    <s v="Pruthivi Raj, Pruthiviraj (ppruthiviraj@deloitte.com)"/>
    <s v="Unit test defect - Add VIII &amp; Jr. in Suffix field and change M.I to Middle Name in the screen"/>
    <m/>
    <x v="2"/>
    <x v="0"/>
    <s v="Pruthivi Raj, Pruthiviraj (ppruthiviraj@deloitte.com)"/>
    <m/>
    <s v="ME IOS Release 1.0"/>
    <s v="Pruthivi Raj, Pruthiviraj (ppruthiviraj@deloitte.com)"/>
    <d v="2021-03-06T11:56:43"/>
    <m/>
    <s v="Dev"/>
  </r>
  <r>
    <n v="1741297"/>
    <s v="Functional"/>
    <s v="Pruthivi Raj, Pruthiviraj (ppruthiviraj@deloitte.com)"/>
    <s v="Unable to Uncheck the box &quot;Household member does not have a middle initial&quot;."/>
    <m/>
    <x v="2"/>
    <x v="0"/>
    <s v="Kalam Shabaz, Mohammed Abul (mkalamshabaz@deloitte.com)"/>
    <m/>
    <s v="ME IOS Release 1.0"/>
    <s v="Pruthivi Raj, Pruthiviraj (ppruthiviraj@deloitte.com)"/>
    <d v="2021-03-24T07:25:52"/>
    <m/>
    <s v="SIT"/>
  </r>
  <r>
    <n v="1741299"/>
    <s v="UI"/>
    <s v="Pruthivi Raj, Pruthiviraj (ppruthiviraj@deloitte.com)"/>
    <s v="Option ‘Canadian Indian’ missing from Individual race selection list."/>
    <m/>
    <x v="1"/>
    <x v="0"/>
    <s v="Kalam Shabaz, Mohammed Abul (mkalamshabaz@deloitte.com)"/>
    <m/>
    <s v="ME IOS Release 1.0"/>
    <s v="Pruthivi Raj, Pruthiviraj (ppruthiviraj@deloitte.com)"/>
    <d v="2021-03-24T07:25:52"/>
    <m/>
    <s v="SIT"/>
  </r>
  <r>
    <n v="1741375"/>
    <s v="UI"/>
    <s v="Pruthivi Raj, Pruthiviraj (ppruthiviraj@deloitte.com)"/>
    <s v="Missing '.' in 'Please enter a valid 9-digit Social Security Number' message."/>
    <m/>
    <x v="0"/>
    <x v="0"/>
    <s v="Kalam Shabaz, Mohammed Abul (mkalamshabaz@deloitte.com)"/>
    <m/>
    <s v="ME IOS Release 1.0"/>
    <s v="Pruthivi Raj, Pruthiviraj (ppruthiviraj@deloitte.com)"/>
    <d v="2021-03-24T07:25:52"/>
    <m/>
    <s v="SIT"/>
  </r>
  <r>
    <n v="1741376"/>
    <s v="Functional"/>
    <s v="Pruthivi Raj, Pruthiviraj (ppruthiviraj@deloitte.com)"/>
    <s v="Able to view Maincare sub program selection even after removing Maincare program."/>
    <m/>
    <x v="1"/>
    <x v="0"/>
    <s v="Kalam Shabaz, Mohammed Abul (mkalamshabaz@deloitte.com)"/>
    <m/>
    <s v="ME IOS Release 1.0"/>
    <s v="Pruthivi Raj, Pruthiviraj (ppruthiviraj@deloitte.com)"/>
    <d v="2021-03-24T07:25:52"/>
    <m/>
    <s v="SIT"/>
  </r>
  <r>
    <n v="1741377"/>
    <s v="Functional"/>
    <s v="Pruthivi Raj, Pruthiviraj (ppruthiviraj@deloitte.com)"/>
    <s v="Able to save a HH member without providing Maincare sub selection."/>
    <m/>
    <x v="1"/>
    <x v="0"/>
    <s v="Kalam Shabaz, Mohammed Abul (mkalamshabaz@deloitte.com)"/>
    <m/>
    <s v="ME IOS Release 1.0"/>
    <s v="Pruthivi Raj, Pruthiviraj (ppruthiviraj@deloitte.com)"/>
    <d v="2021-03-24T07:25:52"/>
    <m/>
    <s v="SIT"/>
  </r>
  <r>
    <n v="1741456"/>
    <s v="Functional"/>
    <s v="Nimbalkar, Nupoor (nnimbalkar@deloitte.com)"/>
    <s v="&quot;Other Asset&quot; Screen does not appear for NON-MAGI application, when all programs are selected on Program Selection screen."/>
    <s v="High"/>
    <x v="3"/>
    <x v="0"/>
    <s v="Jain, Amita (amitajain@deloitte.com)"/>
    <m/>
    <s v="ME IOS Release 1.0"/>
    <m/>
    <d v="2021-03-01T20:14:08"/>
    <m/>
    <s v="SIT"/>
  </r>
  <r>
    <n v="1741457"/>
    <s v="Functional"/>
    <s v="Nimbalkar, Nupoor (nnimbalkar@deloitte.com)"/>
    <s v="&quot;Other Asset&quot; screen appears with no question when the SNAP and MaineCare programs are selected."/>
    <s v="High"/>
    <x v="3"/>
    <x v="0"/>
    <s v="Jain, Amita (amitajain@deloitte.com)"/>
    <m/>
    <s v="ME IOS Release 1.0"/>
    <m/>
    <d v="2021-03-03T14:54:23"/>
    <m/>
    <s v="SIT"/>
  </r>
  <r>
    <n v="1741731"/>
    <s v="UI"/>
    <s v="Nimbalkar, Nupoor (nnimbalkar@deloitte.com)"/>
    <s v="In first paragraph on Adding Income Screen, second line ----- ‘the’ instead of ‘this’"/>
    <m/>
    <x v="0"/>
    <x v="0"/>
    <s v="Saiprasad, P (psaiprasad@deloitte.com)"/>
    <s v="ME IOS Release 1.0"/>
    <s v="ME IOS Release 1.0"/>
    <m/>
    <d v="2021-03-03T19:09:27"/>
    <m/>
    <s v="SIT"/>
  </r>
  <r>
    <n v="1741735"/>
    <s v="UI"/>
    <s v="Nimbalkar, Nupoor (nnimbalkar@deloitte.com)"/>
    <s v="The Header and Label are incorrect on Authorized Representatives Summary screen"/>
    <s v="Low"/>
    <x v="2"/>
    <x v="0"/>
    <s v="Jain, Amita (amitajain@deloitte.com)"/>
    <m/>
    <s v="ME IOS Release 1.0"/>
    <m/>
    <d v="2021-03-16T13:16:30"/>
    <m/>
    <s v="SIT"/>
  </r>
  <r>
    <n v="1742114"/>
    <s v="Functional"/>
    <s v="Pruthivi Raj, Pruthiviraj (ppruthiviraj@deloitte.com)"/>
    <s v="The error message is incorrectly displayed when both individuals are marked as dependent."/>
    <s v="Medium"/>
    <x v="1"/>
    <x v="0"/>
    <s v="Jain, Amita (amitajain@deloitte.com)"/>
    <m/>
    <s v="ME IOS Release 1.0"/>
    <s v="Pruthivi Raj, Pruthiviraj (ppruthiviraj@deloitte.com)"/>
    <d v="2021-03-24T15:23:37"/>
    <m/>
    <s v="SIT"/>
  </r>
  <r>
    <n v="1742116"/>
    <s v="Functional"/>
    <s v="Pruthivi Raj, Pruthiviraj (ppruthiviraj@deloitte.com)"/>
    <s v="Which household member is (Individual) claiming as a dependent? - This field display incorrect individual in the list."/>
    <s v="Medium"/>
    <x v="1"/>
    <x v="0"/>
    <s v="Jain, Amita (amitajain@deloitte.com)"/>
    <m/>
    <s v="ME IOS Release 1.0"/>
    <s v="Pruthivi Raj, Pruthiviraj (ppruthiviraj@deloitte.com)"/>
    <d v="2021-03-19T18:55:10"/>
    <m/>
    <s v="SIT"/>
  </r>
  <r>
    <n v="1742133"/>
    <s v="Functional"/>
    <s v="Pruthivi Raj, Pruthiviraj (ppruthiviraj@deloitte.com)"/>
    <s v="All the individuals are not displayed in &quot;Which household member(s) is Jacob Forrest claiming as a dependent?&quot; Field."/>
    <s v="Medium"/>
    <x v="1"/>
    <x v="0"/>
    <s v="Jain, Amita (amitajain@deloitte.com)"/>
    <m/>
    <s v="ME IOS Release 1.0"/>
    <s v="Pruthivi Raj, Pruthiviraj (ppruthiviraj@deloitte.com)"/>
    <d v="2021-04-06T17:28:53"/>
    <m/>
    <s v="SIT"/>
  </r>
  <r>
    <n v="1743069"/>
    <s v="Functional"/>
    <s v="Pruthivi Raj, Pruthiviraj (ppruthiviraj@deloitte.com)"/>
    <s v="&quot;Does anyone in this household have a job but is on strike?&quot; and &quot;Has anyone in the household quit in the last 60 days?&quot; toggle option stays on the screen when Program only Maincare or &quot;' had a job in the last 3 months?'='No'&quot;"/>
    <m/>
    <x v="2"/>
    <x v="0"/>
    <s v="Rathi, Heena (herathi@deloitte.com)"/>
    <s v="ME IOS Release 1.0"/>
    <s v="ME IOS Release 1.0"/>
    <s v="Pruthivi Raj, Pruthiviraj (ppruthiviraj@deloitte.com)"/>
    <d v="2021-03-03T14:56:54"/>
    <m/>
    <s v="SIT"/>
  </r>
  <r>
    <n v="1743077"/>
    <s v="Functional"/>
    <s v="Pruthivi Raj, Pruthiviraj (ppruthiviraj@deloitte.com)"/>
    <s v="User navigates to next screen when physical Address field is Blank for both Primary and Non-Primary"/>
    <m/>
    <x v="2"/>
    <x v="0"/>
    <s v="Rathi, Heena (herathi@deloitte.com)"/>
    <m/>
    <s v="ME IOS Release 1.0"/>
    <s v="Pruthivi Raj, Pruthiviraj (ppruthiviraj@deloitte.com)"/>
    <d v="2021-04-21T15:58:25"/>
    <m/>
    <s v="SIT"/>
  </r>
  <r>
    <n v="1753386"/>
    <s v="UI"/>
    <s v="Pruthivi Raj, Pruthiviraj (ppruthiviraj@deloitte.com)"/>
    <s v="Individual’s full name is not shown. And the 'Institute Type' values are not Alphabetically arranged."/>
    <m/>
    <x v="2"/>
    <x v="0"/>
    <s v="Kalam Shabaz, Mohammed Abul (mkalamshabaz@deloitte.com)"/>
    <s v="ME IOS Release 1.0"/>
    <s v="ME IOS Release 1.0"/>
    <s v="Pruthivi Raj, Pruthiviraj (ppruthiviraj@deloitte.com)"/>
    <d v="2021-03-09T11:05:36"/>
    <m/>
    <s v="Chrome, SIT"/>
  </r>
  <r>
    <n v="1753387"/>
    <s v="Functional"/>
    <s v="Pruthivi Raj, Pruthiviraj (ppruthiviraj@deloitte.com)"/>
    <s v="Name of School is not a Mandatory field but the Required Validator is also firing for it."/>
    <m/>
    <x v="1"/>
    <x v="0"/>
    <s v="Kalam Shabaz, Mohammed Abul (mkalamshabaz@deloitte.com)"/>
    <s v="ME IOS Release 1.0"/>
    <s v="ME IOS Release 1.0"/>
    <s v="Pruthivi Raj, Pruthiviraj (ppruthiviraj@deloitte.com)"/>
    <d v="2021-03-06T12:01:41"/>
    <m/>
    <s v="Chrome, SIT"/>
  </r>
  <r>
    <n v="1753388"/>
    <s v="Functional"/>
    <s v="Pruthivi Raj, Pruthiviraj (ppruthiviraj@deloitte.com)"/>
    <s v="SNAP and TANF program dependent questions do not go away upon switching to Maincare."/>
    <m/>
    <x v="2"/>
    <x v="0"/>
    <s v="Kalam Shabaz, Mohammed Abul (mkalamshabaz@deloitte.com)"/>
    <s v="ME IOS Release 1.0"/>
    <s v="ME IOS Release 1.0"/>
    <s v="Pruthivi Raj, Pruthiviraj (ppruthiviraj@deloitte.com)"/>
    <d v="2021-03-09T13:19:53"/>
    <m/>
    <s v="Chrome, SIT"/>
  </r>
  <r>
    <n v="1754044"/>
    <s v="Functional"/>
    <s v="Pruthivi Raj, Pruthiviraj (ppruthiviraj@deloitte.com)"/>
    <s v="Values of Toggle questions linked to &quot;Does anyone in this household have job income from an employer or had a job in the last 3 months? = yes&quot; changes to 'No'"/>
    <m/>
    <x v="2"/>
    <x v="0"/>
    <s v="Rathi, Heena (herathi@deloitte.com)"/>
    <m/>
    <s v="ME IOS Release 1.0"/>
    <s v="Pruthivi Raj, Pruthiviraj (ppruthiviraj@deloitte.com)"/>
    <d v="2021-04-01T13:35:11"/>
    <m/>
    <s v="SIT"/>
  </r>
  <r>
    <n v="1754683"/>
    <s v="UI"/>
    <s v="Nimbalkar, Nupoor (nnimbalkar@deloitte.com)"/>
    <s v="Current Individual full name' does not appear on the Header of the screen"/>
    <m/>
    <x v="2"/>
    <x v="0"/>
    <s v="Rathi, Heena (herathi@deloitte.com)"/>
    <s v="ME IOS Release 1.0"/>
    <s v="ME IOS Release 1.0"/>
    <m/>
    <d v="2021-03-25T20:51:08"/>
    <m/>
    <s v="SIT"/>
  </r>
  <r>
    <n v="1754693"/>
    <s v="Functional"/>
    <s v="Nimbalkar, Nupoor (nnimbalkar@deloitte.com)"/>
    <s v="Alimony Expense' doest not appears in the picklist when Program is MAGI  only"/>
    <m/>
    <x v="1"/>
    <x v="0"/>
    <s v="Rathi, Heena (herathi@deloitte.com)"/>
    <s v="ME IOS Release 1.0"/>
    <s v="ME IOS Release 1.0"/>
    <m/>
    <d v="2021-03-12T18:28:55"/>
    <m/>
    <s v="SIT"/>
  </r>
  <r>
    <n v="1754694"/>
    <s v="Functional"/>
    <s v="Nimbalkar, Nupoor (nnimbalkar@deloitte.com)"/>
    <s v="‘One Time only’ and ‘Daily’ Expense Frequency picklist values are missing for Expense Type-Tax deduction, child support Expense, Dependent Care."/>
    <m/>
    <x v="1"/>
    <x v="0"/>
    <s v="Rathi, Heena (herathi@deloitte.com)"/>
    <s v="ME IOS Release 1.0"/>
    <s v="ME IOS Release 1.0"/>
    <m/>
    <d v="2021-03-16T20:43:30"/>
    <m/>
    <s v="SIT"/>
  </r>
  <r>
    <n v="1754695"/>
    <s v="UI"/>
    <s v="Nimbalkar, Nupoor (nnimbalkar@deloitte.com)"/>
    <s v="($) text is missing beside Amount Currency field"/>
    <m/>
    <x v="2"/>
    <x v="0"/>
    <s v="Rathi, Heena (herathi@deloitte.com)"/>
    <s v="ME IOS Release 1.0"/>
    <s v="ME IOS Release 1.0"/>
    <m/>
    <d v="2021-03-25T20:52:12"/>
    <m/>
    <s v="SIT"/>
  </r>
  <r>
    <n v="1757135"/>
    <s v="Functional"/>
    <s v="Nimbalkar, Nupoor (nnimbalkar@deloitte.com)"/>
    <s v="“RequiredValidator” does not trigger when text fields have only whitespace."/>
    <m/>
    <x v="1"/>
    <x v="0"/>
    <s v="Rathi, Heena (herathi@deloitte.com)"/>
    <s v="ME IOS Release 1.0"/>
    <s v="ME IOS Release 1.0"/>
    <m/>
    <d v="2021-03-16T17:14:00"/>
    <m/>
    <s v="SIT"/>
  </r>
  <r>
    <n v="1757376"/>
    <s v="Functional"/>
    <s v="Pruthivi Raj, Pruthiviraj (ppruthiviraj@deloitte.com)"/>
    <s v="CurrencyValidator is displayed even for values less than or equal to $9999999999.99 on value ($) field"/>
    <m/>
    <x v="1"/>
    <x v="0"/>
    <s v="Dixit, Shreya Pramod (shreydixit@deloitte.com)"/>
    <s v="ME IOS Release 1.0"/>
    <s v="ME IOS Release 1.0"/>
    <s v="Pruthivi Raj, Pruthiviraj (ppruthiviraj@deloitte.com)"/>
    <d v="2021-03-24T22:27:11"/>
    <m/>
    <s v="SIT"/>
  </r>
  <r>
    <n v="1757378"/>
    <s v="UI"/>
    <s v="Pruthivi Raj, Pruthiviraj (ppruthiviraj@deloitte.com)"/>
    <s v="Alt text for Type of asset  and Type of trust is incorrect"/>
    <m/>
    <x v="2"/>
    <x v="0"/>
    <s v="Dixit, Shreya Pramod (shreydixit@deloitte.com)"/>
    <s v="ME IOS Release 1.0"/>
    <s v="ME IOS Release 1.0"/>
    <s v="Pruthivi Raj, Pruthiviraj (ppruthiviraj@deloitte.com)"/>
    <d v="2021-03-17T13:55:37"/>
    <m/>
    <s v="SIT"/>
  </r>
  <r>
    <n v="1757379"/>
    <s v="Functional"/>
    <s v="Pruthivi Raj, Pruthiviraj (ppruthiviraj@deloitte.com)"/>
    <s v="Additional display condition for a toggle question is incorrect."/>
    <m/>
    <x v="1"/>
    <x v="0"/>
    <s v="Dixit, Shreya Pramod (shreydixit@deloitte.com)"/>
    <s v="ME IOS Release 1.0"/>
    <s v="ME IOS Release 1.0"/>
    <s v="Pruthivi Raj, Pruthiviraj (ppruthiviraj@deloitte.com)"/>
    <d v="2021-03-19T14:26:03"/>
    <m/>
    <s v="SIT"/>
  </r>
  <r>
    <n v="1758514"/>
    <s v="Functional"/>
    <s v="Yamalis, Stephen (syamalis@deloitte.com)"/>
    <s v="Unit Test Defect - Clarification on &quot;Who is the [Burial Asset Type] for?&quot; Field"/>
    <m/>
    <x v="2"/>
    <x v="0"/>
    <s v="Pruthivi Raj, Pruthiviraj (ppruthiviraj@deloitte.com)"/>
    <m/>
    <s v="ME IOS Release 1.0"/>
    <s v="Pruthivi Raj, Pruthiviraj (ppruthiviraj@deloitte.com)"/>
    <d v="2021-03-15T10:55:59"/>
    <m/>
    <s v="Dev"/>
  </r>
  <r>
    <n v="1760396"/>
    <s v="Functional"/>
    <s v="Pruthivi Raj, Pruthiviraj (ppruthiviraj@deloitte.com)"/>
    <s v="Current Loan Amount Owed ($) should not be displayed for asset type Life insurance"/>
    <m/>
    <x v="2"/>
    <x v="0"/>
    <s v="Dixit, Shreya Pramod (shreydixit@deloitte.com)"/>
    <s v="ME IOS Release 1.0"/>
    <s v="ME IOS Release 1.0"/>
    <s v="Pruthivi Raj, Pruthiviraj (ppruthiviraj@deloitte.com)"/>
    <d v="2021-03-17T13:51:52"/>
    <m/>
    <s v="SIT"/>
  </r>
  <r>
    <n v="1760398"/>
    <s v="Functional"/>
    <s v="Pruthivi Raj, Pruthiviraj (ppruthiviraj@deloitte.com)"/>
    <s v="Additional display condition for 'Is this vehicle used on tribal land?' is incorrect"/>
    <m/>
    <x v="1"/>
    <x v="0"/>
    <s v="Dixit, Shreya Pramod (shreydixit@deloitte.com)"/>
    <s v="ME IOS Release 1.0"/>
    <s v="ME IOS Release 1.0"/>
    <s v="Pruthivi Raj, Pruthiviraj (ppruthiviraj@deloitte.com)"/>
    <d v="2021-03-23T10:35:16"/>
    <m/>
    <s v="SIT"/>
  </r>
  <r>
    <n v="1760402"/>
    <s v="Functional"/>
    <s v="Dixit, Shreya Pramod (shreydixit@deloitte.com)"/>
    <s v="Few values are missing from Type of Asset picklist when TANF and SNAP/ SNAP/ TANF are selected"/>
    <m/>
    <x v="3"/>
    <x v="0"/>
    <s v="Dixit, Shreya Pramod (shreydixit@deloitte.com)"/>
    <s v="ME IOS Release 1.0"/>
    <s v="ME IOS Release 1.0"/>
    <s v="Pruthivi Raj, Pruthiviraj (ppruthiviraj@deloitte.com)"/>
    <d v="2021-03-18T18:25:12"/>
    <m/>
    <s v="SIT"/>
  </r>
  <r>
    <n v="1760403"/>
    <s v="Functional"/>
    <s v="Pruthivi Raj, Pruthiviraj (ppruthiviraj@deloitte.com)"/>
    <s v="Few additional fields are displayed for asset type 'Life Insurance'  and  'Vehicle' when user selects TANF and SNAP programs"/>
    <m/>
    <x v="1"/>
    <x v="0"/>
    <s v="Dixit, Shreya Pramod (shreydixit@deloitte.com)"/>
    <s v="ME IOS Release 1.0"/>
    <s v="ME IOS Release 1.0"/>
    <s v="Pruthivi Raj, Pruthiviraj (ppruthiviraj@deloitte.com)"/>
    <d v="2021-03-18T17:37:20"/>
    <m/>
    <s v="SIT"/>
  </r>
  <r>
    <n v="1760510"/>
    <s v="Functional"/>
    <s v="Pruthivi Raj, Pruthiviraj (ppruthiviraj@deloitte.com)"/>
    <s v="Few picklists have additional values on Asset Details screen"/>
    <m/>
    <x v="2"/>
    <x v="0"/>
    <s v="Dixit, Shreya Pramod (shreydixit@deloitte.com)"/>
    <s v="ME IOS Release 1.0"/>
    <s v="ME IOS Release 1.0"/>
    <s v="Pruthivi Raj, Pruthiviraj (ppruthiviraj@deloitte.com)"/>
    <d v="2021-04-06T12:15:07"/>
    <m/>
    <s v="SIT"/>
  </r>
  <r>
    <n v="1773372"/>
    <s v="Functional"/>
    <s v="Pruthivi Raj, Pruthiviraj (ppruthiviraj@deloitte.com)"/>
    <s v="Start button does not change to edit for 'Someone outside my household' members."/>
    <m/>
    <x v="3"/>
    <x v="0"/>
    <s v="Kalam Shabaz, Mohammed Abul (mkalamshabaz@deloitte.com)"/>
    <s v="ME IOS Release 1.0"/>
    <s v="ME IOS Release 1.0"/>
    <s v="Pruthivi Raj, Pruthiviraj (ppruthiviraj@deloitte.com)"/>
    <d v="2021-03-19T20:04:08"/>
    <m/>
    <s v="Chrome, SIT"/>
  </r>
  <r>
    <n v="1774646"/>
    <s v="Functional"/>
    <s v="Nimbalkar, Nupoor (nnimbalkar@deloitte.com)"/>
    <s v="Unit Test defect - Deletion of Insurance Covered Individual. Please refer description for more details."/>
    <m/>
    <x v="1"/>
    <x v="0"/>
    <s v="Nimbalkar, Nupoor (nnimbalkar@deloitte.com)"/>
    <m/>
    <s v="ME IOS Release 1.0"/>
    <m/>
    <d v="2021-03-19T00:23:09"/>
    <m/>
    <s v="Dev, SIT"/>
  </r>
  <r>
    <n v="1777182"/>
    <s v="Regression"/>
    <s v="Pruthivi Raj, Pruthiviraj (ppruthiviraj@deloitte.com)"/>
    <s v="&quot;&quot;Does everyone in 'Primary Applicant name' household have the same address information&quot; default selected as 'No' when user lands to the screen"/>
    <m/>
    <x v="2"/>
    <x v="0"/>
    <s v="Rathi, Heena (herathi@deloitte.com)"/>
    <s v="ME IOS Release 1.0"/>
    <s v="ME IOS Release 1.0"/>
    <s v="Pruthivi Raj, Pruthiviraj (ppruthiviraj@deloitte.com)"/>
    <d v="2021-04-23T13:35:30"/>
    <m/>
    <s v="SIT"/>
  </r>
  <r>
    <n v="1780528"/>
    <s v="Functional"/>
    <s v="Pruthivi Raj, Pruthiviraj (ppruthiviraj@deloitte.com)"/>
    <s v="Review required alert is not displayed on Absent Parent Summary Screen"/>
    <m/>
    <x v="1"/>
    <x v="0"/>
    <s v="Dixit, Shreya Pramod (shreydixit@deloitte.com)"/>
    <s v="ME IOS Release 1.0"/>
    <s v="ME IOS Release 1.0"/>
    <m/>
    <d v="2021-04-23T16:16:18"/>
    <m/>
    <s v="SIT"/>
  </r>
  <r>
    <n v="1780625"/>
    <s v="Functional"/>
    <s v="Pruthivi Raj, Pruthiviraj (ppruthiviraj@deloitte.com)"/>
    <s v="Pregnancy screen lined up for indv who did not opt for pregnancy"/>
    <m/>
    <x v="1"/>
    <x v="0"/>
    <s v="Rathi, Heena (herathi@deloitte.com)"/>
    <m/>
    <s v="ME IOS Release 1.0"/>
    <s v="Pruthivi Raj, Pruthiviraj (ppruthiviraj@deloitte.com)"/>
    <d v="2021-04-23T15:54:28"/>
    <m/>
    <s v="SIT"/>
  </r>
  <r>
    <n v="1782469"/>
    <s v="UI"/>
    <s v="Pruthivi Raj, Pruthiviraj (ppruthiviraj@deloitte.com)"/>
    <s v="the'  word needs to be removed from  'Is this individual a resident of the Maine?'"/>
    <m/>
    <x v="0"/>
    <x v="0"/>
    <s v="Kalam Shabaz, Mohammed Abul (mkalamshabaz@deloitte.com)"/>
    <s v="ME IOS Release 1.0"/>
    <s v="ME IOS Release 1.0"/>
    <s v="Pruthivi Raj, Pruthiviraj (ppruthiviraj@deloitte.com)"/>
    <d v="2021-03-24T15:11:54"/>
    <m/>
    <s v="Chrome, SIT"/>
  </r>
  <r>
    <n v="1782790"/>
    <s v="Functional"/>
    <s v="Nimbalkar, Nupoor (nnimbalkar@deloitte.com)"/>
    <s v="Review Required rule does not trigger for Household Information section when added a household member age &gt;64"/>
    <m/>
    <x v="1"/>
    <x v="0"/>
    <s v="Rathi, Heena (herathi@deloitte.com)"/>
    <m/>
    <s v="ME IOS Release 1.0"/>
    <m/>
    <d v="2021-04-23T16:15:24"/>
    <m/>
    <s v="SIT"/>
  </r>
  <r>
    <n v="1782799"/>
    <s v="Functional"/>
    <s v="Nimbalkar, Nupoor (nnimbalkar@deloitte.com)"/>
    <s v="Review Required is not triggering for all the screens in Household information section when adding a member"/>
    <m/>
    <x v="1"/>
    <x v="0"/>
    <s v="Rathi, Heena (herathi@deloitte.com)"/>
    <m/>
    <s v="ME IOS Release 1.0"/>
    <m/>
    <d v="2021-04-23T15:56:01"/>
    <m/>
    <s v="SIT"/>
  </r>
  <r>
    <n v="1782937"/>
    <s v="Functional"/>
    <s v="Nimbalkar, Nupoor (nnimbalkar@deloitte.com)"/>
    <s v="Review required alert should not be displayed on Medical Expenses screen when expense type question changed from “no” to &quot;yes&quot;"/>
    <m/>
    <x v="1"/>
    <x v="0"/>
    <s v="Dixit, Shreya Pramod (shreydixit@deloitte.com)"/>
    <s v="ME IOS Release 1.0"/>
    <s v="ME IOS Release 1.0"/>
    <m/>
    <d v="2021-04-23T15:34:11"/>
    <m/>
    <s v="SIT"/>
  </r>
  <r>
    <n v="1782938"/>
    <s v="Functional"/>
    <s v="Nimbalkar, Nupoor (nnimbalkar@deloitte.com)"/>
    <s v="Alert should be displayed only on Household Circumstances Selection when age is changed from  &lt;14 to &gt;=14"/>
    <m/>
    <x v="1"/>
    <x v="0"/>
    <s v="Dixit, Shreya Pramod (shreydixit@deloitte.com)"/>
    <s v="ME IOS Release 1.0"/>
    <s v="ME IOS Release 1.0"/>
    <m/>
    <d v="2021-04-23T19:41:45"/>
    <m/>
    <s v="SIT"/>
  </r>
  <r>
    <n v="1782956"/>
    <s v="Functional"/>
    <s v="Nimbalkar, Nupoor (nnimbalkar@deloitte.com)"/>
    <s v="Alert is displayed on Household Meals screen as well when Relationship is changed from Spouse to other or other to spouse"/>
    <m/>
    <x v="1"/>
    <x v="0"/>
    <s v="Dixit, Shreya Pramod (shreydixit@deloitte.com)"/>
    <s v="ME IOS Release 1.0"/>
    <s v="ME IOS Release 1.0"/>
    <m/>
    <d v="2021-04-23T15:32:31"/>
    <m/>
    <s v="SIT"/>
  </r>
  <r>
    <n v="1782961"/>
    <s v="Functional"/>
    <s v="Nimbalkar, Nupoor (nnimbalkar@deloitte.com)"/>
    <s v="Review Required alert not trigger on Healthcare Coverage section when adding member"/>
    <m/>
    <x v="1"/>
    <x v="0"/>
    <s v="Rathi, Heena (herathi@deloitte.com)"/>
    <m/>
    <s v="ME IOS Release 1.0"/>
    <m/>
    <d v="2021-04-23T15:56:33"/>
    <m/>
    <s v="SIT"/>
  </r>
  <r>
    <n v="1782964"/>
    <s v="UI"/>
    <s v="Yamalis, Stephen (syamalis@deloitte.com)"/>
    <s v="Review Required message not appears on Tax filling screen when added a member in household"/>
    <m/>
    <x v="2"/>
    <x v="2"/>
    <s v="Rathi, Heena (herathi@deloitte.com)"/>
    <m/>
    <s v="ME IOS Release 1.0"/>
    <m/>
    <d v="2021-04-30T10:04:22"/>
    <m/>
    <s v="SIT"/>
  </r>
  <r>
    <n v="1783167"/>
    <s v="Functional"/>
    <s v="Pruthivi Raj, Pruthiviraj (ppruthiviraj@deloitte.com)"/>
    <s v="When select “Yes” for an asset, the names of the household members appear but it does not say “Select applicable household member(s):” for the field label"/>
    <m/>
    <x v="2"/>
    <x v="0"/>
    <s v="Dixit, Shreya Pramod (shreydixit@deloitte.com)"/>
    <s v="ME IOS Release 1.0"/>
    <s v="ME IOS Release 1.0"/>
    <s v="Pruthivi Raj, Pruthiviraj (ppruthiviraj@deloitte.com)"/>
    <d v="2021-04-09T16:51:09"/>
    <m/>
    <s v="SIT"/>
  </r>
  <r>
    <n v="1784000"/>
    <s v="Functional"/>
    <s v="Pruthivi Raj, Pruthiviraj (ppruthiviraj@deloitte.com)"/>
    <s v="Error message pop up when saving HH member with full First name, last name and middle name length."/>
    <m/>
    <x v="2"/>
    <x v="0"/>
    <s v="Kalam Shabaz, Mohammed Abul (mkalamshabaz@deloitte.com)"/>
    <s v="ME IOS Release 1.0"/>
    <s v="ME IOS Release 1.0"/>
    <s v="Pruthivi Raj, Pruthiviraj (ppruthiviraj@deloitte.com)"/>
    <d v="2021-04-23T11:18:11"/>
    <m/>
    <s v="Chrome, SIT"/>
  </r>
  <r>
    <n v="1785015"/>
    <s v="Functional"/>
    <s v="Nimbalkar, Nupoor (nnimbalkar@deloitte.com)"/>
    <s v="Review Required triggered only for member detail- Expense information section when flow change from Non-MAGI to MAGI by removing member"/>
    <m/>
    <x v="2"/>
    <x v="0"/>
    <s v="Rathi, Heena (herathi@deloitte.com)"/>
    <m/>
    <s v="ME IOS Release 1.0"/>
    <m/>
    <d v="2021-04-29T13:00:09"/>
    <m/>
    <s v="SIT"/>
  </r>
  <r>
    <n v="1799031"/>
    <s v="Regression"/>
    <s v="Pruthivi Raj, Pruthiviraj (ppruthiviraj@deloitte.com)"/>
    <s v="&quot;Spouse&quot; picklist value is missing on Relationship screen."/>
    <s v="High"/>
    <x v="3"/>
    <x v="0"/>
    <s v="Jain, Amita (amitajain@deloitte.com)"/>
    <m/>
    <s v="ME IOS Release 1.0"/>
    <m/>
    <d v="2021-04-02T18:56:19"/>
    <m/>
    <s v="SIT"/>
  </r>
  <r>
    <n v="1799427"/>
    <s v="Regression"/>
    <s v="Pruthivi Raj, Pruthiviraj (ppruthiviraj@deloitte.com)"/>
    <s v="User is unable to shift the Application flow from MAGI to NON-MAGI."/>
    <m/>
    <x v="3"/>
    <x v="0"/>
    <s v="B R, Yashaswini (yasbr@deloitte.com)"/>
    <s v="ME IOS Release 1.0"/>
    <s v="ME IOS Release 1.0"/>
    <m/>
    <d v="2021-04-07T18:10:40"/>
    <m/>
    <s v="SIT"/>
  </r>
  <r>
    <n v="1818323"/>
    <s v="Functional"/>
    <s v="Pruthivi Raj, Pruthiviraj (ppruthiviraj@deloitte.com)"/>
    <s v="Screen does not redirect to Household summary when adding MainCare Subprogram with TANF"/>
    <m/>
    <x v="2"/>
    <x v="0"/>
    <s v="Kalam Shabaz, Mohammed Abul (mkalamshabaz@deloitte.com)"/>
    <s v="ME IOS Release 1.0"/>
    <s v="ME IOS Release 1.0"/>
    <s v="Pruthivi Raj, Pruthiviraj (ppruthiviraj@deloitte.com)"/>
    <d v="2021-04-19T20:53:45"/>
    <m/>
    <s v="Chrome, SIT"/>
  </r>
  <r>
    <n v="1818353"/>
    <s v="UI"/>
    <s v="Yamalis, Stephen (syamalis@deloitte.com)"/>
    <s v="MainCare Sub programs do not get retained upon re selection"/>
    <m/>
    <x v="2"/>
    <x v="2"/>
    <s v="Kalam Shabaz, Mohammed Abul (mkalamshabaz@deloitte.com)"/>
    <s v="ME IOS Release 1.0"/>
    <s v="ME IOS Release 1.0"/>
    <s v="Pruthivi Raj, Pruthiviraj (ppruthiviraj@deloitte.com)"/>
    <d v="2021-04-23T11:03:25"/>
    <m/>
    <s v="Chrome, SIT"/>
  </r>
  <r>
    <n v="1822248"/>
    <s v="UI"/>
    <s v="Pruthivi Raj, Pruthiviraj (ppruthiviraj@deloitte.com)"/>
    <s v="unable to view the Asset Details while editing Asset Record."/>
    <m/>
    <x v="2"/>
    <x v="0"/>
    <s v="Pradeep, Tiruchanapalli (tipradeep@deloitte.com)"/>
    <s v="ME IOS Release 1.0"/>
    <s v="ME IOS Release 1.0"/>
    <m/>
    <d v="2021-04-19T20:57:45"/>
    <m/>
    <s v="SIT"/>
  </r>
  <r>
    <n v="1825202"/>
    <s v="Integration"/>
    <s v="Konreddy, Karan (vkonreddy@deloitte.com)"/>
    <s v="Income Information - View failing in SF. Blank Asset records are populated in response."/>
    <m/>
    <x v="3"/>
    <x v="0"/>
    <s v="Yamalis, Stephen (syamalis@deloitte.com)"/>
    <m/>
    <s v="ME IOS Release 1.0"/>
    <m/>
    <d v="2021-05-04T03:08:50"/>
    <m/>
    <s v="Dev"/>
  </r>
  <r>
    <n v="1825203"/>
    <s v="Integration"/>
    <s v="Konreddy, Karan (vkonreddy@deloitte.com)"/>
    <s v="AbsentParentInformation - View failing in SF."/>
    <m/>
    <x v="3"/>
    <x v="0"/>
    <s v="Yamalis, Stephen (syamalis@deloitte.com)"/>
    <m/>
    <s v="ME IOS Release 1.0"/>
    <m/>
    <d v="2021-05-04T03:08:17"/>
    <m/>
    <s v="Dev"/>
  </r>
  <r>
    <n v="1826795"/>
    <s v="Functional"/>
    <s v="Yamalis, Stephen (syamalis@deloitte.com)"/>
    <s v="Verification Documents modal is not getting displayed"/>
    <m/>
    <x v="3"/>
    <x v="2"/>
    <s v="Dixit, Shreya Pramod (shreydixit@deloitte.com)"/>
    <s v="ME IOS Release 1.0"/>
    <s v="ME IOS Release 1.0"/>
    <s v="Pruthivi Raj, Pruthiviraj (ppruthiviraj@deloitte.com)"/>
    <d v="2021-05-06T12:48:12"/>
    <m/>
    <s v="SIT"/>
  </r>
  <r>
    <n v="1829899"/>
    <s v="Integration"/>
    <s v="Konreddy, Karan (vkonreddy@deloitte.com)"/>
    <s v="Other Individuals (other than primary individual) are not fetched from the ACES existing case."/>
    <s v="High"/>
    <x v="3"/>
    <x v="0"/>
    <s v="Jain, Amita (amitajain@deloitte.com)"/>
    <s v="ME IOS Release 1.0"/>
    <s v="ME IOS Release 1.0"/>
    <m/>
    <d v="2021-05-06T21:36:25"/>
    <m/>
    <s v="SIT"/>
  </r>
  <r>
    <n v="1829901"/>
    <s v="Integration"/>
    <s v="Konreddy, Karan (vkonreddy@deloitte.com)"/>
    <s v="Getting an error while creating an account with the same existing details as present in the ACES existing case."/>
    <s v="High"/>
    <x v="3"/>
    <x v="0"/>
    <s v="Jain, Amita (amitajain@deloitte.com)"/>
    <s v="ME IOS Release 1.0"/>
    <s v="ME IOS Release 1.0"/>
    <m/>
    <d v="2021-05-06T21:36:48"/>
    <m/>
    <s v="SIT"/>
  </r>
  <r>
    <n v="1833615"/>
    <s v="UI"/>
    <s v="Pruthivi Raj, Pruthiviraj (ppruthiviraj@deloitte.com)"/>
    <s v="Alternate Text not getting displayed for Suffix picklist in 'Household Member Details' screen"/>
    <m/>
    <x v="0"/>
    <x v="0"/>
    <s v="Pradeep, Tiruchanapalli (tipradeep@deloitte.com)"/>
    <s v="ME IOS Release 1.0"/>
    <s v="ME IOS Release 1.0"/>
    <s v="Pruthivi Raj, Pruthiviraj (ppruthiviraj@deloitte.com)"/>
    <d v="2021-04-29T16:19:30"/>
    <m/>
    <s v="Chrome, SIT"/>
  </r>
  <r>
    <n v="1835121"/>
    <s v="Integration"/>
    <s v="Konreddy, Karan (vkonreddy@deloitte.com)"/>
    <s v="Unable to move ahead from Household information section."/>
    <m/>
    <x v="3"/>
    <x v="0"/>
    <s v="Kalam Shabaz, Mohammed Abul (mkalamshabaz@deloitte.com)"/>
    <s v="ME IOS Release 1.0"/>
    <s v="ME IOS Release 1.0"/>
    <m/>
    <d v="2021-04-28T20:05:54"/>
    <m/>
    <s v="SIT"/>
  </r>
  <r>
    <n v="1835124"/>
    <s v="Integration"/>
    <s v="Konreddy, Karan (vkonreddy@deloitte.com)"/>
    <s v="HBE9000' failure response code is received when creating a new SF case."/>
    <m/>
    <x v="3"/>
    <x v="0"/>
    <s v="Kalam Shabaz, Mohammed Abul (mkalamshabaz@deloitte.com)"/>
    <s v="ME IOS Release 1.0"/>
    <s v="ME IOS Release 1.0"/>
    <m/>
    <d v="2021-04-28T15:04:36"/>
    <m/>
    <s v="SIT"/>
  </r>
  <r>
    <n v="1842153"/>
    <s v="Integration"/>
    <s v="Konreddy, Karan (vkonreddy@deloitte.com)"/>
    <s v="Getting error while navigating to 'Household Information' screen for Prefill scenario 'Test Data_Prefill_scn(TANF)'"/>
    <s v="High"/>
    <x v="3"/>
    <x v="0"/>
    <s v="Pradeep, Tiruchanapalli (tipradeep@deloitte.com)"/>
    <s v="ME IOS Release 1.0"/>
    <s v="ME IOS Release 1.0"/>
    <m/>
    <d v="2021-04-28T21:30:51"/>
    <m/>
    <s v="SIT"/>
  </r>
  <r>
    <n v="1842156"/>
    <s v="Integration"/>
    <s v="Konreddy, Karan (vkonreddy@deloitte.com)"/>
    <s v="Unable to proceed from Income &amp; subsidies selection as there is a disabled question throwing validator message"/>
    <m/>
    <x v="1"/>
    <x v="0"/>
    <s v="Rathi, Heena (herathi@deloitte.com)"/>
    <m/>
    <s v="ME IOS Release 1.0"/>
    <m/>
    <d v="2021-05-06T09:58:13"/>
    <m/>
    <s v="SIT"/>
  </r>
  <r>
    <n v="1842157"/>
    <s v="Integration"/>
    <s v="Yamalis, Stephen (syamalis@deloitte.com)"/>
    <s v="Healthcare coverage selection keeps spinning and does not proceed ahead."/>
    <m/>
    <x v="1"/>
    <x v="2"/>
    <s v="Rathi, Heena (herathi@deloitte.com)"/>
    <m/>
    <s v="ME IOS Release 1.0"/>
    <m/>
    <d v="2021-05-06T09:56:21"/>
    <m/>
    <s v="SIT"/>
  </r>
  <r>
    <n v="1844090"/>
    <s v="Integration"/>
    <s v="Konreddy, Karan (vkonreddy@deloitte.com)"/>
    <s v="Getting the error on the &quot;HouseHoldOtherInformation&quot; module due to the time stamp issue."/>
    <s v="High"/>
    <x v="3"/>
    <x v="0"/>
    <s v="Jain, Amita (amitajain@deloitte.com)"/>
    <s v="ME IOS Release 1.0"/>
    <s v="ME IOS Release 1.0"/>
    <m/>
    <d v="2021-05-06T09:58:23"/>
    <m/>
    <s v="SIT"/>
  </r>
  <r>
    <n v="1844091"/>
    <s v="Integration"/>
    <s v="Yamalis, Stephen (syamalis@deloitte.com)"/>
    <s v="The &quot;InstitutionSchoolName&quot; and &quot;InstitutionSchoolTypeCode&quot; are not being pulled from the ACES system."/>
    <s v="High"/>
    <x v="3"/>
    <x v="2"/>
    <s v="Jain, Amita (amitajain@deloitte.com)"/>
    <s v="ME IOS Release 1.0"/>
    <s v="ME IOS Release 1.0"/>
    <m/>
    <d v="2021-05-06T09:57:08"/>
    <m/>
    <s v="SIT"/>
  </r>
  <r>
    <n v="1844320"/>
    <s v="Integration"/>
    <s v="Konreddy, Karan (vkonreddy@deloitte.com)"/>
    <s v="Getting error as - &quot;Exception Message: Duplicate external id specified: 200007324&quot; while creating an account due to duplicate &quot;DCAlienSponsorId&quot;"/>
    <s v="High"/>
    <x v="3"/>
    <x v="0"/>
    <s v="Jain, Amita (amitajain@deloitte.com)"/>
    <s v="ME IOS Release 1.0"/>
    <s v="ME IOS Release 1.0"/>
    <m/>
    <d v="2021-05-06T10:08:05"/>
    <m/>
    <s v="SIT"/>
  </r>
  <r>
    <n v="1844768"/>
    <s v="Integration"/>
    <s v="Konreddy, Karan (vkonreddy@deloitte.com)"/>
    <s v="Details not being prefilled in Current Education screen."/>
    <m/>
    <x v="3"/>
    <x v="0"/>
    <s v="Kalam Shabaz, Mohammed Abul (mkalamshabaz@deloitte.com)"/>
    <s v="ME IOS Release 1.0"/>
    <s v="ME IOS Release 1.0"/>
    <m/>
    <d v="2021-05-06T09:58:34"/>
    <m/>
    <s v="Chrome, SIT"/>
  </r>
  <r>
    <n v="1844769"/>
    <s v="Integration"/>
    <s v="Konreddy, Karan (vkonreddy@deloitte.com)"/>
    <s v="Details not being prefilled in American Indian or Alaskan Native screen."/>
    <m/>
    <x v="3"/>
    <x v="3"/>
    <s v="Kalam Shabaz, Mohammed Abul (mkalamshabaz@deloitte.com)"/>
    <s v="ME IOS Release 1.0"/>
    <s v="ME IOS Release 1.0"/>
    <m/>
    <d v="2021-05-10T18:45:48"/>
    <m/>
    <s v="Chrome, SIT"/>
  </r>
  <r>
    <n v="1844770"/>
    <s v="Integration"/>
    <s v="Konreddy, Karan (vkonreddy@deloitte.com)"/>
    <s v="Details not being prefilled in Living Arrangements screen."/>
    <m/>
    <x v="3"/>
    <x v="3"/>
    <s v="Kalam Shabaz, Mohammed Abul (mkalamshabaz@deloitte.com)"/>
    <s v="ME IOS Release 1.0"/>
    <s v="ME IOS Release 1.0"/>
    <m/>
    <d v="2021-05-10T20:53:11"/>
    <m/>
    <s v="Chrome, SIT"/>
  </r>
  <r>
    <n v="1844772"/>
    <s v="Integration"/>
    <s v="Konreddy, Karan (vkonreddy@deloitte.com)"/>
    <s v="Details not being prefilled in Income Details screen."/>
    <m/>
    <x v="3"/>
    <x v="0"/>
    <s v="Kalam Shabaz, Mohammed Abul (mkalamshabaz@deloitte.com)"/>
    <s v="ME IOS Release 1.0"/>
    <s v="ME IOS Release 1.0"/>
    <m/>
    <d v="2021-05-06T09:58:51"/>
    <m/>
    <s v="Chrome, SIT"/>
  </r>
  <r>
    <n v="1846683"/>
    <s v="Integration"/>
    <s v="Konreddy, Karan (vkonreddy@deloitte.com)"/>
    <s v="“Did [Individual Name]'s job recently end in the last thirty days?” did not prefill on Migrant Seasonal Farmworker screen"/>
    <m/>
    <x v="1"/>
    <x v="0"/>
    <s v="Rathi, Heena (herathi@deloitte.com)"/>
    <m/>
    <s v="ME IOS Release 1.0"/>
    <m/>
    <d v="2021-05-06T09:59:01"/>
    <m/>
    <s v="SIT"/>
  </r>
  <r>
    <n v="1847178"/>
    <s v="Integration"/>
    <s v="Konreddy, Karan (vkonreddy@deloitte.com)"/>
    <s v="Bad picklist exception error due to which it is stopping us from moving ahead."/>
    <s v="High"/>
    <x v="3"/>
    <x v="0"/>
    <s v="Jain, Amita (amitajain@deloitte.com)"/>
    <s v="ME IOS Release 1.0"/>
    <s v="ME IOS Release 1.0"/>
    <m/>
    <d v="2021-05-06T09:59:36"/>
    <m/>
    <s v="SIT"/>
  </r>
  <r>
    <n v="1847637"/>
    <s v="Regression"/>
    <s v="Konreddy, Karan (vkonreddy@deloitte.com)"/>
    <s v="Exception encountered on Health selection screen."/>
    <m/>
    <x v="3"/>
    <x v="0"/>
    <s v="Kalam Shabaz, Mohammed Abul (mkalamshabaz@deloitte.com)"/>
    <s v="ME IOS Release 1.0"/>
    <s v="ME IOS Release 1.0"/>
    <m/>
    <d v="2021-05-06T10:09:54"/>
    <m/>
    <s v="SIT"/>
  </r>
  <r>
    <n v="1849629"/>
    <s v="Integration"/>
    <s v="Konreddy, Karan (vkonreddy@deloitte.com)"/>
    <s v="The fields are not getting pre-filled on the Household Circumstances."/>
    <s v="High"/>
    <x v="3"/>
    <x v="4"/>
    <s v="Jain, Amita (amitajain@deloitte.com)"/>
    <s v="ME IOS Release 1.0"/>
    <s v="ME IOS Release 1.0"/>
    <m/>
    <d v="2021-05-09T00:38:26"/>
    <m/>
    <s v="SIT"/>
  </r>
  <r>
    <n v="1850476"/>
    <s v="Integration"/>
    <s v="Konreddy, Karan (vkonreddy@deloitte.com)"/>
    <s v="Details on  Not a US citizen screen are not getting prefilled"/>
    <m/>
    <x v="3"/>
    <x v="5"/>
    <s v="Rathi, Heena (herathi@deloitte.com)"/>
    <m/>
    <s v="ME IOS Release 1.0"/>
    <m/>
    <d v="2021-05-09T01:22:33"/>
    <m/>
    <s v="SIT"/>
  </r>
  <r>
    <n v="1850478"/>
    <s v="Integration"/>
    <s v="Konreddy, Karan (vkonreddy@deloitte.com)"/>
    <s v="Unable to proceed ahead on Household Information screen. Getting Error popup on the screen"/>
    <m/>
    <x v="3"/>
    <x v="0"/>
    <s v="Rathi, Heena (herathi@deloitte.com)"/>
    <m/>
    <s v="ME IOS Release 1.0"/>
    <m/>
    <d v="2021-05-06T10:08:19"/>
    <m/>
    <s v="SIT"/>
  </r>
  <r>
    <n v="1850479"/>
    <s v="Integration"/>
    <s v="Konreddy, Karan (vkonreddy@deloitte.com)"/>
    <s v="Exception is encountered on Absent parent screen."/>
    <m/>
    <x v="3"/>
    <x v="0"/>
    <s v="Kalam Shabaz, Mohammed Abul (mkalamshabaz@deloitte.com)"/>
    <s v="ME IOS Release 1.0"/>
    <s v="ME IOS Release 1.0"/>
    <m/>
    <d v="2021-05-06T10:08:33"/>
    <m/>
    <s v="Chrome, SIT"/>
  </r>
  <r>
    <n v="1850485"/>
    <s v="Integration"/>
    <s v="Konreddy, Karan (vkonreddy@deloitte.com)"/>
    <s v="Mapping issues for Migrant/Seasonal Farmworker screen"/>
    <m/>
    <x v="4"/>
    <x v="6"/>
    <s v="Kalam Shabaz, Mohammed Abul (mkalamshabaz@deloitte.com)"/>
    <s v="ME IOS Release 1.0"/>
    <s v="ME IOS Release 1.0"/>
    <m/>
    <d v="2021-05-09T17:48:12"/>
    <m/>
    <s v="Chrome, SIT"/>
  </r>
  <r>
    <n v="1850487"/>
    <s v="Integration"/>
    <s v="Konreddy, Karan (vkonreddy@deloitte.com)"/>
    <s v="Mapping issues for Long Term Care Services"/>
    <m/>
    <x v="4"/>
    <x v="6"/>
    <s v="Kalam Shabaz, Mohammed Abul (mkalamshabaz@deloitte.com)"/>
    <s v="ME IOS Release 1.0"/>
    <s v="ME IOS Release 1.0"/>
    <m/>
    <d v="2021-05-09T17:47:59"/>
    <m/>
    <s v="Chrome, SIT"/>
  </r>
  <r>
    <n v="1850488"/>
    <s v="Integration"/>
    <s v="Konreddy, Karan (vkonreddy@deloitte.com)"/>
    <s v="Mapping issues for Asset Transfer Information"/>
    <m/>
    <x v="4"/>
    <x v="6"/>
    <s v="Kalam Shabaz, Mohammed Abul (mkalamshabaz@deloitte.com)"/>
    <s v="ME IOS Release 1.0"/>
    <s v="ME IOS Release 1.0"/>
    <m/>
    <d v="2021-05-09T17:47:43"/>
    <m/>
    <s v="Chrome, SIT"/>
  </r>
  <r>
    <n v="1851504"/>
    <s v="Integration"/>
    <s v="Konreddy, Karan (vkonreddy@deloitte.com)"/>
    <s v="select this individual race' question didn't get prefilled with two values"/>
    <m/>
    <x v="3"/>
    <x v="3"/>
    <s v="Pradeep, Tiruchanapalli (tipradeep@deloitte.com)"/>
    <s v="ME IOS Release 1.0"/>
    <s v="ME IOS Release 1.0"/>
    <m/>
    <d v="2021-05-10T16:35:46"/>
    <m/>
    <s v="SIT"/>
  </r>
  <r>
    <n v="1851506"/>
    <s v="Integration"/>
    <s v="Konreddy, Karan (vkonreddy@deloitte.com)"/>
    <s v="Data for Other members is not being pulled."/>
    <m/>
    <x v="3"/>
    <x v="0"/>
    <s v="B R, Yashaswini (yasbr@deloitte.com)"/>
    <s v="ME IOS Release 1.0"/>
    <s v="ME IOS Release 1.0"/>
    <m/>
    <d v="2021-05-06T10:08:42"/>
    <m/>
    <s v="SIT"/>
  </r>
  <r>
    <n v="1851507"/>
    <s v="Integration"/>
    <s v="Pruthivi Raj, Pruthiviraj (ppruthiviraj@deloitte.com)"/>
    <s v="Fields are not getting populated from ACES for &quot;Alien Sponsor&quot; screen in the salesforce system."/>
    <s v="High"/>
    <x v="3"/>
    <x v="5"/>
    <s v="Jain, Amita (amitajain@deloitte.com)"/>
    <s v="ME IOS Release 1.0"/>
    <s v="ME IOS Release 1.0"/>
    <m/>
    <d v="2021-05-10T21:12:05"/>
    <m/>
    <s v="Chrome, SIT"/>
  </r>
  <r>
    <n v="1851854"/>
    <s v="Integration"/>
    <s v="Konreddy, Karan (vkonreddy@deloitte.com)"/>
    <s v="Has this individual served in the U.S. military?' is displayed as No instead of Yes"/>
    <m/>
    <x v="3"/>
    <x v="3"/>
    <s v="Dixit, Shreya Pramod (shreydixit@deloitte.com)"/>
    <s v="ME IOS Release 1.0"/>
    <s v="ME IOS Release 1.0"/>
    <m/>
    <d v="2021-05-10T18:24:11"/>
    <m/>
    <s v="SIT"/>
  </r>
  <r>
    <n v="1851855"/>
    <s v="Integration"/>
    <s v="Konreddy, Karan (vkonreddy@deloitte.com)"/>
    <s v="One of the household members is not displayed on Household Member Screen"/>
    <m/>
    <x v="3"/>
    <x v="3"/>
    <s v="Dixit, Shreya Pramod (shreydixit@deloitte.com)"/>
    <s v="ME IOS Release 1.0"/>
    <s v="ME IOS Release 1.0"/>
    <m/>
    <d v="2021-05-10T18:24:26"/>
    <m/>
    <s v="SIT"/>
  </r>
  <r>
    <n v="1851856"/>
    <s v="Integration"/>
    <s v="Konreddy, Karan (vkonreddy@deloitte.com)"/>
    <s v="Few fields are not getting pre-filled on Contact Information Screen"/>
    <m/>
    <x v="3"/>
    <x v="3"/>
    <s v="Dixit, Shreya Pramod (shreydixit@deloitte.com)"/>
    <s v="ME IOS Release 1.0"/>
    <s v="ME IOS Release 1.0"/>
    <m/>
    <d v="2021-05-10T18:24:48"/>
    <m/>
    <s v="SIT"/>
  </r>
  <r>
    <n v="1851858"/>
    <s v="Integration"/>
    <s v="Pruthivi Raj, Pruthiviraj (ppruthiviraj@deloitte.com)"/>
    <s v="One of the questions is not getting pre-filled on Address Information Screen"/>
    <m/>
    <x v="3"/>
    <x v="7"/>
    <s v="Dixit, Shreya Pramod (shreydixit@deloitte.com)"/>
    <s v="ME IOS Release 1.0"/>
    <s v="ME IOS Release 1.0"/>
    <s v="Pruthivi Raj, Pruthiviraj (ppruthiviraj@deloitte.com)"/>
    <d v="2021-05-06T16:22:06"/>
    <m/>
    <s v="SIT"/>
  </r>
  <r>
    <n v="1851865"/>
    <s v="Integration"/>
    <s v="Konreddy, Karan (vkonreddy@deloitte.com)"/>
    <s v="Middle Name is displayed as 'R' instead of 'Rosa'"/>
    <m/>
    <x v="3"/>
    <x v="3"/>
    <s v="Dixit, Shreya Pramod (shreydixit@deloitte.com)"/>
    <s v="ME IOS Release 1.0"/>
    <s v="ME IOS Release 1.0"/>
    <m/>
    <d v="2021-05-10T18:25:12"/>
    <m/>
    <s v="SIT"/>
  </r>
  <r>
    <n v="1851866"/>
    <s v="Integration"/>
    <s v="Konreddy, Karan (vkonreddy@deloitte.com)"/>
    <s v="One of the questions should be selected as Yes instead of No"/>
    <m/>
    <x v="3"/>
    <x v="0"/>
    <s v="Dixit, Shreya Pramod (shreydixit@deloitte.com)"/>
    <s v="ME IOS Release 1.0"/>
    <s v="ME IOS Release 1.0"/>
    <m/>
    <d v="2021-05-06T13:14:49"/>
    <m/>
    <s v="SIT"/>
  </r>
  <r>
    <n v="1851867"/>
    <s v="Integration"/>
    <s v="Konreddy, Karan (vkonreddy@deloitte.com)"/>
    <s v="One of the questions should be selected as Yes instead of No on Income &amp; Subsidies Selection screen"/>
    <m/>
    <x v="3"/>
    <x v="4"/>
    <s v="Dixit, Shreya Pramod (shreydixit@deloitte.com)"/>
    <s v="ME IOS Release 1.0"/>
    <s v="ME IOS Release 1.0"/>
    <m/>
    <d v="2021-05-09T01:00:56"/>
    <m/>
    <s v="SIT"/>
  </r>
  <r>
    <n v="1852341"/>
    <s v="Integration"/>
    <s v="Konreddy, Karan (vkonreddy@deloitte.com)"/>
    <s v="“Will the household receive less than $25 in the next 10 days?”  toggle question does not appear on screen when &quot;Is anyone in this household a migrant or seasonal farmworker?&quot; prefilled as 'Yes'"/>
    <m/>
    <x v="3"/>
    <x v="6"/>
    <s v="Nimbalkar, Nupoor (nnimbalkar@deloitte.com)"/>
    <m/>
    <s v="ME IOS Release 1.0"/>
    <m/>
    <d v="2021-05-10T18:17:44"/>
    <m/>
    <s v="SIT"/>
  </r>
  <r>
    <n v="1852346"/>
    <s v="Integration"/>
    <s v="Konreddy, Karan (vkonreddy@deloitte.com)"/>
    <s v="&quot;Was anyone in foster care when they turned 18?&quot; toggle question is not getting prefilled"/>
    <m/>
    <x v="3"/>
    <x v="3"/>
    <s v="Rathi, Heena (herathi@deloitte.com)"/>
    <m/>
    <s v="ME IOS Release 1.0"/>
    <m/>
    <d v="2021-05-10T19:00:36"/>
    <m/>
    <s v="SIT"/>
  </r>
  <r>
    <n v="1852352"/>
    <s v="Integration"/>
    <s v="Konreddy, Karan (vkonreddy@deloitte.com)"/>
    <s v="When Selected Living Arrangement type as - &quot;Other&quot;, the corresponding fields are not getting displayed on the Salesforce end."/>
    <s v="High"/>
    <x v="3"/>
    <x v="4"/>
    <s v="Jain, Amita (amitajain@deloitte.com)"/>
    <s v="ME IOS Release 1.0"/>
    <s v="ME IOS Release 1.0"/>
    <m/>
    <d v="2021-05-09T00:19:57"/>
    <m/>
    <s v="Chrome, SIT"/>
  </r>
  <r>
    <n v="1852353"/>
    <s v="Integration"/>
    <s v="Konreddy, Karan (vkonreddy@deloitte.com)"/>
    <s v="Not getting data pre-filled from ACES on the Tax filing screen."/>
    <s v="High"/>
    <x v="3"/>
    <x v="4"/>
    <s v="Jain, Amita (amitajain@deloitte.com)"/>
    <s v="ME IOS Release 1.0"/>
    <s v="ME IOS Release 1.0"/>
    <m/>
    <d v="2021-05-10T14:13:56"/>
    <m/>
    <s v="SIT"/>
  </r>
  <r>
    <n v="1852354"/>
    <s v="Integration"/>
    <s v="Konreddy, Karan (vkonreddy@deloitte.com)"/>
    <s v="No' value is prefilled instead of 'Yes' for “Does anyone in this household receive income from dividends, interest, or royalties?”  toggle question"/>
    <m/>
    <x v="3"/>
    <x v="0"/>
    <s v="Rathi, Heena (herathi@deloitte.com)"/>
    <m/>
    <s v="ME IOS Release 1.0"/>
    <m/>
    <d v="2021-05-06T10:08:50"/>
    <m/>
    <s v="SIT"/>
  </r>
  <r>
    <n v="1852355"/>
    <s v="Integration"/>
    <s v="Konreddy, Karan (vkonreddy@deloitte.com)"/>
    <s v="Not getting data pre-populated on the Conviction screen from the ACES system."/>
    <s v="High"/>
    <x v="3"/>
    <x v="4"/>
    <s v="Jain, Amita (amitajain@deloitte.com)"/>
    <s v="ME IOS Release 1.0"/>
    <s v="ME IOS Release 1.0"/>
    <m/>
    <d v="2021-05-09T00:12:31"/>
    <m/>
    <s v="Chrome, SIT"/>
  </r>
  <r>
    <n v="1853324"/>
    <s v="Integration"/>
    <s v="Konreddy, Karan (vkonreddy@deloitte.com)"/>
    <s v="Getting Error on Clicking Next  on Household circumstances section in Household information screen 'Non-MAGI TANF SNAP Test Data 2'"/>
    <m/>
    <x v="3"/>
    <x v="3"/>
    <s v="Pradeep, Tiruchanapalli (tipradeep@deloitte.com)"/>
    <s v="ME IOS Release 1.0"/>
    <s v="ME IOS Release 1.0"/>
    <m/>
    <d v="2021-05-10T21:21:02"/>
    <m/>
    <s v="SIT"/>
  </r>
  <r>
    <n v="1853327"/>
    <s v="Integration"/>
    <s v="Konreddy, Karan (vkonreddy@deloitte.com)"/>
    <s v="Details in Medicare Coverage Details not getting prefilled.- Test data : Test Data _Prefill_scenario_2MAGI&amp;SNAP"/>
    <m/>
    <x v="3"/>
    <x v="5"/>
    <s v="Pradeep, Tiruchanapalli (tipradeep@deloitte.com)"/>
    <s v="ME IOS Release 1.0"/>
    <s v="ME IOS Release 1.0"/>
    <m/>
    <d v="2021-05-10T17:11:03"/>
    <m/>
    <s v="SIT"/>
  </r>
  <r>
    <n v="1853490"/>
    <s v="Integration"/>
    <s v="Konreddy, Karan (vkonreddy@deloitte.com)"/>
    <s v="Was not able to move ahead for secondary individual in the Education screen"/>
    <m/>
    <x v="3"/>
    <x v="3"/>
    <s v="B R, Yashaswini (yasbr@deloitte.com)"/>
    <s v="ME IOS Release 1.0"/>
    <s v="ME IOS Release 1.0"/>
    <m/>
    <d v="2021-05-10T20:28:02"/>
    <m/>
    <s v="Chrome, SIT"/>
  </r>
  <r>
    <n v="1854200"/>
    <s v="Integration"/>
    <s v="Konreddy, Karan (vkonreddy@deloitte.com)"/>
    <s v="Getting Error on Clicking Next on Household circumstances selection in Household information screen 'Non-MAGI TANF SNAP Test Data 2'"/>
    <m/>
    <x v="3"/>
    <x v="3"/>
    <s v="Pradeep, Tiruchanapalli (tipradeep@deloitte.com)"/>
    <s v="ME IOS Release 1.0"/>
    <s v="ME IOS Release 1.0"/>
    <m/>
    <d v="2021-05-10T21:21:38"/>
    <m/>
    <s v="SIT"/>
  </r>
  <r>
    <n v="1855527"/>
    <s v="Integration"/>
    <s v="Konreddy, Karan (vkonreddy@deloitte.com)"/>
    <s v="&quot;The preferred contact method&quot; is not getting displayed on Contact Information screen."/>
    <s v="High"/>
    <x v="3"/>
    <x v="6"/>
    <s v="Jain, Amita (amitajain@deloitte.com)"/>
    <s v="ME IOS Release 1.0"/>
    <s v="ME IOS Release 1.0"/>
    <m/>
    <d v="2021-05-06T21:32:23"/>
    <m/>
    <s v="SIT"/>
  </r>
  <r>
    <n v="1855613"/>
    <s v="Functional"/>
    <s v="Pruthivi Raj, Pruthiviraj (ppruthiviraj@deloitte.com)"/>
    <s v="Tax Filing Details - Null Pointer Exception when updating tax filing details"/>
    <m/>
    <x v="4"/>
    <x v="6"/>
    <s v="Wu, Grace Zhang (gracezwu@deloitte.com)"/>
    <m/>
    <s v="ME IOS Release 1.0"/>
    <m/>
    <d v="2021-05-09T21:18:25"/>
    <m/>
    <s v="SIT"/>
  </r>
  <r>
    <n v="1856293"/>
    <s v="Integration"/>
    <s v="Konreddy, Karan (vkonreddy@deloitte.com)"/>
    <s v="Unit Test defect: Raising a Defect for SF application submission"/>
    <m/>
    <x v="3"/>
    <x v="3"/>
    <s v="Kalam Shabaz, Mohammed Abul (mkalamshabaz@deloitte.com)"/>
    <m/>
    <s v="ME IOS Release 1.0"/>
    <m/>
    <d v="2021-05-10T21:36:36"/>
    <m/>
    <s v="Dev"/>
  </r>
  <r>
    <n v="1856304"/>
    <s v="Integration"/>
    <s v="Pruthivi Raj, Pruthiviraj (ppruthiviraj@deloitte.com)"/>
    <s v="Unit Test Defect - Unable to proceed from Household Circumstances Screen, error displays 'bad value for restricted picklist field: WKC'"/>
    <m/>
    <x v="3"/>
    <x v="6"/>
    <s v="Dixit, Shreya Pramod (shreydixit@deloitte.com)"/>
    <s v="ME IOS Release 1.0"/>
    <s v="ME IOS Release 1.0"/>
    <m/>
    <d v="2021-05-10T18:28:28"/>
    <m/>
    <s v="Dev"/>
  </r>
  <r>
    <n v="1856669"/>
    <s v="Integration"/>
    <s v="Konreddy, Karan (vkonreddy@deloitte.com)"/>
    <s v="Unit Test Defect - Unable to proceed from Household Circumstances Screen, error displays 'DCBenefitsId__c not specified'"/>
    <m/>
    <x v="3"/>
    <x v="6"/>
    <s v="Dixit, Shreya Pramod (shreydixit@deloitte.com)"/>
    <s v="ME IOS Release 1.0"/>
    <s v="ME IOS Release 1.0"/>
    <m/>
    <d v="2021-05-10T18:31:24"/>
    <m/>
    <s v="Dev"/>
  </r>
  <r>
    <n v="1856681"/>
    <s v="Integration"/>
    <s v="Konreddy, Karan (vkonreddy@deloitte.com)"/>
    <s v="Unit Test Defect - Unable to submit application"/>
    <m/>
    <x v="3"/>
    <x v="6"/>
    <s v="Pimpley, Vedant Yatin (vpimpley@deloitte.com)"/>
    <m/>
    <s v="ME IOS Release 1.0"/>
    <m/>
    <d v="2021-05-10T20:12:01"/>
    <m/>
    <s v="Dev"/>
  </r>
  <r>
    <n v="1858243"/>
    <s v="Integration"/>
    <s v="Konreddy, Karan (vkonreddy@deloitte.com)"/>
    <s v="Unit/Regression Test defect: Exception on Program Selection Screen(Test Data - 'Non-MAGI TANF SNAP Test Data 2')"/>
    <m/>
    <x v="3"/>
    <x v="0"/>
    <s v="Pradeep, Tiruchanapalli (tipradeep@deloitte.com)"/>
    <s v="ME IOS Release 1.0"/>
    <s v="ME IOS Release 1.0"/>
    <m/>
    <d v="2021-05-10T21:26:24"/>
    <m/>
    <s v="Dev"/>
  </r>
  <r>
    <n v="1858285"/>
    <s v="Integration"/>
    <s v="Konreddy, Karan (vkonreddy@deloitte.com)"/>
    <s v="Unit Test Defect - Unable to submit the application"/>
    <m/>
    <x v="3"/>
    <x v="6"/>
    <s v="Rathi, Heena (herathi@deloitte.com)"/>
    <m/>
    <s v="ME IOS Release 1.0"/>
    <m/>
    <d v="2021-05-10T20:12:16"/>
    <m/>
    <s v="Dev"/>
  </r>
  <r>
    <n v="1860005"/>
    <s v="Integration"/>
    <s v="Konreddy, Karan (vkonreddy@deloitte.com)"/>
    <s v="Unit Test Defect - Fields are not prefilled in Former Foster Care screen"/>
    <m/>
    <x v="3"/>
    <x v="6"/>
    <s v="Rathi, Heena (herathi@deloitte.com)"/>
    <m/>
    <s v="ME IOS Release 1.0"/>
    <m/>
    <d v="2021-05-10T20:13:28"/>
    <m/>
    <s v="Dev"/>
  </r>
  <r>
    <n v="1860007"/>
    <s v="Integration"/>
    <s v="Yamalis, Stephen (syamalis@deloitte.com)"/>
    <s v="Gatepost questions - inconsistent values rendered"/>
    <m/>
    <x v="3"/>
    <x v="6"/>
    <s v="Dixit, Shreya Pramod (shreydixit@deloitte.com)"/>
    <s v="ME IOS Release 1.0"/>
    <s v="ME IOS Release 1.0"/>
    <m/>
    <d v="2021-05-10T21:40:21"/>
    <m/>
    <s v="Dev"/>
  </r>
  <r>
    <n v="1860016"/>
    <s v="Integration"/>
    <s v="Konreddy, Karan (vkonreddy@deloitte.com)"/>
    <s v="JSON Fields are not found in the logs related to Income &amp; Subsidies Selection under IncomeInformation view."/>
    <s v="High"/>
    <x v="3"/>
    <x v="6"/>
    <s v="Jain, Amita (amitajain@deloitte.com)"/>
    <s v="ME IOS Release 1.0"/>
    <s v="ME IOS Release 1.0"/>
    <m/>
    <d v="2021-05-10T20:25:47"/>
    <m/>
    <s v="De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AEA371-0F06-403C-B7F2-B07A457D62C6}"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16:G126" firstHeaderRow="1" firstDataRow="2" firstDataCol="1"/>
  <pivotFields count="14">
    <pivotField showAll="0"/>
    <pivotField showAll="0"/>
    <pivotField showAll="0"/>
    <pivotField showAll="0"/>
    <pivotField showAll="0"/>
    <pivotField axis="axisCol" dataField="1" showAll="0">
      <items count="6">
        <item x="3"/>
        <item x="2"/>
        <item x="4"/>
        <item x="1"/>
        <item x="0"/>
        <item t="default"/>
      </items>
    </pivotField>
    <pivotField axis="axisRow" showAll="0">
      <items count="9">
        <item x="2"/>
        <item x="3"/>
        <item x="0"/>
        <item x="1"/>
        <item x="7"/>
        <item x="6"/>
        <item x="4"/>
        <item x="5"/>
        <item t="default"/>
      </items>
    </pivotField>
    <pivotField showAll="0"/>
    <pivotField showAll="0"/>
    <pivotField showAll="0"/>
    <pivotField showAll="0"/>
    <pivotField numFmtId="22" showAll="0"/>
    <pivotField showAll="0"/>
    <pivotField showAll="0"/>
  </pivotFields>
  <rowFields count="1">
    <field x="6"/>
  </rowFields>
  <rowItems count="9">
    <i>
      <x/>
    </i>
    <i>
      <x v="1"/>
    </i>
    <i>
      <x v="2"/>
    </i>
    <i>
      <x v="3"/>
    </i>
    <i>
      <x v="4"/>
    </i>
    <i>
      <x v="5"/>
    </i>
    <i>
      <x v="6"/>
    </i>
    <i>
      <x v="7"/>
    </i>
    <i t="grand">
      <x/>
    </i>
  </rowItems>
  <colFields count="1">
    <field x="5"/>
  </colFields>
  <colItems count="6">
    <i>
      <x/>
    </i>
    <i>
      <x v="1"/>
    </i>
    <i>
      <x v="2"/>
    </i>
    <i>
      <x v="3"/>
    </i>
    <i>
      <x v="4"/>
    </i>
    <i t="grand">
      <x/>
    </i>
  </colItems>
  <dataFields count="1">
    <dataField name="Count of Severity" fld="5" subtotal="count" baseField="0" baseItem="0"/>
  </dataFields>
  <formats count="18">
    <format dxfId="255">
      <pivotArea type="all" dataOnly="0" outline="0" fieldPosition="0"/>
    </format>
    <format dxfId="254">
      <pivotArea outline="0" collapsedLevelsAreSubtotals="1" fieldPosition="0"/>
    </format>
    <format dxfId="253">
      <pivotArea type="origin" dataOnly="0" labelOnly="1" outline="0" fieldPosition="0"/>
    </format>
    <format dxfId="252">
      <pivotArea field="5" type="button" dataOnly="0" labelOnly="1" outline="0" axis="axisCol" fieldPosition="0"/>
    </format>
    <format dxfId="251">
      <pivotArea type="topRight" dataOnly="0" labelOnly="1" outline="0" fieldPosition="0"/>
    </format>
    <format dxfId="250">
      <pivotArea field="6" type="button" dataOnly="0" labelOnly="1" outline="0" axis="axisRow" fieldPosition="0"/>
    </format>
    <format dxfId="249">
      <pivotArea dataOnly="0" labelOnly="1" fieldPosition="0">
        <references count="1">
          <reference field="6" count="0"/>
        </references>
      </pivotArea>
    </format>
    <format dxfId="248">
      <pivotArea dataOnly="0" labelOnly="1" grandRow="1" outline="0" fieldPosition="0"/>
    </format>
    <format dxfId="247">
      <pivotArea dataOnly="0" labelOnly="1" fieldPosition="0">
        <references count="1">
          <reference field="5" count="0"/>
        </references>
      </pivotArea>
    </format>
    <format dxfId="246">
      <pivotArea dataOnly="0" labelOnly="1" grandCol="1" outline="0" fieldPosition="0"/>
    </format>
    <format dxfId="245">
      <pivotArea outline="0" collapsedLevelsAreSubtotals="1" fieldPosition="0"/>
    </format>
    <format dxfId="244">
      <pivotArea dataOnly="0" labelOnly="1" fieldPosition="0">
        <references count="1">
          <reference field="6" count="0"/>
        </references>
      </pivotArea>
    </format>
    <format dxfId="243">
      <pivotArea dataOnly="0" labelOnly="1" grandRow="1" outline="0" fieldPosition="0"/>
    </format>
    <format dxfId="242">
      <pivotArea grandRow="1" outline="0" collapsedLevelsAreSubtotals="1" fieldPosition="0"/>
    </format>
    <format dxfId="241">
      <pivotArea dataOnly="0" labelOnly="1" grandRow="1" outline="0" fieldPosition="0"/>
    </format>
    <format dxfId="240">
      <pivotArea field="6" type="button" dataOnly="0" labelOnly="1" outline="0" axis="axisRow" fieldPosition="0"/>
    </format>
    <format dxfId="239">
      <pivotArea dataOnly="0" labelOnly="1" fieldPosition="0">
        <references count="1">
          <reference field="5" count="0"/>
        </references>
      </pivotArea>
    </format>
    <format dxfId="238">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4" dT="2020-11-30T01:51:45.95" personId="{BD247019-0B78-4CD4-A842-57CEE3AC0445}" id="{0835567C-642A-44B5-8BEA-BEA762F9B345}" done="1">
    <text>For discussion: Are there any max character limits to consider and can these be provided?</text>
  </threadedComment>
  <threadedComment ref="B4" dT="2020-12-10T18:03:17.52" personId="{AE528F6D-C46B-4401-94A2-35221ED484D8}" id="{0960B686-36BF-49CF-A43D-6D1F56951040}" parentId="{0835567C-642A-44B5-8BEA-BEA762F9B345}">
    <text>ACES.PERSON.FIRST_NAME- VARCHAR2 (30 Byte)</text>
  </threadedComment>
  <threadedComment ref="B5" dT="2020-12-10T18:04:13.51" personId="{AE528F6D-C46B-4401-94A2-35221ED484D8}" id="{CB0C9EA6-4F09-4C93-B5DD-44F1AC9ED87C}" done="1">
    <text>ACES.PERSON.MIDDLE_NAME VARCHAR2 (30 Byte)</text>
  </threadedComment>
  <threadedComment ref="B6" dT="2020-12-10T18:04:59.82" personId="{AE528F6D-C46B-4401-94A2-35221ED484D8}" id="{8CCC23DB-C2FA-4453-92F6-DF76C613C523}" done="1">
    <text>ACES.PERSON.LAST_NAME VARCHAR (30 Bytes)</text>
  </threadedComment>
  <threadedComment ref="B7" dT="2020-12-10T18:05:45.04" personId="{AE528F6D-C46B-4401-94A2-35221ED484D8}" id="{1BE15EA9-DF02-4F8F-9FF8-F120866A6ECA}" done="1">
    <text>ACES.PERSON.NAME_SUFFIX- VARCHAR2 (10 Byte)</text>
  </threadedComment>
  <threadedComment ref="B7" dT="2020-12-22T15:48:56.15" personId="{2832BA64-7617-42CD-8254-2271F11DFA94}" id="{384029CE-6139-4AD5-8A56-24EBF7FD404E}" parentId="{1BE15EA9-DF02-4F8F-9FF8-F120866A6ECA}">
    <text>Need to confirm if this should be a text field or picklist.
Note that this is a picklist in MMC, but a text field in ACES.</text>
  </threadedComment>
  <threadedComment ref="B7" dT="2021-01-04T16:19:49.06" personId="{BD247019-0B78-4CD4-A842-57CEE3AC0445}" id="{B6BEA705-55BE-45C8-9D4F-2A3A5BED2052}" parentId="{1BE15EA9-DF02-4F8F-9FF8-F120866A6ECA}">
    <text>Bronwyn confirmed via email on 12/22 that this is a text field. For mapping purposes, would need to mirror ACES for the field type.</text>
  </threadedComment>
  <threadedComment ref="B8" dT="2020-12-10T18:08:49.91" personId="{AE528F6D-C46B-4401-94A2-35221ED484D8}" id="{3013A603-7A69-4113-B4FC-C44F61D812EE}" done="1">
    <text>PERSON.GENDER_TYPE_CD
GENDER_TYPE codes are Codes in ():
Male (M)
Female (F)
Unknown (U)
Asking for a new one to be added of Non-Binary which will need a type code assigned. 
@Lundgren, Donald @Pruett, Jamie Please note. Jamie what do you want to do about the Unknown in ACES?</text>
    <mentions>
      <mention mentionpersonId="{E96A1479-0750-4644-A0C4-07B3D759E17C}" mentionId="{B8187802-27DB-49B1-85D4-167DD2FA0359}" startIndex="179" length="17"/>
      <mention mentionpersonId="{43A5738C-5764-40A3-A343-BA833BAE0EAE}" mentionId="{5EE1DABB-FF51-42FD-AF1E-43E963A37FD2}" startIndex="197" length="14"/>
    </mentions>
  </threadedComment>
  <threadedComment ref="B8" dT="2020-12-10T18:15:55.87" personId="{AAA25BAB-7C16-47A0-98FC-4D4B4A776C1C}" id="{241A6843-E6B3-4B39-A859-1057F5725F8E}" parentId="{3013A603-7A69-4113-B4FC-C44F61D812EE}">
    <text>Or are we looking to change all Unknown to be Non-Binary, which I do not believe to be quite right either.</text>
  </threadedComment>
  <threadedComment ref="B8" dT="2020-12-10T18:20:34.68" personId="{AE528F6D-C46B-4401-94A2-35221ED484D8}" id="{F18374AC-7991-447D-AB79-B08F692982A7}" parentId="{3013A603-7A69-4113-B4FC-C44F61D812EE}">
    <text>@Lundgren, Donald I would not think so. My thought here would be to show unknown if someone had it but not allow anyone in ACES or the Portaal to update it to anything but the three choices. That would be by first pass on the ACES design.</text>
    <mentions>
      <mention mentionpersonId="{E96A1479-0750-4644-A0C4-07B3D759E17C}" mentionId="{1B52995D-D45F-4573-8779-59AB0A661373}" startIndex="0" length="17"/>
    </mentions>
  </threadedComment>
  <threadedComment ref="B8" dT="2020-12-10T18:22:56.18" personId="{AAA25BAB-7C16-47A0-98FC-4D4B4A776C1C}" id="{FAF1F8F6-DE52-424A-93D1-DC9E48B0C608}" parentId="{3013A603-7A69-4113-B4FC-C44F61D812EE}">
    <text xml:space="preserve">@Bronwyn Dougherty , I agree with you on that one. </text>
    <mentions>
      <mention mentionpersonId="{1F73F248-B3EB-4C2F-8A3E-5674318A683A}" mentionId="{F8EF2A6A-ED80-4FEF-89E2-FC026A9F71CB}" startIndex="0" length="18"/>
    </mentions>
  </threadedComment>
  <threadedComment ref="B9" dT="2020-12-10T18:09:58.00" personId="{AE528F6D-C46B-4401-94A2-35221ED484D8}" id="{CF6300B9-BC9D-4AE9-9DC0-6C1B2C2CA10B}" done="1">
    <text>ACES.PERSON.BIRTH_DT- DATE
Other things in this table (PERSON) are DOB_MOD_DT and DOB_VERIFICATION_TYPE_CD. These are not front end pieces.</text>
  </threadedComment>
  <threadedComment ref="B10" dT="2020-12-10T18:10:56.23" personId="{AE528F6D-C46B-4401-94A2-35221ED484D8}" id="{7408744E-F1B5-4B18-8103-1D534EC95990}" done="1">
    <text>ACES.PERSON.SSN- VARCHAR2 (9 byte)</text>
  </threadedComment>
  <threadedComment ref="B10" dT="2020-12-10T18:13:11.10" personId="{AE528F6D-C46B-4401-94A2-35221ED484D8}" id="{BB1E3B2F-47AA-45AE-97C5-7EF678F7DBB7}" parentId="{7408744E-F1B5-4B18-8103-1D534EC95990}">
    <text>There are also some other fields that populate when this populates as well as processes so we will need to discuss this at the time. Things to think about is ACES.PERSON.SSN_MOD_DT and ACES.PERSON.SSN_VERIFCATION_DT as well as SVES verifcation process.</text>
  </threadedComment>
  <threadedComment ref="B10" dT="2020-12-18T19:57:37.26" personId="{2832BA64-7617-42CD-8254-2271F11DFA94}" id="{1BB6A02A-02CD-4D99-9BB0-29195656267A}" parentId="{7408744E-F1B5-4B18-8103-1D534EC95990}">
    <text>Will discuss these fields in the ACES integration sprint</text>
  </threadedComment>
  <threadedComment ref="B11" dT="2020-12-02T16:28:18.58" personId="{BD247019-0B78-4CD4-A842-57CEE3AC0445}" id="{69B4D03C-BF49-4FC1-9C9B-F252105B2854}">
    <text>AI - Bronwyn to check on if there is somewhere to map this in ACES</text>
  </threadedComment>
  <threadedComment ref="B11" dT="2020-12-10T18:11:20.14" personId="{AE528F6D-C46B-4401-94A2-35221ED484D8}" id="{B34A9146-0F50-4BBA-A1CD-3B7FED13AD9B}" parentId="{69B4D03C-BF49-4FC1-9C9B-F252105B2854}">
    <text>No there isn't.</text>
  </threadedComment>
  <threadedComment ref="B11" dT="2020-12-15T21:47:22.41" personId="{2832BA64-7617-42CD-8254-2271F11DFA94}" id="{907C944C-CD37-459E-9CD8-BE552A885ADB}" parentId="{69B4D03C-BF49-4FC1-9C9B-F252105B2854}">
    <text>Bronwyn wrote in chat that there is a compliance event associated with SSN
SSN compliance - Awaiting Good Cause, Complied, Failed to Comply, Not Yet Complied, Good Cause
Will keep this question for now and clarify options and mapping in ACES integration sprint.</text>
  </threadedComment>
  <threadedComment ref="B11" dT="2021-01-26T15:51:14.03" personId="{D736484E-77C5-485E-9457-390E617071B2}" id="{6B2A3A1E-9CA4-4D52-8589-42C4EC33CF3E}" parentId="{69B4D03C-BF49-4FC1-9C9B-F252105B2854}">
    <text>In session 1/26/21 - do not want to map this to a compliance event. Will send to new field in staging tables.</text>
  </threadedComment>
  <threadedComment ref="B12" dT="2020-12-10T18:19:05.15" personId="{AE528F6D-C46B-4401-94A2-35221ED484D8}" id="{DB9FAC67-D80E-4430-8BC9-DADE922E0F22}" done="1">
    <text>ACES considers these two citizenship types US Citizens.
CITIZENSHIP_TYPE_CD
Naturalized and Now a Citizen (27)
US citizen (35)</text>
  </threadedComment>
  <threadedComment ref="B13" dT="2020-12-10T18:31:46.15" personId="{AE528F6D-C46B-4401-94A2-35221ED484D8}" id="{EF6C18B9-4E57-4F88-9577-6567D08A4ABF}" done="1">
    <text>ACES on PS187 Person (Client) Detail we ask: Served in US Armed Forces which is Person.Veteran_ind</text>
  </threadedComment>
  <threadedComment ref="B15" dT="2020-12-10T18:39:01.24" personId="{AE528F6D-C46B-4401-94A2-35221ED484D8}" id="{F4EB7657-0DBA-4F90-8878-228F8B39BCEA}" done="1">
    <text>ACES.PERSON table has the following and you can indicate multiple
Person.Hispanic_Ind
Person.Native_American_Ind
Person.Asian_Ind
Person.Black_Ind
Person.Pacific_Ind
Person.White_Ind
Person. INDETERMINANT_IND</text>
  </threadedComment>
  <threadedComment ref="B16" dT="2020-11-30T04:42:16.63" personId="{BD247019-0B78-4CD4-A842-57CEE3AC0445}" id="{A155B24D-8910-45F5-BA80-D1CB91141250}" done="1">
    <text>For discussion: In MMC currently "Hispanic" is an option for the race question. Need to discuss if this should be captured separately or as part of the race selection.</text>
  </threadedComment>
  <threadedComment ref="B16" dT="2020-12-10T18:39:46.84" personId="{AE528F6D-C46B-4401-94A2-35221ED484D8}" id="{779C86ED-C439-47A0-A126-0B6AB0D82733}" parentId="{A155B24D-8910-45F5-BA80-D1CB91141250}">
    <text>ACES front end says:
Hispanic or Latino? and it maps to- ACES.PERSON.HISPANIC_IND</text>
  </threadedComment>
  <threadedComment ref="B16" dT="2020-12-11T13:38:55.60" personId="{F4937067-518F-49EA-B783-600C98EF6606}" id="{6422C626-3CE8-4509-9D5D-455728ABB553}" parentId="{A155B24D-8910-45F5-BA80-D1CB91141250}">
    <text>I vote for taking it out of race and keeping this question separate.  @Dushuttle, Patricia may want to weigh in as well.  I know in the civil rights complaint training there is a clear distiction between race (roughly what continent you trace your DNA to) and ethnicity (roughly what kind of food, music, celebrations, etc. you associate with).</text>
    <mentions>
      <mention mentionpersonId="{17FF58B9-FE15-4394-93A5-1007219B63B9}" mentionId="{FBB2F730-10A6-4AF2-92BF-C717EFA332C3}" startIndex="70" length="20"/>
    </mentions>
  </threadedComment>
  <threadedComment ref="B16" dT="2020-12-11T14:00:48.60" personId="{F4937067-518F-49EA-B783-600C98EF6606}" id="{7EE1DA19-795E-4D4A-A2E2-8A668F2CE33E}" parentId="{A155B24D-8910-45F5-BA80-D1CB91141250}">
    <text xml:space="preserve">Patty couldn't access the spread sheet, but she says:
Yes it has to be a two series question. I will find the required format and send to you.
 </text>
  </threadedComment>
  <threadedComment ref="B16" dT="2020-12-11T14:16:20.69" personId="{F4937067-518F-49EA-B783-600C98EF6606}" id="{D1EE546C-68B7-45AC-A238-365471D59000}" parentId="{A155B24D-8910-45F5-BA80-D1CB91141250}">
    <text>More from Patty:
Here is the document that you need. It gives you the justification and the format for the required two-series question.  https://fns-prod.azureedge.net/sites/default/files/resource-files/30_-_FSP_Implementation_Memo_on_New_Racial_Ethnic_Data_Collection.pdf
Also it is crucial that we do not add an “unknown” category, as we had a finding on that…..FNS said that adding “unknown” gave the option of not collecting information that we are required to collect.</text>
  </threadedComment>
  <threadedComment ref="B16" dT="2020-12-15T21:50:03.75" personId="{2832BA64-7617-42CD-8254-2271F11DFA94}" id="{BF43E210-F7FD-4CB1-A813-CC6A5E220214}" parentId="{A155B24D-8910-45F5-BA80-D1CB91141250}">
    <text>confirmed want to keep this</text>
  </threadedComment>
  <threadedComment ref="B19" dT="2020-12-10T16:25:35.77" personId="{7C155F94-9AA1-4AD2-9820-0F40E435869F}" id="{7C941E09-EA70-4CFA-B227-9D2753410B4D}" done="1">
    <text>Maybe more specific MaineCare subprogram requests can go here?</text>
  </threadedComment>
  <threadedComment ref="B19" dT="2020-12-18T20:04:46.58" personId="{2832BA64-7617-42CD-8254-2271F11DFA94}" id="{E877F2E1-94BF-431C-8CFA-1F65AA51A1CF}" parentId="{7C941E09-EA70-4CFA-B227-9D2753410B4D}">
    <text>Will add a separate question asking individuals which MaineCare services they are interested in.</text>
  </threadedComment>
  <threadedComment ref="B20" dT="2021-01-15T18:23:29.67" personId="{AE528F6D-C46B-4401-94A2-35221ED484D8}" id="{E9C6A7F7-B7D0-4933-B4DE-66F5913924E4}">
    <text>See things provided in e-mail titles Action Item 80 on 1/8/2021 at 12:03 PM for Assistance Request. Those were geared to LTC but similar thought.</text>
  </threadedComment>
  <threadedComment ref="B21" dT="2021-01-15T19:09:38.27" personId="{AE528F6D-C46B-4401-94A2-35221ED484D8}" id="{4C204367-9837-4F46-9399-13632C55FC20}">
    <text>ACES.PERSON_EMAIL.EMAIL_ADDRESS. It needs a person ID so it needs to be matched to a person. That is pretty much true for almost all ACES data.</text>
  </threadedComment>
  <threadedComment ref="B22" dT="2021-01-15T19:47:10.17" personId="{AE528F6D-C46B-4401-94A2-35221ED484D8}" id="{C9D26A30-8AE3-41A4-9F90-7CA6B1B98D12}">
    <text>ACES.TELEPHONE. TEL_NUMBER number 10 byte
Also:
ACES.TELEPHONE.TELEPHONE_TYPE_CD
For this we have TELEPHONE_TYPE_CD the choices we have are:
Teletype (T)
Mobile (M)
Message Phone (S)
Work (W)
Home (H)
Fax (F)</text>
  </threadedComment>
  <threadedComment ref="B22" dT="2021-01-19T19:38:38.26" personId="{F7CFEF09-3D9E-48B9-B550-36A0E8936BDD}" id="{7CC4D215-8114-45A0-B75C-BF9639C82C22}" parentId="{C9D26A30-8AE3-41A4-9F90-7CA6B1B98D12}">
    <text>Updated the phonetype options to include all listed above</text>
  </threadedComment>
  <threadedComment ref="B23" dT="2021-01-15T19:48:29.75" personId="{AE528F6D-C46B-4401-94A2-35221ED484D8}" id="{A57F5707-D3EF-476C-80D8-ED522C734DB9}">
    <text>ACES.TELEPHONE.TEL_EXT number 10 byte</text>
  </threadedComment>
  <threadedComment ref="B23" dT="2021-01-19T19:42:54.77" personId="{F7CFEF09-3D9E-48B9-B550-36A0E8936BDD}" id="{F1170DB5-E8F5-48C0-9EBB-15287B82F4B6}" parentId="{A57F5707-D3EF-476C-80D8-ED522C734DB9}">
    <text>Updated the validator to 10 characters (instead of originally 4)</text>
  </threadedComment>
  <threadedComment ref="B24" dT="2020-12-03T15:40:48.66" personId="{F7CFEF09-3D9E-48B9-B550-36A0E8936BDD}" id="{18B65F74-D91F-4964-83BD-5B6AC30CA4D3}" done="1">
    <text>Need to ensure validation for selecting e-notices + text - already have that in the system</text>
  </threadedComment>
  <threadedComment ref="B25" dT="2020-11-19T21:20:06.71" personId="{BD247019-0B78-4CD4-A842-57CEE3AC0445}" id="{EDCB082A-A8D0-4AC1-A509-01DE4A348EE2}" done="1">
    <text>For discussion: Recommend bringing this question into the application. Currently this only allows for someone to select electronic communications if they are already receiving benefits in ACES.</text>
  </threadedComment>
  <threadedComment ref="B25" dT="2021-01-15T19:50:49.94" personId="{AE528F6D-C46B-4401-94A2-35221ED484D8}" id="{DCC17223-6B64-4159-A2E3-36BA5F933987}" parentId="{EDCB082A-A8D0-4AC1-A509-01DE4A348EE2}">
    <text>What did we decide on this. As if needed this is an ACES change.</text>
  </threadedComment>
  <threadedComment ref="B25" dT="2021-01-15T20:40:11.72" personId="{7C155F94-9AA1-4AD2-9820-0F40E435869F}" id="{FF2431ED-E738-4334-82C1-0A3F955942B6}" parentId="{EDCB082A-A8D0-4AC1-A509-01DE4A348EE2}">
    <text>We need to allow them to opt into enoticing.  Even though we don't have a text message option now I think we should keep it just in case some day we do.</text>
  </threadedComment>
  <threadedComment ref="B25" dT="2021-02-12T12:30:00.94" personId="{A673052E-63DB-4163-97BF-08305C698663}" id="{3C80F027-2742-4D50-AF0D-C15EFBA8B563}" parentId="{EDCB082A-A8D0-4AC1-A509-01DE4A348EE2}">
    <text>@Dougherty, Bronwyn @Studholme, Lea @Wu, Grace I have been thinking about this more and currently our enoticing in ACES is only a yes/no field. In this case in IOS they are looking to have this be now really more than that with the following options for this field
Electronic - Email only
Electronic - Email and Text Message
Mail
Now we could support this by adjusting the usage of the enoticing fields currently in the portal_user.portal_account table. The fields that would work here would be as follows:
Electronic_Noticing_Ind
Notification_Type_Text_Ind
Notification_type_Email_Ind
Notification_Cell_Phone
In the MMC portal now they are prevented from being able to select both the text and email indicators. And if they are both set to Y it will cause a failure in the current MMC portal when it tries to handle the enoticing. Now there is nothing stopping us from a DB perspective of setting both the Notification_Type_Text_Ind and Notification_type_Email_Ind to Y so for IOS we really could do this. 
What we will have to do is that to allow for the pilot of IOS to happen while MMC is still in play that we will have to adjust our feed to MMC to not send over the text indicator and email indicator as both Y to prevent an MMC failure.
Does this sound appropriate to you folks?</text>
    <mentions>
      <mention mentionpersonId="{1F73F248-B3EB-4C2F-8A3E-5674318A683A}" mentionId="{66961E87-4DBE-4E8A-B046-4F4EAEC43BE8}" startIndex="0" length="19"/>
      <mention mentionpersonId="{EEAC3923-0631-41EF-96E1-B8D529E52887}" mentionId="{A2642999-BAF9-4243-B13C-E7660601A097}" startIndex="20" length="15"/>
      <mention mentionpersonId="{3141D96D-C839-4844-A355-376378611457}" mentionId="{280D3ED1-424B-459B-B913-9F331842914F}" startIndex="36" length="10"/>
    </mentions>
  </threadedComment>
  <threadedComment ref="A26" dT="2020-11-30T20:21:08.63" personId="{BD247019-0B78-4CD4-A842-57CEE3AC0445}" id="{8E5D4FA6-2CDD-4815-ACE3-B386EE455FC5}" done="1">
    <text>For discussion: Preferred language question is asked for all household members in MMC, but other contact information is not asked for non-primary member.</text>
  </threadedComment>
  <threadedComment ref="B26" dT="2021-01-15T20:02:57.93" personId="{AE528F6D-C46B-4401-94A2-35221ED484D8}" id="{70DA7CE3-F035-45DC-A7B6-3CB19E546227}">
    <text>ACES.PERSON.PRIMARY_LANGUAGE_TYPE_CD.
Selection is in PRIMARY_LANGUAGE_TYPE table. Currenly have 83 options. We do not have an other only a Unknown Or Not Defined (70)</text>
  </threadedComment>
  <threadedComment ref="B27" dT="2020-12-03T15:46:15.38" personId="{F7CFEF09-3D9E-48B9-B550-36A0E8936BDD}" id="{CB3DC6DC-D42F-4366-9A19-0E29EF89DBAF}" done="1">
    <text>Decision made to keep non-primary contact information in NextGen
Do not want to collect email/phone for non-primary applicants below 16 (not the case head). Address will be collected for everyone regardless of age.</text>
  </threadedComment>
  <threadedComment ref="B30" dT="2021-01-15T20:07:01.53" personId="{AE528F6D-C46B-4401-94A2-35221ED484D8}" id="{4639632D-BFF9-43D5-96C4-CADE7ED38A4A}">
    <text>Are we keeping this given the above?</text>
  </threadedComment>
  <threadedComment ref="B31" dT="2020-11-30T20:29:12.92" personId="{BD247019-0B78-4CD4-A842-57CEE3AC0445}" id="{3B240A19-9296-4D42-B58E-4FE9BA42C2A2}" done="1">
    <text>For discussion: Preferred language question is asked for all household members in MMC, but other contact information is not asked for non-primary member.</text>
  </threadedComment>
  <threadedComment ref="B32" dT="2020-12-10T18:37:51.07" personId="{AE528F6D-C46B-4401-94A2-35221ED484D8}" id="{4E7B8382-45AE-4741-808D-7B7A15D7D275}" done="1">
    <text>We have as part of the address GEOCODE which has 630 lines of data in it with town list but it is Maine towns and not all of them, but most.</text>
  </threadedComment>
  <threadedComment ref="B32" dT="2021-01-05T17:01:45.94" personId="{2832BA64-7617-42CD-8254-2271F11DFA94}" id="{880D5E77-66B8-4684-91E9-89A7919F13F5}" parentId="{4E7B8382-45AE-4741-808D-7B7A15D7D275}">
    <text>received this information from Don in MaineGEOCODE.xlsx</text>
  </threadedComment>
  <threadedComment ref="B32" dT="2021-01-15T20:08:26.95" personId="{AE528F6D-C46B-4401-94A2-35221ED484D8}" id="{E18D9C09-68DA-4C4C-AB9E-6CC3EAEB3BD6}" parentId="{4E7B8382-45AE-4741-808D-7B7A15D7D275}">
    <text>Added other notes about GEOCODE earlier in doc.</text>
  </threadedComment>
  <threadedComment ref="B39" dT="2020-12-10T18:37:51.07" personId="{AE528F6D-C46B-4401-94A2-35221ED484D8}" id="{7D24CD85-2D5A-4865-827F-87D29DFD6E08}" done="1">
    <text>We have as part of the address GEOCODE which has 630 lines of data in it with town list but it is Maine towns and not all of them, but most.</text>
  </threadedComment>
  <threadedComment ref="B44" dT="2021-01-15T20:38:24.12" personId="{AE528F6D-C46B-4401-94A2-35221ED484D8}" id="{8F294712-5819-4E78-82EA-FB0030E3F0D0}">
    <text>See other note</text>
  </threadedComment>
  <threadedComment ref="B45" dT="2021-01-15T20:40:41.19" personId="{AE528F6D-C46B-4401-94A2-35221ED484D8}" id="{5A49D6BF-39C9-4ACC-9858-148A21AD6679}">
    <text>when ACES.OTHER_PARTICIPANT.OTHER_PARTICIPANT_TYPE_CD = Authorized Representative (C) 
ACES.OTHER_PARTICIPANT.MIDDLE_NAME varchar2 30 byte</text>
  </threadedComment>
  <threadedComment ref="B46" dT="2021-01-15T20:38:32.96" personId="{AE528F6D-C46B-4401-94A2-35221ED484D8}" id="{24E34E59-408B-4A46-B317-C4386C3321E8}">
    <text>See other note</text>
  </threadedComment>
  <threadedComment ref="B47" dT="2021-01-15T20:41:20.82" personId="{AE528F6D-C46B-4401-94A2-35221ED484D8}" id="{1D2F1516-BC50-4253-9E24-0E2E93552FBF}">
    <text>when ACES.OTHER_PARTICIPANT.OTHER_PARTICIPANT_TYPE_CD = Authorized Representative (C) 
ACES.OTHER_PARTICIPANT.NAME_SUFFIX varchar2 (10byte)</text>
  </threadedComment>
  <threadedComment ref="B48" dT="2020-12-03T16:42:57.84" personId="{F7CFEF09-3D9E-48B9-B550-36A0E8936BDD}" id="{8F0018A6-3166-4FC5-96DC-D8FB82E21A44}" done="1">
    <text>Isn't currently collected in ACES, but would be good to include in the future.</text>
  </threadedComment>
  <threadedComment ref="B48" dT="2021-01-15T20:41:42.41" personId="{AE528F6D-C46B-4401-94A2-35221ED484D8}" id="{46E2766E-1628-4F14-8A26-2A8C70610D85}" parentId="{8F0018A6-3166-4FC5-96DC-D8FB82E21A44}">
    <text>AC-4527 task to add</text>
  </threadedComment>
  <threadedComment ref="B53" dT="2021-01-11T15:09:58.40" personId="{2832BA64-7617-42CD-8254-2271F11DFA94}" id="{0BB986C7-1A34-45BD-B20C-6577356C94D3}" done="1">
    <text>This should be a check all that apply - multiselect box</text>
  </threadedComment>
  <threadedComment ref="B53" dT="2021-01-15T20:43:03.51" personId="{AE528F6D-C46B-4401-94A2-35221ED484D8}" id="{F8228979-7FE6-411A-8542-5B0C97D70770}" parentId="{0BB986C7-1A34-45BD-B20C-6577356C94D3}">
    <text>We do not have this in ACES</text>
  </threadedComment>
  <threadedComment ref="B53" dT="2021-01-15T21:32:11.83" personId="{7C155F94-9AA1-4AD2-9820-0F40E435869F}" id="{4C3F191E-344E-46F8-B712-B7804E9CF6B9}" parentId="{0BB986C7-1A34-45BD-B20C-6577356C94D3}">
    <text>This is the type.  These selections need to be addressed in ACES discussion.  We cannot limit them just to the 3 mentioned on the AR form.  Some of the selections are not AR, but are still used such as Release of Info</text>
  </threadedComment>
  <threadedComment ref="B57" dT="2021-01-19T20:29:39.96" personId="{F4937067-518F-49EA-B783-600C98EF6606}" id="{2C27738E-2299-444D-A61C-9E20A6687457}">
    <text>I don't see that any of the Auth Rep questions have any programs indicated.  I think we can all agree that all questions are for all programs, but I think we need to spell it out here before we sign off.</text>
  </threadedComment>
  <threadedComment ref="B57" dT="2021-01-20T16:57:39.25" personId="{F7CFEF09-3D9E-48B9-B550-36A0E8936BDD}" id="{E0FCABE9-D238-45A6-9EE5-BF269584E80E}" parentId="{2C27738E-2299-444D-A61C-9E20A6687457}">
    <text>The authorized representative module was designed to appear regardless of program, so no specific programs were listed in the programs column (similar to what happens for page titles that appear regardless of program). For additional clarity, I have updated the auth rep questions to explicitly list all 3 programs.</text>
  </threadedComment>
  <threadedComment ref="B61" dT="2021-01-19T12:38:21.79" personId="{AE528F6D-C46B-4401-94A2-35221ED484D8}" id="{3273AEE3-7CF3-4464-A446-452ADBC063E6}">
    <text>RELATIONSHIP_TYPE_CD</text>
  </threadedComment>
  <threadedComment ref="B62" dT="2021-01-19T12:40:35.91" personId="{AE528F6D-C46B-4401-94A2-35221ED484D8}" id="{3FB06F53-C997-4D31-A63C-01EB17FFB032}">
    <text>ACES.RELATIONSHIP.PARENTAL_CONTROL_IND. This is a Y or N.</text>
  </threadedComment>
  <threadedComment ref="B63" dT="2021-01-04T19:18:36.33" personId="{2832BA64-7617-42CD-8254-2271F11DFA94}" id="{D173F0B1-9E04-4AC5-B822-0919C91303D5}" done="1">
    <text>Alex Lauritzen -
Could we generate an additional question for TANF applicants?  If there is a child under 18 generate:  Is &lt;name&gt; the Legal Guardian or Indian Custodian for &lt;name&gt;?  With a yes or no response.</text>
  </threadedComment>
  <threadedComment ref="B63" dT="2021-01-04T19:34:53.32" personId="{2832BA64-7617-42CD-8254-2271F11DFA94}" id="{D6D15157-32B6-4C38-BD1E-81FB4A9C315C}" parentId="{D173F0B1-9E04-4AC5-B822-0919C91303D5}">
    <text>Adapted the existing question from NextGen to ask about legal guardian/indian custodian for TANF.</text>
  </threadedComment>
  <threadedComment ref="B63" dT="2021-01-19T12:43:14.13" personId="{AE528F6D-C46B-4401-94A2-35221ED484D8}" id="{918841B7-CB52-4B2C-94F5-80733FAE5490}" parentId="{D173F0B1-9E04-4AC5-B822-0919C91303D5}">
    <text>ACES.RELATIONSHIP.TANF_GUARDIAN_CUSTODIAN_IND. Y or N option.</text>
  </threadedComment>
  <threadedComment ref="B64" dT="2021-01-04T19:18:36.33" personId="{2832BA64-7617-42CD-8254-2271F11DFA94}" id="{5F6B0409-82FF-4CD3-8C26-24918A6A7589}" done="1">
    <text>Alex Lauritzen -
Could we generate an additional question for TANF applicants?  If there is a child under 18 generate:  Is &lt;name&gt; the Legal Guardian or Indian Custodian for &lt;name&gt;?  With a yes or no response.</text>
  </threadedComment>
  <threadedComment ref="B64" dT="2021-01-04T19:34:53.32" personId="{2832BA64-7617-42CD-8254-2271F11DFA94}" id="{B7994332-0A1A-4A36-AF4D-7F91A0FB429B}" parentId="{5F6B0409-82FF-4CD3-8C26-24918A6A7589}">
    <text>Adapted the existing question from NextGen to ask about legal guardian/indian custodian for TANF.</text>
  </threadedComment>
  <threadedComment ref="B64" dT="2021-01-19T12:44:26.85" personId="{AE528F6D-C46B-4401-94A2-35221ED484D8}" id="{CDBE873D-936D-4C1D-960C-AE7388935692}" parentId="{5F6B0409-82FF-4CD3-8C26-24918A6A7589}">
    <text>ACES.RELATIONSHIP.MAINTAINS_HOME_IND. Y or N option.</text>
  </threadedComment>
  <threadedComment ref="B65" dT="2021-01-19T14:25:29.54" personId="{AE528F6D-C46B-4401-94A2-35221ED484D8}" id="{F9CCF28D-2BA8-4994-BFC7-FE6FCC0942C8}">
    <text>ACES.TAX_FILING_STATUS. This table has both the TAX_FILING_STATUS_TYPE_CD and the REQUIRED_TO_FILE_IND. These are all part of the same record that are tied to a person (PERSON_ID) and have start dates and end dates.</text>
  </threadedComment>
  <threadedComment ref="B66" dT="2021-01-19T14:28:58.50" personId="{AE528F6D-C46B-4401-94A2-35221ED484D8}" id="{8B87C864-F892-4FD4-B90F-2C2474D8A4B8}">
    <text>This is ACES.RELATIONSHIP.TAX_DEPENDENT_IND these are also assocaited with a person PERSON_ID) in realtion to another person (PERSON_ID_RELATED). These records also have start dates and end dates. But are independnt of the tax records so your start dates and end dates can be different. Prefrence would be to change ACES and make it all part of one record. Also how these are displayed in ACES could be improved with search functionality on the Medicaid Specifc page implemttned as well as more of a summary of the tax records on this page with a detail to create them.</text>
  </threadedComment>
  <threadedComment ref="B67" dT="2021-01-19T14:38:57.08" personId="{AE528F6D-C46B-4401-94A2-35221ED484D8}" id="{C05FEF62-E917-4D8E-B21A-E3C8BC4CF64F}">
    <text>See previous note</text>
  </threadedComment>
  <threadedComment ref="B68" dT="2020-12-17T16:12:11.68" personId="{2832BA64-7617-42CD-8254-2271F11DFA94}" id="{727A763F-9C10-41C4-B7C4-1B85222BC1D3}" done="1">
    <text>Note that Ian wants to use the terminology "cook and eat" in other parts of the application. We should keep it consistent here too.</text>
  </threadedComment>
  <threadedComment ref="B68" dT="2021-01-19T14:42:56.60" personId="{AE528F6D-C46B-4401-94A2-35221ED484D8}" id="{C8BFF100-9641-406B-B893-A7786E642A09}" parentId="{727A763F-9C10-41C4-B7C4-1B85222BC1D3}">
    <text>ACES.RELATIONSHIP.PURCHASE_PREPARE_IND.</text>
  </threadedComment>
  <threadedComment ref="B72" dT="2020-12-04T16:30:49.37" personId="{F7CFEF09-3D9E-48B9-B550-36A0E8936BDD}" id="{DC00501B-FF63-4F33-B578-604284FACEC1}" done="1">
    <text>Ian - want wording for question itself to match what is present in prescreening document
Is anyone in the household absent from a permanent place of residence for the purpose of seeking employment in agricultural work?</text>
  </threadedComment>
  <threadedComment ref="B72" dT="2020-12-04T16:34:32.25" personId="{F7CFEF09-3D9E-48B9-B550-36A0E8936BDD}" id="{C9815AD1-A6AA-4398-B6D2-210720E2CC99}" parentId="{DC00501B-FF63-4F33-B578-604284FACEC1}">
    <text>May need follow up questions to determine if they meet definition for destitute for expedited
 ACES - Migrant household will receive less than $25 in next 10 days?
This question should be included dynamically after the quesion about anyone being a migrant worker.</text>
  </threadedComment>
  <threadedComment ref="B72" dT="2020-12-17T16:22:24.01" personId="{2832BA64-7617-42CD-8254-2271F11DFA94}" id="{33E10202-2C78-46F9-8A0A-09E34A3EAA55}" parentId="{DC00501B-FF63-4F33-B578-604284FACEC1}">
    <text>Note that prescreening changed the language back to original. With help text about migrant or seasonal farmworker.</text>
  </threadedComment>
  <threadedComment ref="B72" dT="2021-01-05T18:56:36.61" personId="{2832BA64-7617-42CD-8254-2271F11DFA94}" id="{00EEF93A-0783-46C0-B5A2-0B72FC3ED293}" parentId="{DC00501B-FF63-4F33-B578-604284FACEC1}">
    <text>Additional questions about migrant or seasonal farmworkers will be added into a separate screen.</text>
  </threadedComment>
  <threadedComment ref="B72" dT="2021-01-19T15:37:02.83" personId="{AE528F6D-C46B-4401-94A2-35221ED484D8}" id="{CCD03A9D-A45E-41AD-8811-34BF756FBEDB}" parentId="{DC00501B-FF63-4F33-B578-604284FACEC1}">
    <text>PERSON.FARM_WORKER_IND = ‘Y’
Also part of this is: HOUSEHOLD_PROFILE.RCVNG_LT_25_NXT_10_DAYS_IND = ‘Y’</text>
  </threadedComment>
  <threadedComment ref="B74" dT="2020-12-18T15:25:05.41" personId="{F7CFEF09-3D9E-48B9-B550-36A0E8936BDD}" id="{7D7CE9D3-9690-43E3-81B4-F54B60B2790C}">
    <text>Need this question for expedited SNAP if someone is migrant/seasonal worker. Other questions can be derived.</text>
  </threadedComment>
  <threadedComment ref="B74" dT="2021-01-20T19:23:11.38" personId="{AE528F6D-C46B-4401-94A2-35221ED484D8}" id="{CE6487A1-1562-45E9-881E-A82E107C89BC}" parentId="{7D7CE9D3-9690-43E3-81B4-F54B60B2790C}">
    <text>@Miller, Ian this is worded as: Migrant household will receive less than $25 in next 10 days? in ACES. Should ACES be different or this?</text>
    <mentions>
      <mention mentionpersonId="{926976C1-2C53-4B28-9E19-761F7756104A}" mentionId="{FC97D994-D718-4C4C-A160-965E9438082A}" startIndex="0" length="12"/>
    </mentions>
  </threadedComment>
  <threadedComment ref="B74" dT="2021-01-20T19:26:35.60" personId="{AE528F6D-C46B-4401-94A2-35221ED484D8}" id="{B49F56AA-937D-4A06-B4AE-A00F6FC830AC}" parentId="{7D7CE9D3-9690-43E3-81B4-F54B60B2790C}">
    <text>ACES. Household Profile.Rcvng_Lt_25_Nxt_10_Days_Ind</text>
  </threadedComment>
  <threadedComment ref="B74" dT="2021-01-20T19:36:02.67" personId="{07A9DA77-D33C-4720-AD5E-08A98D286F1F}" id="{52D93CBA-DF75-4686-A630-E5FD6A3F98FC}" parentId="{7D7CE9D3-9690-43E3-81B4-F54B60B2790C}">
    <text xml:space="preserve">it should be household not individual. ty @Dougherty, Bronwyn  </text>
    <mentions>
      <mention mentionpersonId="{1F73F248-B3EB-4C2F-8A3E-5674318A683A}" mentionId="{0DE7A86E-01F7-469A-AAAB-8CDE055F3ADD}" startIndex="42" length="19"/>
    </mentions>
  </threadedComment>
  <threadedComment ref="B74" dT="2021-01-20T19:39:29.37" personId="{8B735C07-F1E5-4B70-A786-AD1656BA7265}" id="{261277B2-8EB4-4BF4-A8AA-40D7FBB2586E}" parentId="{7D7CE9D3-9690-43E3-81B4-F54B60B2790C}">
    <text>@Lundgren, Donald can you add this to the list to update the wording on this field in ACES PS406</text>
    <mentions>
      <mention mentionpersonId="{E96A1479-0750-4644-A0C4-07B3D759E17C}" mentionId="{0F6F0574-5016-4EF9-97A4-F3DF5D536770}" startIndex="0" length="17"/>
    </mentions>
  </threadedComment>
  <threadedComment ref="B74" dT="2021-01-20T20:43:36.51" personId="{F7CFEF09-3D9E-48B9-B550-36A0E8936BDD}" id="{3F5D42B3-30D1-4ABC-A696-A4B578247516}" parentId="{7D7CE9D3-9690-43E3-81B4-F54B60B2790C}">
    <text>@Miller, Ian
Updated wording to household rather than individual. Since we changed this question to be at the household level rather than the individual, then we have moved this question out of the member details section and to the household circumstances screen.</text>
    <mentions>
      <mention mentionpersonId="{926976C1-2C53-4B28-9E19-761F7756104A}" mentionId="{DE8199D5-0F75-41C9-A93E-1AD8994FB7F4}" startIndex="0" length="12"/>
    </mentions>
  </threadedComment>
  <threadedComment ref="B79" dT="2020-11-25T15:41:07.41" personId="{2832BA64-7617-42CD-8254-2271F11DFA94}" id="{4D9F1624-1074-450A-B2C8-CEFE213412D4}" done="1">
    <text>For discussion: This is a required question in MMC. How is this used in eligibility determinations?</text>
  </threadedComment>
  <threadedComment ref="B79" dT="2020-12-07T15:04:29.52" personId="{D736484E-77C5-485E-9457-390E617071B2}" id="{F98636C1-9EE1-415E-9EBF-2B5729E6098E}" parentId="{4D9F1624-1074-450A-B2C8-CEFE213412D4}">
    <text>SNAP will verify this information later on - no additional questions required in portal for now. Bronwyn will provide follow up information.</text>
  </threadedComment>
  <threadedComment ref="B79" dT="2020-12-15T23:30:13.83" personId="{2832BA64-7617-42CD-8254-2271F11DFA94}" id="{A28FDF07-AE3C-424F-92F2-6F118370C62D}" parentId="{4D9F1624-1074-450A-B2C8-CEFE213412D4}">
    <text>Bronwyn provided additional quesions in ACES documentation for HEAP benefit</text>
  </threadedComment>
  <threadedComment ref="B79" dT="2021-01-20T12:20:33.11" personId="{AE528F6D-C46B-4401-94A2-35221ED484D8}" id="{D66D349B-BEDD-4333-828D-CA1AD6B776D7}" parentId="{4D9F1624-1074-450A-B2C8-CEFE213412D4}">
    <text>So how HEAP works from the ACES front end. From PS406:
Developer Notes: (W = Worker Input, M = MSHA Feed)
If there is an existing ‘W’ heap verification type record, display the most recent record. 
Upon selecting ‘Yes’: 
•	‘Latest Distribution Date’ and ‘Date of Verification’ both are required fields.
•	ACES will insert record into HOUSEHOLD_UTILITY table. Use the ‘Latest Distribution Date’ as START_DT; HEAP_VERIFICATION_TYPE is W; HEAP_RCV_IND is Y and use ‘Date of Verification’ as HEAP_VERIFICATION_DT.
•	If user does not fill either field, ACES will prompt user to enter the information by generating an error message that states: Upon Clicking ‘Yes’, both ‘Latest Distribution Date’ and ‘Date of Verification’ are required fields.  
Upon selecting ‘No’:
•	Only ‘Date of Verification’ is a required field. 
•	ACES will insert record into HOUSEHOLD_UTILITY table. Use ‘Date of Verification’ as START_DT and HEAP_VERIFICATION_DT; HEAP_VERIFICATION_TYPE is W and HEAP_RCV_IND is N.
•	If user does not fill in the field, ACES will prompt user to enter the information by generating an error message that states: Upon Clicking ‘No’, ‘Date of Verification’ are required fields. 
When the record associated with W verification type is changed, a new record (HOUSEHOLD_UTILITY_TYPE_CD = ‘HE’) will be inserted into the HOUSEHOLD_UTILITY table with HEAP_VERIFICATION_TYPE_CD = ‘W’ and the existing record’s End Date will be set one day prior to the new Start Date. While creating the new-inserted W record, ACES will check if the latest W and M records are both in the current month or both within past 12 months and W record’s end date is null. If so, ACES will end date W record by using sysdate. 
Upon clicking Save button, ACES will also check:
(1) If both the latest W and M records are not in current month or not within past 12 months or
(2) If the latest W is not in current month or not within past 12 months 
If so, ACES will prompt user to update the information with a pop up message that states “Latest Distribution Date/Date of Verification is not current. Please review and update the information”.   
Upon clicking Save bottom, if the end date in M record is null and the M record is not in current month or not within past 12 months, ACES will end M record as the last day of the month of the latest eligibility review month for that household case. 
o	HOUSEHOLD_UTILITY.CASE_ID = ASSESSMENT.CASE_ID
o	ASSESSMENT_TYPE_CD = R (Re-certification – Eligibility)
o	HOUSEHOLD_UTILITY.END_DT = the last day of the month of the latest SCHEDULE_DT</text>
  </threadedComment>
  <threadedComment ref="B79" dT="2021-02-08T19:22:30.84" personId="{A673052E-63DB-4163-97BF-08305C698663}" id="{C3500D4A-5E03-4440-A57C-735A6B825A26}" parentId="{4D9F1624-1074-450A-B2C8-CEFE213412D4}">
    <text>This will not be stored in ACES proper at this time as the details in ACES are on the household level and not person level.</text>
  </threadedComment>
  <threadedComment ref="B80" dT="2020-12-09T19:39:58.30" personId="{AE528F6D-C46B-4401-94A2-35221ED484D8}" id="{5351D65F-FDB6-441B-BAAD-AA7127D1EB49}" done="1">
    <text>ACES gathers sponser information we collect:
Last Name- Other Associated Person.Last_Name
First Name- Other Associated Person.First_Name
Middle Name- Other Associated Person.Middle_Name
Suffix- Other Associated Person.Name_Suffix
Organization Name- Other Associated Person.Organization_Name
Address Street 1- Other Associated.Person.Street1
Address Streeet 2- Other Associated.Person.Street2
Address City- Other Associated.Person.City
Address State- Other Associated.Person.State_Cd (drop down selection)
Address Zip Code- Other Associated.Person.Zip_Cd
Address Country- Other Associated.Person.Country_Cd (drop down section)
Relationship- Person Association.Person_Association_Type_Cd (drop down selection)</text>
  </threadedComment>
  <threadedComment ref="B81" dT="2020-11-25T15:05:32.64" personId="{BD247019-0B78-4CD4-A842-57CEE3AC0445}" id="{6302DFA8-4B09-4135-854C-95F21734F8DB}" done="1">
    <text>For discussion: Could the reference table values for this field in ACES be provided?</text>
  </threadedComment>
  <threadedComment ref="B81" dT="2020-12-07T04:28:39.59" personId="{F6B185A4-3B6A-4348-A942-592DC143C49E}" id="{51CB322B-4742-4CBB-B50E-8779272C250C}" parentId="{6302DFA8-4B09-4135-854C-95F21734F8DB}">
    <text xml:space="preserve">Some will make sense for a client, others will not.  </text>
  </threadedComment>
  <threadedComment ref="B81" dT="2020-12-08T21:47:45.92" personId="{7C155F94-9AA1-4AD2-9820-0F40E435869F}" id="{5327A134-4DD4-4519-AE5C-161DFFCC4BDB}" parentId="{6302DFA8-4B09-4135-854C-95F21734F8DB}">
    <text>Will need to make sure we match up with commonly used document/immigration types and map those to ACES types.</text>
  </threadedComment>
  <threadedComment ref="B81" dT="2020-12-09T19:48:25.80" personId="{AE528F6D-C46B-4401-94A2-35221ED484D8}" id="{4A48916B-2FD5-408D-B1C6-579199771095}" parentId="{6302DFA8-4B09-4135-854C-95F21734F8DB}">
    <text>See my notes for types in the line 5.</text>
  </threadedComment>
  <threadedComment ref="B81" dT="2021-01-19T20:53:31.95" personId="{F4937067-518F-49EA-B783-600C98EF6606}" id="{3F5C4C6D-E565-4DDB-88EA-273BEE16E492}" parentId="{6302DFA8-4B09-4135-854C-95F21734F8DB}">
    <text>No programs indicated.  I beleive it should be all.</text>
  </threadedComment>
  <threadedComment ref="B81" dT="2021-01-20T14:20:08.49" personId="{F7CFEF09-3D9E-48B9-B550-36A0E8936BDD}" id="{A5333421-3D31-4619-B84C-BE0EA2AE11B5}" parentId="{6302DFA8-4B09-4135-854C-95F21734F8DB}">
    <text>Updated the programs to include all.</text>
  </threadedComment>
  <threadedComment ref="B82" dT="2020-12-03T00:23:13.28" personId="{2832BA64-7617-42CD-8254-2271F11DFA94}" id="{943DEBD5-2499-47B8-8206-2942556E3695}" done="1">
    <text>For Discussion: How is this information used? Can the question above replace it? If not, please provide logic, program information, validations, etc.</text>
  </threadedComment>
  <threadedComment ref="B82" dT="2020-12-09T19:50:29.70" personId="{AE528F6D-C46B-4401-94A2-35221ED484D8}" id="{EC152F5D-A3D7-48B8-94B7-ABC6D29EB382}" parentId="{943DEBD5-2499-47B8-8206-2942556E3695}">
    <text>ACES.US_CITIZENSHIP.LAND_DT (DATE)
Displayed on PS03 IndividualAlienRefugeeDetail
3</text>
  </threadedComment>
  <threadedComment ref="B83" dT="2020-12-02T22:25:57.49" personId="{BD247019-0B78-4CD4-A842-57CEE3AC0445}" id="{E35EC466-9A72-48C9-A5C0-9FA2F02138C1}" done="1">
    <text>For discussion: This is required for the VLP call.</text>
  </threadedComment>
  <threadedComment ref="B83" dT="2020-12-09T19:55:49.90" personId="{AE528F6D-C46B-4401-94A2-35221ED484D8}" id="{0CBE2D83-BD6D-4FF4-8590-8B567ED8FC8B}" parentId="{E35EC466-9A72-48C9-A5C0-9FA2F02138C1}">
    <text>ACES.US_Citizenship.Cititzen_Verification_Type_Cd
Values are:
Anticipated (A)
Naturalized - Now a citizen (NA)
I-151 or I-551 (R)
INS Letter (NI)
Judges Order (JO)
I-94 (N)
Not Yet Verified (P)
Verified (V)
Failed to Verify (F)
Save Database (S)</text>
  </threadedComment>
  <threadedComment ref="B83" dT="2020-12-17T22:36:03.80" personId="{2832BA64-7617-42CD-8254-2271F11DFA94}" id="{6BBBDE49-ED8D-45B4-A5FC-46FC918435A4}" parentId="{E35EC466-9A72-48C9-A5C0-9FA2F02138C1}">
    <text>Seems like ACES doesn't have a place for all the immigration document types + ID numbers. While we can map to the Alien Number, there will be issues in brinigng the data from ACES back to IOS. Need to confirm how we will be using/storing this information.</text>
  </threadedComment>
  <threadedComment ref="B83" dT="2021-02-18T14:06:31.20" personId="{A673052E-63DB-4163-97BF-08305C698663}" id="{7C70D4C5-6AFF-4211-992C-E8B5E0A739FD}" parentId="{E35EC466-9A72-48C9-A5C0-9FA2F02138C1}">
    <text>As I understand it this is still in discussion as to which document types we will be bringing into ACES. We can add the options that are desired. Some may be considered the same by ACES such as the 
I-94 (Arrival/Departure Record)
I-94 (Arrival/Departure Record) in Unexpired Foreign Passport
For that in ACES we simply have an I-94 option at this time.</text>
  </threadedComment>
  <threadedComment ref="B84" dT="2020-12-09T19:56:27.07" personId="{AE528F6D-C46B-4401-94A2-35221ED484D8}" id="{C02E87DF-45FB-4988-A670-5EBD0122659D}" done="1">
    <text>Do not have in ACES</text>
  </threadedComment>
  <threadedComment ref="B84" dT="2020-12-09T21:21:50.12" personId="{7C155F94-9AA1-4AD2-9820-0F40E435869F}" id="{FD0FCCA9-95CC-4A1D-8075-45A54DE235A4}" parentId="{C02E87DF-45FB-4988-A670-5EBD0122659D}">
    <text>Should map to Alien Number</text>
  </threadedComment>
  <threadedComment ref="B84" dT="2021-01-20T12:29:32.52" personId="{AE528F6D-C46B-4401-94A2-35221ED484D8}" id="{02B4031C-DA9F-4160-9CA3-FB2773FA7F36}" parentId="{C02E87DF-45FB-4988-A670-5EBD0122659D}">
    <text>PERSON.ALIEN_NUMBER</text>
  </threadedComment>
  <threadedComment ref="B85" dT="2020-12-09T19:56:35.17" personId="{AE528F6D-C46B-4401-94A2-35221ED484D8}" id="{D7843166-4468-4255-B44D-D85E76ADD1CA}" done="1">
    <text>Do not have in ACES</text>
  </threadedComment>
  <threadedComment ref="B85" dT="2020-12-09T21:22:02.85" personId="{7C155F94-9AA1-4AD2-9820-0F40E435869F}" id="{8A5DC8EA-47F8-473E-BCBE-AF0638900E92}" parentId="{D7843166-4468-4255-B44D-D85E76ADD1CA}">
    <text>Should map to Alien Number</text>
  </threadedComment>
  <threadedComment ref="B85" dT="2021-01-20T12:29:53.30" personId="{AE528F6D-C46B-4401-94A2-35221ED484D8}" id="{069B954C-66DC-472C-9527-CE428A3986F5}" parentId="{D7843166-4468-4255-B44D-D85E76ADD1CA}">
    <text>PERSON.ALIEN_NUMBER</text>
  </threadedComment>
  <threadedComment ref="B85" dT="2021-01-20T12:30:03.36" personId="{AE528F6D-C46B-4401-94A2-35221ED484D8}" id="{075BC6F3-1C3B-4CDE-9E24-A1B92249D378}" parentId="{D7843166-4468-4255-B44D-D85E76ADD1CA}">
    <text>@Studholme, Lea if SVES ID and Card Number go back to the same thing. Should we really have both?</text>
  </threadedComment>
  <threadedComment ref="B86" dT="2020-12-09T19:56:19.34" personId="{AE528F6D-C46B-4401-94A2-35221ED484D8}" id="{F6B15099-F64A-4EF9-9F67-0F6B5F042FFB}" done="1">
    <text>PERSON.ALIEN_NUMBER</text>
  </threadedComment>
  <threadedComment ref="B86" dT="2021-01-20T12:30:31.06" personId="{AE528F6D-C46B-4401-94A2-35221ED484D8}" id="{2FEAE86F-5715-4F7E-A30E-F86CF632C863}" parentId="{F6B15099-F64A-4EF9-9F67-0F6B5F042FFB}">
    <text>Question if this should really be here if it is the same as above.</text>
  </threadedComment>
  <threadedComment ref="B87" dT="2020-12-09T19:56:56.02" personId="{AE528F6D-C46B-4401-94A2-35221ED484D8}" id="{E429E20F-C210-4FF0-AE7C-3AA440F56DF2}" done="1">
    <text>Do not have in ACES</text>
  </threadedComment>
  <threadedComment ref="B87" dT="2020-12-09T21:22:22.83" personId="{7C155F94-9AA1-4AD2-9820-0F40E435869F}" id="{B062BCBB-4C17-4781-A276-AF950DFB5A64}" parentId="{E429E20F-C210-4FF0-AE7C-3AA440F56DF2}">
    <text>Still need to gather and map to Alien Number</text>
  </threadedComment>
  <threadedComment ref="B87" dT="2021-01-20T12:31:36.54" personId="{AE528F6D-C46B-4401-94A2-35221ED484D8}" id="{CE2FCF40-5DEF-433F-B40E-B84087462CB1}" parentId="{E429E20F-C210-4FF0-AE7C-3AA440F56DF2}">
    <text>Should we ask various questions that go to the same thing or ask one question using all of the types that goes to the one PERSON.ALIEN_NUMBER?</text>
  </threadedComment>
  <threadedComment ref="B88" dT="2020-12-09T19:57:29.70" personId="{AE528F6D-C46B-4401-94A2-35221ED484D8}" id="{A1EE2471-F335-4E10-BFDB-1C7CA1E079FD}" done="1">
    <text>Do not have in ACES</text>
  </threadedComment>
  <threadedComment ref="B89" dT="2020-12-09T19:57:37.61" personId="{AE528F6D-C46B-4401-94A2-35221ED484D8}" id="{57508216-D2F8-41DC-A82C-65839DEBB2F4}" done="1">
    <text>Do not have in ACES</text>
  </threadedComment>
  <threadedComment ref="B90" dT="2020-12-09T19:57:52.54" personId="{AE528F6D-C46B-4401-94A2-35221ED484D8}" id="{3338B154-9363-484A-B8CD-6382C45628AE}" done="1">
    <text>Do not have in ACES</text>
  </threadedComment>
  <threadedComment ref="B91" dT="2020-12-09T19:57:59.62" personId="{AE528F6D-C46B-4401-94A2-35221ED484D8}" id="{6644CB56-D538-462F-81C0-9BC2C938A94C}" done="1">
    <text>Do not have in ACES</text>
  </threadedComment>
  <threadedComment ref="B91" dT="2020-12-09T21:23:14.90" personId="{7C155F94-9AA1-4AD2-9820-0F40E435869F}" id="{337160F2-25EF-4C76-AAA6-5E672AB24936}" parentId="{6644CB56-D538-462F-81C0-9BC2C938A94C}">
    <text>All of these numbers should still be gathered and mapped to Alien Number.  May need to rename that field.</text>
  </threadedComment>
  <threadedComment ref="B91" dT="2021-01-20T12:32:32.77" personId="{AE528F6D-C46B-4401-94A2-35221ED484D8}" id="{C3CB1566-04A9-4502-9C43-25F1BF4CAF27}" parentId="{6644CB56-D538-462F-81C0-9BC2C938A94C}">
    <text>Do we update ACES or something else?</text>
  </threadedComment>
  <threadedComment ref="B92" dT="2020-12-09T19:58:08.57" personId="{AE528F6D-C46B-4401-94A2-35221ED484D8}" id="{375F8590-39D6-4B1F-A8A4-070205FE8074}" done="1">
    <text>Do not have in ACES</text>
  </threadedComment>
  <threadedComment ref="B93" dT="2020-12-09T19:59:19.64" personId="{AE528F6D-C46B-4401-94A2-35221ED484D8}" id="{96D1C435-C5C3-45E4-AAF9-B7D9E21BBDB3}" done="1">
    <text>Do not have in ACES</text>
  </threadedComment>
  <threadedComment ref="B94" dT="2020-12-09T19:59:29.95" personId="{AE528F6D-C46B-4401-94A2-35221ED484D8}" id="{99F2FE42-ABC0-45A2-83EA-AE7137B41779}" done="1">
    <text>Do not have in ACES</text>
  </threadedComment>
  <threadedComment ref="B94" dT="2020-12-09T21:24:39.52" personId="{7C155F94-9AA1-4AD2-9820-0F40E435869F}" id="{0A0E51CA-FEAD-4775-BC02-3E9132B13696}" parentId="{99F2FE42-ABC0-45A2-83EA-AE7137B41779}">
    <text>Assuming immigration information may be used for data matching, if we need to store all this data on the front end to do that will need to edit ACES.</text>
  </threadedComment>
  <threadedComment ref="B94" dT="2021-01-20T12:33:18.92" personId="{AE528F6D-C46B-4401-94A2-35221ED484D8}" id="{EB7E4236-46B8-4C61-B841-677BE318218B}" parentId="{99F2FE42-ABC0-45A2-83EA-AE7137B41779}">
    <text>@Lundgren, Donald Please note all these comments in the Citizenship part as a place that ACES may need to be updated.</text>
    <mentions>
      <mention mentionpersonId="{E96A1479-0750-4644-A0C4-07B3D759E17C}" mentionId="{93E83807-DA16-4A03-9B38-0A49AFD4DD15}" startIndex="0" length="17"/>
    </mentions>
  </threadedComment>
  <threadedComment ref="B95" dT="2021-01-27T14:39:03.92" personId="{D736484E-77C5-485E-9457-390E617071B2}" id="{C47E6413-7443-484B-9EDA-F4F2E018BF1A}">
    <text>These name fields could be used as an alias in ACES. Possibility to add field for DOB in alias table.</text>
  </threadedComment>
  <threadedComment ref="B96" dT="2021-01-20T13:19:09.32" personId="{AE528F6D-C46B-4401-94A2-35221ED484D8}" id="{1DBA3769-FB7E-49E8-9628-2C6F0FA89F18}">
    <text>All names but Other parties/ Auth Rep end up in the PERSON table in ACES so any notes on name applies to all. ACES can do a VARCHAR 30 byte. So if you kept it at middle initial you will have to convert the data. Also another note about names in ACES they are stored all capitals. So anything coming over and going back would need to be converted if you want it mixed.</text>
  </threadedComment>
  <threadedComment ref="B100" dT="2020-12-09T20:03:40.50" personId="{AE528F6D-C46B-4401-94A2-35221ED484D8}" id="{0AF56477-7C47-43C9-8CB5-864F32EA0B5D}" done="1">
    <text>We have:
Other Associated Person.Organization_Name</text>
  </threadedComment>
  <threadedComment ref="B100" dT="2021-01-13T18:41:45.29" personId="{BD247019-0B78-4CD4-A842-57CEE3AC0445}" id="{04000B31-11D5-4AD6-9F04-8A3C77AFB2FD}" parentId="{0AF56477-7C47-43C9-8CB5-864F32EA0B5D}">
    <text>Organization name not required per action item #31.</text>
  </threadedComment>
  <threadedComment ref="B100" dT="2021-01-13T18:44:05.20" personId="{2832BA64-7617-42CD-8254-2271F11DFA94}" id="{7BE9E166-FA4D-4D2B-BC73-17B570244676}" parentId="{0AF56477-7C47-43C9-8CB5-864F32EA0B5D}">
    <text>AI 31 - no follow up questions to organization sponsor</text>
  </threadedComment>
  <threadedComment ref="B104" dT="2021-01-20T13:27:44.03" personId="{AE528F6D-C46B-4401-94A2-35221ED484D8}" id="{1A9EBA57-CB05-4938-B873-3BA8D36AAF6F}">
    <text>So same sort of comment here as on other names
Other Associated Person.Middle_Name. This is VARCHAR2 30 byte so it is the whole name and same comments about names being all capital letters.</text>
  </threadedComment>
  <threadedComment ref="B107" dT="2020-12-09T20:04:42.01" personId="{AE528F6D-C46B-4401-94A2-35221ED484D8}" id="{C05FA6BB-D6FB-4FF4-A6C9-FF49A110D8AA}" done="1">
    <text>Other Associated.Person.Street1</text>
  </threadedComment>
  <threadedComment ref="B108" dT="2020-12-09T20:04:59.12" personId="{AE528F6D-C46B-4401-94A2-35221ED484D8}" id="{5D44458F-54B3-4EC6-B7C8-4638E7712A62}" done="1">
    <text>Other Associated.Person.Street2</text>
  </threadedComment>
  <threadedComment ref="B108" dT="2020-12-09T20:05:37.51" personId="{AE528F6D-C46B-4401-94A2-35221ED484D8}" id="{97107E76-B728-4E5E-A3F5-C09BF01FDA4C}" parentId="{5D44458F-54B3-4EC6-B7C8-4638E7712A62}">
    <text>Also see previous notes where I gave other info for the sponser information collected.</text>
  </threadedComment>
  <threadedComment ref="B110" dT="2020-12-04T21:28:12.70" personId="{DA6528EF-4FA3-4641-809A-0D2A7BEE36CB}" id="{E1813364-7B4F-4E62-ACAF-6BBB06243EE4}" done="1">
    <text>Was individual getting healthcare through Medicaid when they left foster care?</text>
  </threadedComment>
  <threadedComment ref="B110" dT="2020-12-07T16:09:15.15" personId="{D736484E-77C5-485E-9457-390E617071B2}" id="{5682E98D-DF88-4B46-BEF4-50A74FB211C1}" parentId="{E1813364-7B4F-4E62-ACAF-6BBB06243EE4}">
    <text>This information currently not collected in ACES but will need to be collected in the future.</text>
  </threadedComment>
  <threadedComment ref="B110" dT="2021-01-20T13:28:46.25" personId="{AE528F6D-C46B-4401-94A2-35221ED484D8}" id="{4AF237B3-6EE4-40E8-892A-56E64720E0BD}" parentId="{E1813364-7B4F-4E62-ACAF-6BBB06243EE4}">
    <text>@Lundgren, Donald this is where the update for Foster Care comes in.</text>
    <mentions>
      <mention mentionpersonId="{E96A1479-0750-4644-A0C4-07B3D759E17C}" mentionId="{23E11F77-BA6E-45CE-8388-3CEA4E7D00B0}" startIndex="0" length="17"/>
    </mentions>
  </threadedComment>
  <threadedComment ref="B112" dT="2021-01-20T13:42:51.25" personId="{AE528F6D-C46B-4401-94A2-35221ED484D8}" id="{8ED36422-EF42-4ADC-AB23-82326DFE6427}">
    <text>Where it goes is ACES.SCHOOL_AFFILIATION.SCHOOL_TYPE_CD.
This comes from SCHOOL_TYPE table which has the following current values:
Adult Education (Diploma) (SE)
College/University (HU)
Community College (HV)
Full-Time HSE (SG)
High School - Regular (SH)
Other (O)
Primary School (P)
Remedial (R)
Trades School (HT)</text>
  </threadedComment>
  <threadedComment ref="B113" dT="2021-01-13T14:13:35.45" personId="{2832BA64-7617-42CD-8254-2271F11DFA94}" id="{00C5E4CA-A5AA-4F70-AAC4-A4C32E34CDAF}">
    <text>Required field in ACES for education</text>
  </threadedComment>
  <threadedComment ref="B113" dT="2021-01-20T13:44:23.74" personId="{AE528F6D-C46B-4401-94A2-35221ED484D8}" id="{D7DE2D53-2447-49EC-9359-EBA96B8725B4}" parentId="{00C5E4CA-A5AA-4F70-AAC4-A4C32E34CDAF}">
    <text>ACES.SCHOOL_AFFILIATION.GRADE_LEVEL which is number (2)</text>
  </threadedComment>
  <threadedComment ref="B113" dT="2021-01-21T14:47:28.91" personId="{F7CFEF09-3D9E-48B9-B550-36A0E8936BDD}" id="{6B61BCF0-5D21-4D7C-AEDB-6088E1F0C118}" parentId="{00C5E4CA-A5AA-4F70-AAC4-A4C32E34CDAF}">
    <text>@Dougherty, Bronwyn does number(2) imply any 2 digit number?</text>
    <mentions>
      <mention mentionpersonId="{1F73F248-B3EB-4C2F-8A3E-5674318A683A}" mentionId="{0FB07B0A-7EDD-4D49-9C0D-FD7D40B6AA76}" startIndex="0" length="19"/>
    </mentions>
  </threadedComment>
  <threadedComment ref="B113" dT="2021-01-21T15:10:00.05" personId="{8B735C07-F1E5-4B70-A786-AD1656BA7265}" id="{8679D8FF-0997-4F9F-A9C3-9C40F12BF246}" parentId="{00C5E4CA-A5AA-4F70-AAC4-A4C32E34CDAF}">
    <text>2 is the length. So it has enough room for 2 bytes or spaces. so anything from 0 to 99</text>
  </threadedComment>
  <threadedComment ref="B114" dT="2020-12-04T20:18:35.95" personId="{F4937067-518F-49EA-B783-600C98EF6606}" id="{4BD37EF2-2809-44D5-98A5-188FD25AA98B}">
    <text>retain</text>
  </threadedComment>
  <threadedComment ref="B114" dT="2020-12-07T16:20:47.66" personId="{D736484E-77C5-485E-9457-390E617071B2}" id="{2611FBE3-DB2F-42BD-88CE-49B17ECCD211}" parentId="{4BD37EF2-2809-44D5-98A5-188FD25AA98B}">
    <text>Confirmed</text>
  </threadedComment>
  <threadedComment ref="B114" dT="2020-12-07T16:27:12.42" personId="{D736484E-77C5-485E-9457-390E617071B2}" id="{47D0D5A7-007F-47CF-8ACC-1B972C68A9BE}" parentId="{4BD37EF2-2809-44D5-98A5-188FD25AA98B}">
    <text>Confirm logic for showing expected graduation date</text>
  </threadedComment>
  <threadedComment ref="B114" dT="2020-12-17T23:03:55.95" personId="{2832BA64-7617-42CD-8254-2271F11DFA94}" id="{B22389AF-6084-453B-859F-A0FA10E5FC74}" parentId="{4BD37EF2-2809-44D5-98A5-188FD25AA98B}">
    <text>MC: displayes if 18+
SNAP: displays if 15-49
TANF: displays if (15 and high school or lower) or (16-18) or (19 and school type is high school or lower) 
Required only if TANF &amp; 16-18 &amp; school type is high school or lower
Need to follow up on display logic + required validator for this question.</text>
  </threadedComment>
  <threadedComment ref="B114" dT="2021-01-13T14:03:29.23" personId="{2832BA64-7617-42CD-8254-2271F11DFA94}" id="{4D9FFC70-9CD5-42AD-A9AE-FBEDB557A2D5}" parentId="{4BD37EF2-2809-44D5-98A5-188FD25AA98B}">
    <text>To simplify, will displays expected graduation date if 15+ for all programs.</text>
  </threadedComment>
  <threadedComment ref="B114" dT="2021-01-13T15:21:20.01" personId="{2832BA64-7617-42CD-8254-2271F11DFA94}" id="{8242ED09-1283-41DF-BD91-00F35862A153}" parentId="{4BD37EF2-2809-44D5-98A5-188FD25AA98B}">
    <text>Need to follow up with what specific values count as high school or lower.</text>
  </threadedComment>
  <threadedComment ref="B114" dT="2021-01-20T13:45:52.90" personId="{AE528F6D-C46B-4401-94A2-35221ED484D8}" id="{E97A8A0F-D1D7-4321-8DC9-080BD7EBD203}" parentId="{4BD37EF2-2809-44D5-98A5-188FD25AA98B}">
    <text>ACES.SCHOOL AFFILIATION.GRADUATION_DT</text>
  </threadedComment>
  <threadedComment ref="B115" dT="2020-12-07T16:29:27.18" personId="{D736484E-77C5-485E-9457-390E617071B2}" id="{AA7675CA-A813-4A72-A275-4B7EAEAAD02B}">
    <text>Name of School is a picklist (select valid school from list) - need to get an updated list.  If school is not on the list, still collect school name and address.</text>
  </threadedComment>
  <threadedComment ref="B115" dT="2020-12-17T23:05:19.77" personId="{2832BA64-7617-42CD-8254-2271F11DFA94}" id="{8EA294D6-EE2E-46BA-9208-BF79789452BD}" parentId="{AA7675CA-A813-4A72-A275-4B7EAEAAD02B}">
    <text>Provided by Deni via email. File has been uploaded to Teams in the Post Session application folder</text>
  </threadedComment>
  <threadedComment ref="B115" dT="2021-01-20T13:46:39.29" personId="{AE528F6D-C46B-4401-94A2-35221ED484D8}" id="{CDB4ABD6-7A87-42B6-9741-DD5C03868F11}" parentId="{AA7675CA-A813-4A72-A275-4B7EAEAAD02B}">
    <text>Names will be updated in prod so will need to provide updated list pre-deploy. @Lundgren, Donald this is something that should be added to the plan.</text>
    <mentions>
      <mention mentionpersonId="{E96A1479-0750-4644-A0C4-07B3D759E17C}" mentionId="{C0034692-BAB2-46C1-8960-FC60E4C55D35}" startIndex="79" length="17"/>
    </mentions>
  </threadedComment>
  <threadedComment ref="B115" dT="2021-01-20T13:48:21.45" personId="{AE528F6D-C46B-4401-94A2-35221ED484D8}" id="{AC71490B-F33E-49D0-8409-4A02F23DD110}" parentId="{AA7675CA-A813-4A72-A275-4B7EAEAAD02B}">
    <text>ACES.SCHOOL.DESCRIPTION only want to do this for records where the end date is null. Note these do have start date and end dates.</text>
  </threadedComment>
  <threadedComment ref="B115" dT="2021-01-20T23:03:37.60" personId="{F7CFEF09-3D9E-48B9-B550-36A0E8936BDD}" id="{14685136-3B7F-4811-A061-98D5D9FEC7DA}" parentId="{AA7675CA-A813-4A72-A275-4B7EAEAAD02B}">
    <text>@Dougherty, Bronwyn Is other information also typically stored in ACES.SCHOOL.DESCRIPTION? If so, there might be some complications in pulling the data back from ACES to IOS.</text>
    <mentions>
      <mention mentionpersonId="{1F73F248-B3EB-4C2F-8A3E-5674318A683A}" mentionId="{632063F8-F37C-4B56-BAF6-E296C4F57F41}" startIndex="0" length="19"/>
    </mentions>
  </threadedComment>
  <threadedComment ref="B115" dT="2021-01-21T12:01:24.57" personId="{8B735C07-F1E5-4B70-A786-AD1656BA7265}" id="{70DA4194-3C0A-4363-8B8D-DCED9D4FAD31}" parentId="{AA7675CA-A813-4A72-A275-4B7EAEAAD02B}">
    <text xml:space="preserve">No it is just the name. However the logic for pulling that field should also look at the end date for that record in the ACES.SCHOOL table. If the end date is greater than sys date or null you are good to take the ACES.SCHOOL.DESCRIPTION. Let me know if you need me to explain it more. </text>
  </threadedComment>
  <threadedComment ref="B116" dT="2020-12-07T16:43:30.84" personId="{D736484E-77C5-485E-9457-390E617071B2}" id="{6CF1E3D9-F9E0-4D9B-855F-90A574DD8D91}" done="1">
    <text>Want this to be a toggle rather than picklist.
Change question wording to - What is [Individual Name]'s enrollment status?</text>
  </threadedComment>
  <threadedComment ref="B116" dT="2021-01-20T15:09:52.85" personId="{AE528F6D-C46B-4401-94A2-35221ED484D8}" id="{6365CEBD-F365-4C05-9C5F-628CAEA87E28}" parentId="{6CF1E3D9-F9E0-4D9B-855F-90A574DD8D91}">
    <text>In ACES this is SCHOOL_AFFILIATION.
ENROLLMENT_STATUS_TYPE_CD. The options for this are:
Full (F)
Half or more (H)
Less than half (L)</text>
  </threadedComment>
  <threadedComment ref="B116" dT="2021-01-20T15:11:43.77" personId="{AE528F6D-C46B-4401-94A2-35221ED484D8}" id="{A54FABD8-99E3-45BC-9F40-9F7EAB2DD813}" parentId="{6CF1E3D9-F9E0-4D9B-855F-90A574DD8D91}">
    <text>Also note for the HOPE program as an FYI if the client answers L for this (enters on PS159) then the follow up question of Has been Approved for Less than half time  (SCHOOL_AFFILIATION. HOPE_APPRAPPROVAL_LPT_HOPE_IND) is required.</text>
  </threadedComment>
  <threadedComment ref="B117" dT="2020-12-04T20:19:00.88" personId="{F4937067-518F-49EA-B783-600C98EF6606}" id="{E2D54E7F-72A7-4060-82A3-7B57FFC4C85A}" done="1">
    <text>retain</text>
  </threadedComment>
  <threadedComment ref="B117" dT="2020-12-07T16:24:45.26" personId="{D736484E-77C5-485E-9457-390E617071B2}" id="{40BC8540-0221-48FB-8D03-D691F1045539}" parentId="{E2D54E7F-72A7-4060-82A3-7B57FFC4C85A}">
    <text>confirmed - (federally funded work-study)</text>
  </threadedComment>
  <threadedComment ref="B117" dT="2020-12-09T21:30:27.76" personId="{7C155F94-9AA1-4AD2-9820-0F40E435869F}" id="{B689057F-8048-4DF0-A452-0E37EC4FA09E}" parentId="{E2D54E7F-72A7-4060-82A3-7B57FFC4C85A}">
    <text>Not needed for medicaid.</text>
  </threadedComment>
  <threadedComment ref="B117" dT="2021-01-20T15:16:27.95" personId="{AE528F6D-C46B-4401-94A2-35221ED484D8}" id="{CEC87049-F50C-4FD4-857E-FAEDBEA7D8A3}" parentId="{E2D54E7F-72A7-4060-82A3-7B57FFC4C85A}">
    <text>This most likely translates to a FSP_HIGHER_ED_EXEMPTION record where the FSP_STUDENT_EXEMPTION_TYPE_CD is Work Study Program participation (WSP). These records have start dates and end dates so this will need to be populated. They are not directly tied to the SCHOOL_AFFILIATION record other than the PERSON_ID would be the same.</text>
  </threadedComment>
  <threadedComment ref="B118" dT="2020-12-04T20:19:35.59" personId="{F4937067-518F-49EA-B783-600C98EF6606}" id="{74CDF442-9992-4330-8638-EA58890B60F1}" done="1">
    <text>retain and add ASPIRE, SNAP E&amp;T or HOPE</text>
  </threadedComment>
  <threadedComment ref="B118" dT="2020-12-07T16:25:03.98" personId="{D736484E-77C5-485E-9457-390E617071B2}" id="{D1715780-CA49-4430-BE33-C9FB1F264AB0}" parentId="{74CDF442-9992-4330-8638-EA58890B60F1}">
    <text>will remove conditional logic for showing this question.</text>
  </threadedComment>
  <threadedComment ref="B118" dT="2020-12-09T21:30:42.42" personId="{7C155F94-9AA1-4AD2-9820-0F40E435869F}" id="{0F388A22-740C-425A-A367-D30AA2B700BA}" parentId="{74CDF442-9992-4330-8638-EA58890B60F1}">
    <text>Not needed for medicaid</text>
  </threadedComment>
  <threadedComment ref="B118" dT="2021-01-20T15:17:46.68" personId="{AE528F6D-C46B-4401-94A2-35221ED484D8}" id="{EA681EFD-D4A0-4585-B7F5-71D376804A22}" parentId="{74CDF442-9992-4330-8638-EA58890B60F1}">
    <text>Assuming that this  translates to a FSP_HIGHER_ED_EXEMPTION record where the FSP_STUDENT_EXEMPTION_TYPE_CD is State or federal work training or education placement (AGY). These records have start dates and end dates so this will need to be populated. They are not directly tied to the SCHOOL_AFFILIATION record other than the PERSON_ID would be the same.</text>
  </threadedComment>
  <threadedComment ref="B120" dT="2021-01-20T15:23:37.31" personId="{AE528F6D-C46B-4401-94A2-35221ED484D8}" id="{FD735222-F803-4797-BBDB-72C0872F491A}">
    <text>So going back to ACES this is multiple things:
Person.Native_American_Ind
then one or many of the below:
Person.Penobscot_Ind
Person.Houlton_Maliseet_Ind
Person.Aroostk_Micmac_Ind
Person.P_Dana_Pt_Passqdy_Ind
Person.Pleasnt_Pt_Passqdy_Ind
Person.Other_Tribe_ind
We allow more than one tribe to be selected. Not sure if you want to do this here.</text>
  </threadedComment>
  <threadedComment ref="B120" dT="2021-02-01T01:05:13.39" personId="{A673052E-63DB-4163-97BF-08305C698663}" id="{70A7A1FD-0010-4F42-95EF-E5821F28268E}" parentId="{FD735222-F803-4797-BBDB-72C0872F491A}">
    <text>Was there a decision on this one?</text>
  </threadedComment>
  <threadedComment ref="B121" dT="2021-01-19T21:03:18.68" personId="{F4937067-518F-49EA-B783-600C98EF6606}" id="{78EDA129-0B95-46C9-A334-B2BB53406D72}">
    <text>@Miller, Ian Do these two matter for SNAP?</text>
    <mentions>
      <mention mentionpersonId="{926976C1-2C53-4B28-9E19-761F7756104A}" mentionId="{A8DDD983-D73A-46A6-A39E-104728C5EB11}" startIndex="0" length="12"/>
    </mentions>
  </threadedComment>
  <threadedComment ref="B121" dT="2021-01-19T21:08:21.58" personId="{07A9DA77-D33C-4720-AD5E-08A98D286F1F}" id="{4CA5A850-5BB7-4498-80D0-BBC11E252794}" parentId="{78EDA129-0B95-46C9-A334-B2BB53406D72}">
    <text>nope</text>
  </threadedComment>
  <threadedComment ref="B121" dT="2021-01-20T15:26:55.61" personId="{AE528F6D-C46B-4401-94A2-35221ED484D8}" id="{72AC4958-E954-4F52-9198-1CB8859462F9}" parentId="{78EDA129-0B95-46C9-A334-B2BB53406D72}">
    <text>@Studholme, Lea is this the Tribal Verification / CHS or I/T/U Eligibile? question from the client detail? Or just something that we gather like we do now and do nothing about?</text>
    <mentions>
      <mention mentionpersonId="{EEAC3923-0631-41EF-96E1-B8D529E52887}" mentionId="{810540BC-C3F5-4F95-B6D9-88EEE2E47467}" startIndex="0" length="15"/>
    </mentions>
  </threadedComment>
  <threadedComment ref="B121" dT="2021-01-20T15:27:33.72" personId="{AE528F6D-C46B-4401-94A2-35221ED484D8}" id="{5A82D091-20FF-494F-8886-1B98A9143CB8}" parentId="{78EDA129-0B95-46C9-A334-B2BB53406D72}">
    <text>if it is that it would be : Person.Tribal_Verification_Ind</text>
  </threadedComment>
  <threadedComment ref="B121" dT="2021-01-20T16:12:44.40" personId="{DA6528EF-4FA3-4641-809A-0D2A7BEE36CB}" id="{A4BDD289-038A-4128-936A-1D87FB7440EB}" parentId="{78EDA129-0B95-46C9-A334-B2BB53406D72}">
    <text xml:space="preserve">We need to ask about it.  Similar function, and can be mapped there.  </text>
  </threadedComment>
  <threadedComment ref="B121" dT="2021-01-20T18:53:54.09" personId="{F7CFEF09-3D9E-48B9-B550-36A0E8936BDD}" id="{0FE28B70-9A49-43BD-B8BD-904691F19BB4}" parentId="{78EDA129-0B95-46C9-A334-B2BB53406D72}">
    <text>@Lauritzen, Alexandria Should these two question be asked for TANF?</text>
    <mentions>
      <mention mentionpersonId="{7ACB0DA5-6339-4F0E-AD86-CFEC0F3AE419}" mentionId="{8C98D297-090D-46C1-BBA9-9787EE84EDFD}" startIndex="0" length="22"/>
    </mentions>
  </threadedComment>
  <threadedComment ref="B121" dT="2021-01-20T18:57:26.50" personId="{ECD607E8-4612-4372-92A5-77534E03CFE8}" id="{DFC1417B-0B27-4507-A65D-7B8A024E1AA5}" parentId="{78EDA129-0B95-46C9-A334-B2BB53406D72}">
    <text>@Wu, Grace Tribal affiliation info is needed, but these two questions are not.</text>
    <mentions>
      <mention mentionpersonId="{3141D96D-C839-4844-A355-376378611457}" mentionId="{D2A7D22F-D982-49C2-8CB7-FE3203BCCC3F}" startIndex="0" length="10"/>
    </mentions>
  </threadedComment>
  <threadedComment ref="B121" dT="2021-01-20T19:08:32.85" personId="{F7CFEF09-3D9E-48B9-B550-36A0E8936BDD}" id="{7B813A00-CB57-4305-A621-319AC851A98B}" parentId="{78EDA129-0B95-46C9-A334-B2BB53406D72}">
    <text>@Lauritzen, Alexandria @Downs, Michael E @Miller, Ian Thanks for the help. I have update the logic so that the indian health service questions will not appear for SNAP or TANF.</text>
    <mentions>
      <mention mentionpersonId="{7ACB0DA5-6339-4F0E-AD86-CFEC0F3AE419}" mentionId="{4E80CD77-AF00-40B2-B7D3-7D55ED085886}" startIndex="0" length="22"/>
      <mention mentionpersonId="{65C9DF28-32CB-4F3A-9685-40508ABD506B}" mentionId="{714D0CC2-8192-4063-814B-E55FBE78B6BC}" startIndex="23" length="17"/>
      <mention mentionpersonId="{926976C1-2C53-4B28-9E19-761F7756104A}" mentionId="{40401AA4-20DC-4C81-9D22-7DBD02611827}" startIndex="41" length="12"/>
    </mentions>
  </threadedComment>
  <threadedComment ref="B122" dT="2021-01-20T15:27:07.39" personId="{AE528F6D-C46B-4401-94A2-35221ED484D8}" id="{5A379F30-1B0B-4A41-A03D-1C37BF0189A6}">
    <text>Same comment here.</text>
  </threadedComment>
  <threadedComment ref="B122" dT="2021-01-20T16:12:56.06" personId="{DA6528EF-4FA3-4641-809A-0D2A7BEE36CB}" id="{9C08E134-3DF2-4E28-90CC-4839EC797999}" parentId="{5A379F30-1B0B-4A41-A03D-1C37BF0189A6}">
    <text>Same response</text>
  </threadedComment>
  <threadedComment ref="B123" dT="2021-01-20T15:32:04.61" personId="{AE528F6D-C46B-4401-94A2-35221ED484D8}" id="{7E39D485-72E3-4504-95B0-8322F35919F3}">
    <text>How are you going to pick list this? Isn't the question more who has an absent parent? @Studholme, Lea and @Bullard, Esther and @Lauritzen, Alexandria what do you think?</text>
    <mentions>
      <mention mentionpersonId="{EEAC3923-0631-41EF-96E1-B8D529E52887}" mentionId="{786FBE86-2F50-4C2C-B57E-BE892D196F0A}" startIndex="87" length="15"/>
      <mention mentionpersonId="{35E47382-738D-4150-B7AF-CA989DCFA3BE}" mentionId="{B8009EA6-2554-4A06-A9A5-E03BE6101B87}" startIndex="107" length="16"/>
      <mention mentionpersonId="{7ACB0DA5-6339-4F0E-AD86-CFEC0F3AE419}" mentionId="{065759BF-B4F3-4AC9-9D7A-439087DA42BF}" startIndex="128" length="22"/>
    </mentions>
  </threadedComment>
  <threadedComment ref="B123" dT="2021-01-20T19:18:55.31" personId="{F7CFEF09-3D9E-48B9-B550-36A0E8936BDD}" id="{F82C8934-1CA7-434D-9F78-DF1F4F40C12C}" parentId="{7E39D485-72E3-4504-95B0-8322F35919F3}">
    <text>@Dougherty, Bronwyn @Studholme, Lea @Bullard, Esther @Lauritzen, Alexandria This picklist only appears if there are already Absent Parent entries added for someone in the household. For example, say there are two children who are living with a grandparent. For the first child, the user will need to add the information for both absent parents. When the user gets to this screen for the next child, then this picklist will appear with the two absent parent entries that were enterred for the first child. The user can either select one of these previously entered absent parent entries or select "someone else". If the user selects "someone else", then user will be prompted to complete the fields on the screen. If they select one of the existing absent parent entries, the data will be prepopulated to reduce data re-entry.</text>
    <mentions>
      <mention mentionpersonId="{1F73F248-B3EB-4C2F-8A3E-5674318A683A}" mentionId="{47F4C331-99A5-4F14-AE27-2AB8704165F2}" startIndex="0" length="19"/>
      <mention mentionpersonId="{EEAC3923-0631-41EF-96E1-B8D529E52887}" mentionId="{F5DD355B-92CB-4C91-9381-9DAF666059F1}" startIndex="20" length="15"/>
      <mention mentionpersonId="{35E47382-738D-4150-B7AF-CA989DCFA3BE}" mentionId="{E9C8FC36-FB9A-46BD-9646-419AE217C25F}" startIndex="36" length="16"/>
      <mention mentionpersonId="{7ACB0DA5-6339-4F0E-AD86-CFEC0F3AE419}" mentionId="{6B029352-191B-4886-AF0F-751786CF2EAA}" startIndex="53" length="22"/>
    </mentions>
  </threadedComment>
  <threadedComment ref="B123" dT="2021-01-20T19:42:01.85" personId="{8B735C07-F1E5-4B70-A786-AD1656BA7265}" id="{C52DBCDC-20CA-4865-8F3F-BD76D18E2BAC}" parentId="{7E39D485-72E3-4504-95B0-8322F35919F3}">
    <text>I like that.</text>
  </threadedComment>
  <threadedComment ref="B124" dT="2021-01-20T15:34:29.51" personId="{AE528F6D-C46B-4401-94A2-35221ED484D8}" id="{19F2A29D-85EA-480C-BD37-34CC46DC79A9}">
    <text>So the data for this as far as where it ends up in ACES is from the PERSON table for the person who is in the ACES.OTHER_PARENT_RELATION.PERSON_ID_PARENT so similar comments here about name formatting (it is all CAPS in ACES DB) and the middle name.</text>
  </threadedComment>
  <threadedComment ref="B127" dT="2020-12-04T20:24:33.91" personId="{F4937067-518F-49EA-B783-600C98EF6606}" id="{79AF108C-AE36-4D3E-ADE9-8745DCF12A5C}" done="1">
    <text>retain</text>
  </threadedComment>
  <threadedComment ref="B129" dT="2020-12-04T20:34:01.55" personId="{F4937067-518F-49EA-B783-600C98EF6606}" id="{8B6EEE40-1013-44F6-9662-BDCC269803CE}" done="1">
    <text>More Follow up questions:
Employer * 
Military Branch
Absence Reason * 
Abandonment
Death
Divorce 
Employed Away From
Home Incarceration
Institutionalized
Military Duty
Separation
Un-wed Parenthood   
Child in involuntary state custody? * 
Parents share joint custody? * 
Custodial Parent ever live with NCP in Maine? (Enter Town and Dates)
NCP Provide guidance? * 
NCP provide physical care? * 
NCP maintain home for the child? * 
Is the Non-Custodial Parent Deceased? * 
Is NCP disabled? * 
If we refer the Non-Custodial Parent to support enforcement is there a risk to the physical or mental health of you or the child? 
Was child born in the marriage? * 
If No Has paternity been established?
If Yes How has the paternity been established?
Acknowledged
Court Adjudicated
Is other parent paying child support? * 
Is there a court ordered child support order? * 
Yes
No
Pending
If Yes or Pending Court Name?
If paying or court ordered Child Support Monthly Amount?</text>
  </threadedComment>
  <threadedComment ref="B129" dT="2020-12-08T14:40:47.34" personId="{F7CFEF09-3D9E-48B9-B550-36A0E8936BDD}" id="{8AB12F34-AE79-422C-BA14-6DBC403F71B5}" parentId="{8B6EEE40-1013-44F6-9662-BDCC269803CE}">
    <text>Look at Bronwyn's attached documentation</text>
  </threadedComment>
  <threadedComment ref="B129" dT="2020-12-17T23:19:12.90" personId="{2832BA64-7617-42CD-8254-2271F11DFA94}" id="{B4DE833F-1911-49CB-BD7A-A6C5032080FC}" parentId="{8B6EEE40-1013-44F6-9662-BDCC269803CE}">
    <text>Updated the questions for this screen based on AI related to the absent parent screen.</text>
  </threadedComment>
  <threadedComment ref="B130" dT="2020-12-04T20:25:07.91" personId="{F4937067-518F-49EA-B783-600C98EF6606}" id="{537A5250-8B28-4492-ABAF-DB7081631445}" done="1">
    <text>Good to gather if we can, but do not display if it comes from an ACES match</text>
  </threadedComment>
  <threadedComment ref="B130" dT="2020-12-17T23:19:56.28" personId="{2832BA64-7617-42CD-8254-2271F11DFA94}" id="{04DEFD9B-013C-417C-9C45-B86ECF0E83B2}" parentId="{537A5250-8B28-4492-ABAF-DB7081631445}">
    <text>SSN are hidden in NextGen</text>
  </threadedComment>
  <threadedComment ref="B132" dT="2021-01-20T15:41:02.71" personId="{AE528F6D-C46B-4401-94A2-35221ED484D8}" id="{8DCDFD65-91A8-46FC-828C-C616730DFBB3}">
    <text>Other_ Parent Relation.NCP_Deceased_Ind</text>
  </threadedComment>
  <threadedComment ref="B133" dT="2021-01-20T15:42:03.46" personId="{AE528F6D-C46B-4401-94A2-35221ED484D8}" id="{706391E4-6F77-47CE-9B0D-9D29E7C6310C}">
    <text>So this is not on the ACES page but if you got it it could possible go to the PERSON table for that person who is in the ACES.OTHER_PARENT_RELATION.PERSON_ID_PARENT
In the PERSON table it is the ACES.PERSON.DEATH_DT</text>
  </threadedComment>
  <threadedComment ref="B134" dT="2021-01-20T15:47:16.36" personId="{AE528F6D-C46B-4401-94A2-35221ED484D8}" id="{B94E75EA-B01C-4769-AD61-DC72897704D7}">
    <text>Here the question should be about the child not where the absent parent is born. Person.Birth_State_cd</text>
  </threadedComment>
  <threadedComment ref="B134" dT="2021-01-20T19:26:01.00" personId="{F7CFEF09-3D9E-48B9-B550-36A0E8936BDD}" id="{EA74E0F6-C32F-4707-9468-D0F8343C1A71}" parentId="{B94E75EA-B01C-4769-AD61-DC72897704D7}">
    <text>@Dougherty, Bronwyn Since the absent parent details screen appears in the details for the relevant child, [Individual Name] refers to the child's name.</text>
    <mentions>
      <mention mentionpersonId="{1F73F248-B3EB-4C2F-8A3E-5674318A683A}" mentionId="{780956C6-D305-4C05-8EAE-3891C19B40BB}" startIndex="0" length="19"/>
    </mentions>
  </threadedComment>
  <threadedComment ref="B134" dT="2021-01-20T19:41:01.91" personId="{8B735C07-F1E5-4B70-A786-AD1656BA7265}" id="{49779D14-054F-4D60-9F63-6831B31A8E8B}" parentId="{B94E75EA-B01C-4769-AD61-DC72897704D7}">
    <text>Awesome. Note that for ACES it is that State Cd list again. It will haunt you.</text>
  </threadedComment>
  <threadedComment ref="B135" dT="2020-12-03T00:28:19.91" personId="{2832BA64-7617-42CD-8254-2271F11DFA94}" id="{E5E4D70A-A7FD-40D1-A787-D3BA90C76092}" done="1">
    <text>For Discussion: This question is present in MMC and not in NextGen. How is this information used in determining eligibility? Is it required? If so, please provide program logic, validations, reference table values, etc</text>
  </threadedComment>
  <threadedComment ref="B135" dT="2020-12-04T20:35:43.49" personId="{F4937067-518F-49EA-B783-600C98EF6606}" id="{1FA6B9A3-C643-4DF7-83F2-E82557DFEF0E}" parentId="{E5E4D70A-A7FD-40D1-A787-D3BA90C76092}">
    <text>We gather it and pass it to DSER.  It is not necessary for an eligibility decision.</text>
  </threadedComment>
  <threadedComment ref="B135" dT="2021-01-20T15:51:27.88" personId="{AE528F6D-C46B-4401-94A2-35221ED484D8}" id="{5FB19A1F-4C6E-42C4-A351-C7C20F771A9E}" parentId="{E5E4D70A-A7FD-40D1-A787-D3BA90C76092}">
    <text>Other Parent Relation.Conceived_Maine_Ind</text>
  </threadedComment>
  <threadedComment ref="B136" dT="2021-01-20T15:52:12.67" personId="{AE528F6D-C46B-4401-94A2-35221ED484D8}" id="{BFD67AA1-9053-4848-8D2D-E8654CE317C3}">
    <text>Other Parent Relation.Paying_Childsupport_Ind</text>
  </threadedComment>
  <threadedComment ref="B137" dT="2021-01-20T15:52:41.66" personId="{AE528F6D-C46B-4401-94A2-35221ED484D8}" id="{BB6733A3-C007-446D-9B8E-0C19D0064486}">
    <text>Child Support Arrangement.Court_Ordered_Support_Ind</text>
  </threadedComment>
  <threadedComment ref="B138" dT="2021-01-20T15:53:24.16" personId="{AE528F6D-C46B-4401-94A2-35221ED484D8}" id="{89F17DA1-0F26-4A88-8491-0BBAC08F3517}">
    <text>Other Parent Relation.Joint_Custody_Ind</text>
  </threadedComment>
  <threadedComment ref="B139" dT="2020-12-02T20:31:19.86" personId="{BD247019-0B78-4CD4-A842-57CEE3AC0445}" id="{0F107314-C6ED-4B0C-B703-67E5219FF20E}" done="1">
    <text>For discussion: Does ACES support not receiving the information for Absent Parent during the application?</text>
  </threadedComment>
  <threadedComment ref="B139" dT="2021-01-13T23:59:05.86" personId="{2832BA64-7617-42CD-8254-2271F11DFA94}" id="{CE3D61F0-E31E-41C6-AD3D-70A589F40F75}" parentId="{0F107314-C6ED-4B0C-B703-67E5219FF20E}">
    <text>Lea confirmed that this should be kept in IOS</text>
  </threadedComment>
  <threadedComment ref="B139" dT="2021-01-19T21:04:34.33" personId="{F4937067-518F-49EA-B783-600C98EF6606}" id="{22A90364-B151-4FF9-B52E-E00AD5FA302C}" parentId="{0F107314-C6ED-4B0C-B703-67E5219FF20E}">
    <text>No programs indicated.  Should be MC and TANF?</text>
  </threadedComment>
  <threadedComment ref="B139" dT="2021-01-20T15:53:42.25" personId="{AE528F6D-C46B-4401-94A2-35221ED484D8}" id="{E7F12ABE-0D47-4713-B171-0FE2BD27608D}" parentId="{0F107314-C6ED-4B0C-B703-67E5219FF20E}">
    <text>No home in ACES.</text>
  </threadedComment>
  <threadedComment ref="B139" dT="2021-01-20T19:36:29.61" personId="{F7CFEF09-3D9E-48B9-B550-36A0E8936BDD}" id="{4C3FD969-B1E1-4075-BF56-64A763F967A9}" parentId="{0F107314-C6ED-4B0C-B703-67E5219FF20E}">
    <text>This field is a checkbox that allows the user to bypass this screen if they do not have all the information that is normally required for absent parent entries. This field is used for front end purposes, and it will not be directly sent to ACES. As a result, this type of check box appears regardless of program so we did not list anything in the program section (similar to what we do for screen titles). The way that this checkbox will affect ACES is that it will allow users to enter partial information when creating records. This process will be discussed further in the ACES integration sprint.</text>
  </threadedComment>
  <threadedComment ref="B140" dT="2021-01-20T16:23:14.87" personId="{AE528F6D-C46B-4401-94A2-35221ED484D8}" id="{53ADB547-48EE-4523-90AA-10977AE242E7}">
    <text>In ACES this is not a drop down. ACES.Pregnancy.Gestation_Count (number) (3)</text>
  </threadedComment>
  <threadedComment ref="B141" dT="2021-01-20T16:23:46.12" personId="{AE528F6D-C46B-4401-94A2-35221ED484D8}" id="{DD3F63FD-94AF-42FD-B2F6-939D01D5C4C1}">
    <text>ACES. Pregnancy.Due_Dt</text>
  </threadedComment>
  <threadedComment ref="B143" dT="2020-12-09T21:36:54.57" personId="{7C155F94-9AA1-4AD2-9820-0F40E435869F}" id="{B52A6033-27BF-4824-8CFD-31F75C73EE29}" done="1">
    <text>Date pregnancy ended</text>
  </threadedComment>
  <threadedComment ref="B144" dT="2021-01-19T21:06:31.20" personId="{F4937067-518F-49EA-B783-600C98EF6606}" id="{5B7C6BD6-D9B6-41B6-AC07-AC3EB867DBBA}">
    <text>@Miller, Ian I think we can skip all of these disability questins for SNAP.</text>
    <mentions>
      <mention mentionpersonId="{926976C1-2C53-4B28-9E19-761F7756104A}" mentionId="{3E0F4B91-1C3E-4480-AC15-41EF8AB314EC}" startIndex="0" length="12"/>
    </mentions>
  </threadedComment>
  <threadedComment ref="B144" dT="2021-01-19T21:17:05.97" personId="{07A9DA77-D33C-4720-AD5E-08A98D286F1F}" id="{A4B87AA2-283A-4AFD-9CEF-25A909532634}" parentId="{5B7C6BD6-D9B6-41B6-AC07-AC3EB867DBBA}">
    <text>agreed. same logic as last comment</text>
  </threadedComment>
  <threadedComment ref="B144" dT="2021-01-20T16:24:21.81" personId="{AE528F6D-C46B-4401-94A2-35221ED484D8}" id="{9476E4F7-839D-439A-9B00-F63F1BA9483C}" parentId="{5B7C6BD6-D9B6-41B6-AC07-AC3EB867DBBA}">
    <text>No place in ACES for this.</text>
  </threadedComment>
  <threadedComment ref="B144" dT="2021-01-20T19:45:17.72" personId="{F7CFEF09-3D9E-48B9-B550-36A0E8936BDD}" id="{0E250A33-2642-4222-9E7D-22F82B726553}" parentId="{5B7C6BD6-D9B6-41B6-AC07-AC3EB867DBBA}">
    <text>@Lauritzen, Alexandria Should this question be skipped for TANF as well?</text>
    <mentions>
      <mention mentionpersonId="{7ACB0DA5-6339-4F0E-AD86-CFEC0F3AE419}" mentionId="{DC0A6958-F26D-4E5B-A962-87822920EA55}" startIndex="0" length="22"/>
    </mentions>
  </threadedComment>
  <threadedComment ref="B144" dT="2021-01-20T20:00:51.27" personId="{ECD607E8-4612-4372-92A5-77534E03CFE8}" id="{E436A4EB-9E34-41D3-83C5-C19E5EDEF6C0}" parentId="{5B7C6BD6-D9B6-41B6-AC07-AC3EB867DBBA}">
    <text>yes</text>
  </threadedComment>
  <threadedComment ref="B144" dT="2021-01-20T20:03:15.21" personId="{F7CFEF09-3D9E-48B9-B550-36A0E8936BDD}" id="{EE0BEB04-F18D-4851-813E-A87621A97490}" parentId="{5B7C6BD6-D9B6-41B6-AC07-AC3EB867DBBA}">
    <text>Updated program logic to remove SNAP and TANF for this question.</text>
  </threadedComment>
  <threadedComment ref="B145" dT="2021-01-20T16:24:43.10" personId="{AE528F6D-C46B-4401-94A2-35221ED484D8}" id="{8A8A4090-8098-4AC2-962A-D9389A20C18A}">
    <text>Np place in ACES for this.</text>
  </threadedComment>
  <threadedComment ref="B145" dT="2021-01-20T21:00:46.11" personId="{7C155F94-9AA1-4AD2-9820-0F40E435869F}" id="{0B57330D-6165-4F40-AC0E-17C9D263B6DA}" parentId="{8A8A4090-8098-4AC2-962A-D9389A20C18A}">
    <text>May end up being a flag for KB task assignment or program request - TBD</text>
  </threadedComment>
  <threadedComment ref="B145" dT="2021-01-21T12:04:13.09" personId="{8B735C07-F1E5-4B70-A786-AD1656BA7265}" id="{DF57CA3C-F9DF-4593-8692-E8719D30A5C6}" parentId="{8A8A4090-8098-4AC2-962A-D9389A20C18A}">
    <text xml:space="preserve">@Lundgren, Donald this would be an ACES change. </text>
    <mentions>
      <mention mentionpersonId="{E96A1479-0750-4644-A0C4-07B3D759E17C}" mentionId="{D83F6955-5ABD-4886-BAE5-C340E0E4FF8D}" startIndex="0" length="17"/>
    </mentions>
  </threadedComment>
  <threadedComment ref="B146" dT="2021-01-20T16:30:49.15" personId="{AE528F6D-C46B-4401-94A2-35221ED484D8}" id="{EBD280F4-DE22-40D3-8C2B-584C7651A10B}">
    <text>@Drenning, Jessica I assume what you are trying to get at here is from the Individual Long Term Care Classification and the Medical Eligiblity Classifcation table and the Assesment Trigger drop down.</text>
    <mentions>
      <mention mentionpersonId="{4474BBCA-A438-4F9E-B0ED-E26325529331}" mentionId="{09653F9D-B769-4C9C-8114-66FFC7E0FC29}" startIndex="0" length="18"/>
    </mentions>
  </threadedComment>
  <threadedComment ref="B146" dT="2021-01-20T16:38:44.95" personId="{AE528F6D-C46B-4401-94A2-35221ED484D8}" id="{F06A2910-7FC7-4CFE-80BD-15CF106353A3}" parentId="{EBD280F4-DE22-40D3-8C2B-584C7651A10B}">
    <text>If it is LTC_Classification.LTC_CLASS_TRIGGER_TYPE_CD.</text>
  </threadedComment>
  <threadedComment ref="B146" dT="2021-01-20T16:40:49.31" personId="{AE528F6D-C46B-4401-94A2-35221ED484D8}" id="{0729453F-9F07-4AD7-BEDC-8994C9EF7104}" parentId="{EBD280F4-DE22-40D3-8C2B-584C7651A10B}">
    <text>But that does not make sense either</text>
  </threadedComment>
  <threadedComment ref="B146" dT="2021-01-20T21:02:47.32" personId="{7C155F94-9AA1-4AD2-9820-0F40E435869F}" id="{0B69BA0A-F911-43E9-B4F3-35DDCBED4699}" parentId="{EBD280F4-DE22-40D3-8C2B-584C7651A10B}">
    <text>This question is to capture the program request type.</text>
  </threadedComment>
  <threadedComment ref="B146" dT="2021-01-28T14:10:33.79" personId="{F7CFEF09-3D9E-48B9-B550-36A0E8936BDD}" id="{97BCCC9F-BCC1-4E22-816B-6F2755B84FA3}" parentId="{EBD280F4-DE22-40D3-8C2B-584C7651A10B}">
    <text>Map to assistance request type</text>
  </threadedComment>
  <threadedComment ref="B148" dT="2021-01-20T16:57:22.45" personId="{AE528F6D-C46B-4401-94A2-35221ED484D8}" id="{E80F44DC-6A94-4363-9DD3-09C8D2DF28CA}">
    <text>there are a lot of tabels where Facility end up. I assume this will come in as data that the worker will need to match up to the ACES data. @Drenning, Jessica is that your idea as well?</text>
    <mentions>
      <mention mentionpersonId="{4474BBCA-A438-4F9E-B0ED-E26325529331}" mentionId="{7B8AB57B-9AB4-4363-8041-06A5E8E6725D}" startIndex="140" length="18"/>
    </mentions>
  </threadedComment>
  <threadedComment ref="B151" dT="2020-11-25T16:01:26.41" personId="{2832BA64-7617-42CD-8254-2271F11DFA94}" id="{28057CBF-989E-4E43-9B02-DB6F146171FF}" done="1">
    <text>For Discussion: ME only collects for Medicare Part A/B vs NextGen collects Medicare Part A, Medicare Part B, Conditional Enrollment in Medicare Part A.</text>
  </threadedComment>
  <threadedComment ref="B151" dT="2020-12-04T21:48:02.96" personId="{DA6528EF-4FA3-4641-809A-0D2A7BEE36CB}" id="{88E64068-64E4-4E10-B776-0A35E8243465}" parentId="{28057CBF-989E-4E43-9B02-DB6F146171FF}">
    <text>can you select more than one and enter start/end dates for both?  I would like to be able to see them enter both without visiting too many pages.</text>
  </threadedComment>
  <threadedComment ref="B151" dT="2020-12-17T23:42:27.11" personId="{2832BA64-7617-42CD-8254-2271F11DFA94}" id="{960E8838-D4B6-4335-ACF6-502F5DB380D5}" parentId="{28057CBF-989E-4E43-9B02-DB6F146171FF}">
    <text>You need to add each coverage separately froim the medicare coverage summary screen. The user can do this by simply presing the add coverage button on the summary screen, so it will not require them to visit the household information screen.</text>
  </threadedComment>
  <threadedComment ref="B151" dT="2021-01-20T18:17:19.93" personId="{AE528F6D-C46B-4401-94A2-35221ED484D8}" id="{77FDC8EE-77F3-4560-BBB9-8F01BDB8C7D0}" parentId="{28057CBF-989E-4E43-9B02-DB6F146171FF}">
    <text>ACES.OTHER_ASSISTANCE of the OTHER_ASSISTANCE_TYPE_CD of 
Medicare -- Part A (MA)
or 
Medicare -- Part B (MB)</text>
  </threadedComment>
  <threadedComment ref="B154" dT="2021-01-20T18:20:17.30" personId="{AE528F6D-C46B-4401-94A2-35221ED484D8}" id="{FCF9430D-AE57-4A4B-9F21-F00B2358DF04}">
    <text>ACES.OTHER_ASSISTANCE.MEDICARE_BEN_ID
Question are you going to have some sort of edit check on this to ensure formatting?</text>
  </threadedComment>
  <threadedComment ref="B154" dT="2021-01-21T22:11:15.52" personId="{F7CFEF09-3D9E-48B9-B550-36A0E8936BDD}" id="{24AE6048-7B2F-4331-8AE8-28EADA8A3960}" parentId="{FCF9430D-AE57-4A4B-9F21-F00B2358DF04}">
    <text>@Dougherty, Bronwyn we have a MedicareNumberValidator. Details about this validator can be found in the validations tab.</text>
    <mentions>
      <mention mentionpersonId="{1F73F248-B3EB-4C2F-8A3E-5674318A683A}" mentionId="{8B919CCF-8109-47E6-BDE3-8F39C0C82B1B}" startIndex="0" length="19"/>
    </mentions>
  </threadedComment>
  <threadedComment ref="B154" dT="2021-01-22T12:36:14.25" personId="{8B735C07-F1E5-4B70-A786-AD1656BA7265}" id="{A902E466-BD41-462A-981D-E5095A17899A}" parentId="{FCF9430D-AE57-4A4B-9F21-F00B2358DF04}">
    <text>Awesome</text>
  </threadedComment>
  <threadedComment ref="B157" dT="2020-12-08T12:39:47.19" personId="{AE528F6D-C46B-4401-94A2-35221ED484D8}" id="{A8DF0C2D-BE3E-4FCB-B8CA-CE8A80703BA9}" done="1">
    <text>This would be ACES.LIVING_ARRANGEMENT these records have start dates and end dates. The types in it are LIVING_ARRANGEMENT_TYPE. Some of these types are not very user friendly. 
The ACES page associated with this is PS427 Living Arrangement Detail</text>
  </threadedComment>
  <threadedComment ref="B157" dT="2020-12-08T15:37:07.59" personId="{6AFBFC7B-E06A-4AE3-9031-04E4B391AA56}" id="{78719D26-856A-4E63-91FF-F8902E464B7D}" parentId="{A8DF0C2D-BE3E-4FCB-B8CA-CE8A80703BA9}">
    <text>Need to go through the options in detail when discussing mapping</text>
  </threadedComment>
  <threadedComment ref="B157" dT="2020-12-18T19:00:12.46" personId="{2832BA64-7617-42CD-8254-2271F11DFA94}" id="{D8DE4C5C-0B90-42B4-8468-F24C86A2A183}" parentId="{A8DF0C2D-BE3E-4FCB-B8CA-CE8A80703BA9}">
    <text>Added 4 additional options:
Hospital
Youth Development/Correctional Center
Jail/Prison
Drug/Alcohol Treatment Center</text>
  </threadedComment>
  <threadedComment ref="B157" dT="2021-01-06T13:51:00.63" personId="{2832BA64-7617-42CD-8254-2271F11DFA94}" id="{919A7946-F7CD-4D30-9F8D-E857D6FB7EB9}" parentId="{A8DF0C2D-BE3E-4FCB-B8CA-CE8A80703BA9}">
    <text>See reference tables for more details.</text>
  </threadedComment>
  <threadedComment ref="B157" dT="2021-01-20T18:24:33.41" personId="{AE528F6D-C46B-4401-94A2-35221ED484D8}" id="{EA986C67-25FD-4671-9D54-C6F876DB38ED}" parentId="{A8DF0C2D-BE3E-4FCB-B8CA-CE8A80703BA9}">
    <text>@Lundgren, Donald this is where the living arrangement update is.</text>
    <mentions>
      <mention mentionpersonId="{E96A1479-0750-4644-A0C4-07B3D759E17C}" mentionId="{98B3530F-6AFF-4B46-A4CF-1691DC1201CD}" startIndex="0" length="17"/>
    </mentions>
  </threadedComment>
  <threadedComment ref="B159" dT="2020-12-08T12:41:14.90" personId="{AE528F6D-C46B-4401-94A2-35221ED484D8}" id="{1BEB4606-BFC2-491E-A5EB-BC4CF33F9C88}" done="1">
    <text>We have a few living arrangements that are considered imprisonment. Youth Center (YC) and Correctional Facility (CO). I assume you would have some age distinction that would determine which one would be used.</text>
  </threadedComment>
  <threadedComment ref="B159" dT="2021-01-06T13:56:36.45" personId="{2832BA64-7617-42CD-8254-2271F11DFA94}" id="{145D9302-260F-48A0-ADB4-E81BC7D33991}" parentId="{1BEB4606-BFC2-491E-A5EB-BC4CF33F9C88}">
    <text>Will have separate options for youth center and correctional facility rather than just single option for incarcerated and a age distinction.</text>
  </threadedComment>
  <threadedComment ref="B160" dT="2020-12-08T12:42:19.27" personId="{AE528F6D-C46B-4401-94A2-35221ED484D8}" id="{B9C5E257-7FE9-4E27-BA5F-FEB751B1BD37}" done="1">
    <text>For LTC What do you want to do about facility records?</text>
  </threadedComment>
  <threadedComment ref="B160" dT="2020-12-08T19:34:26.83" personId="{7C155F94-9AA1-4AD2-9820-0F40E435869F}" id="{411CBFF2-025F-4E4F-AFA2-FC1E47D66715}" parentId="{B9C5E257-7FE9-4E27-BA5F-FEB751B1BD37}">
    <text>I think facility information would be nice to collect for information purposes only (requesting the classification) but I don't want them automatically created by the system because of the way they are stored.</text>
  </threadedComment>
  <threadedComment ref="B160" dT="2020-12-12T21:24:19.04" personId="{F7CFEF09-3D9E-48B9-B550-36A0E8936BDD}" id="{D4F59965-60FB-4899-8DE5-C6AA4C31DB2E}" parentId="{B9C5E257-7FE9-4E27-BA5F-FEB751B1BD37}">
    <text>Jessica Drenning - 
Currently this question will not populate for any LTC living arrangements. Should the conditional logic be updated? Appears to have living arrangement types listed that we removed.</text>
  </threadedComment>
  <threadedComment ref="B161" dT="2021-01-19T21:08:44.13" personId="{F4937067-518F-49EA-B783-600C98EF6606}" id="{7219AC79-16FD-46A5-965D-109F3A4BDB43}">
    <text>No programs indicted.  Should be all.</text>
  </threadedComment>
  <threadedComment ref="B161" dT="2021-01-21T21:43:12.85" personId="{F7CFEF09-3D9E-48B9-B550-36A0E8936BDD}" id="{655EAE1C-196F-49A7-9624-F63BCAB070F0}" parentId="{7219AC79-16FD-46A5-965D-109F3A4BDB43}">
    <text>Updated documentation to indicate all programs</text>
  </threadedComment>
  <threadedComment ref="B162" dT="2020-11-30T15:49:08.68" personId="{BD247019-0B78-4CD4-A842-57CEE3AC0445}" id="{4C9B0985-5656-4C69-880F-5495E54EAD59}" done="1">
    <text>For discussion: This seems to be 2 separate questions in MMC.</text>
  </threadedComment>
  <threadedComment ref="B162" dT="2020-12-08T12:43:07.11" personId="{AE528F6D-C46B-4401-94A2-35221ED484D8}" id="{243C867E-0E27-4C23-8F18-E2E4156D1C6C}" parentId="{4C9B0985-5656-4C69-880F-5495E54EAD59}">
    <text>Because it is two separate concepts in ACES. From PS187 Person Detail (Client Detail) in ACES:
For “Fleeing Felony Prosecution”,
If answer = Y,
Compliance_Event_Type_Cd = E03
Comp_EVT_STATUS_Type_Cd = D01 
If answer = N,
Compliance_Event_Type_Cd = E03
Comp_EVT_STATUS_Type_Cd = A01
For “Violating Parole or Probation”,
If answer = Y,
Compliance_Event_Type_Cd = E02
Comp_EVT_STATUS_Type_Cd = D01 
If answer = N,
Compliance_Event_Type_Cd = E02
Comp_EVT_STATUS_Type_Cd = A01</text>
  </threadedComment>
  <threadedComment ref="B163" dT="2020-11-30T15:49:08.68" personId="{BD247019-0B78-4CD4-A842-57CEE3AC0445}" id="{B90B1C3D-3689-455F-A11D-B1AD47069B32}" done="1">
    <text>For discussion: This seems to be 2 separate questions in MMC.</text>
  </threadedComment>
  <threadedComment ref="B163" dT="2020-12-08T12:43:07.11" personId="{AE528F6D-C46B-4401-94A2-35221ED484D8}" id="{D539A615-2B8B-4E02-8B74-9D5F0D989EEB}" parentId="{B90B1C3D-3689-455F-A11D-B1AD47069B32}">
    <text>Because it is two separate concepts in ACES. From PS187 Person Detail (Client Detail) in ACES:
For “Fleeing Felony Prosecution”,
If answer = Y,
Compliance_Event_Type_Cd = E03
Comp_EVT_STATUS_Type_Cd = D01 
If answer = N,
Compliance_Event_Type_Cd = E03
Comp_EVT_STATUS_Type_Cd = A01
For “Violating Parole or Probation”,
If answer = Y,
Compliance_Event_Type_Cd = E02
Comp_EVT_STATUS_Type_Cd = D01 
If answer = N,
Compliance_Event_Type_Cd = E02
Comp_EVT_STATUS_Type_Cd = A01</text>
  </threadedComment>
  <threadedComment ref="B165" dT="2020-12-08T12:45:10.18" personId="{AE528F6D-C46B-4401-94A2-35221ED484D8}" id="{21BCCFB2-D278-4320-9388-D0643163575C}">
    <text>Traffic in FS more than $500.00 (E09) Compliance event</text>
  </threadedComment>
  <threadedComment ref="B165" dT="2020-12-08T13:52:53.98" personId="{07A9DA77-D33C-4720-AD5E-08A98D286F1F}" id="{CA07720F-9026-45AA-A2BC-7A50F269C998}" parentId="{21BCCFB2-D278-4320-9388-D0643163575C}">
    <text>remove since 8/221996</text>
  </threadedComment>
  <threadedComment ref="B165" dT="2021-01-21T16:54:44.66" personId="{F7CFEF09-3D9E-48B9-B550-36A0E8936BDD}" id="{7DE76746-80EF-4E45-988A-3A614932487D}" parentId="{21BCCFB2-D278-4320-9388-D0643163575C}">
    <text>Given the naming of the compliance event, it seems like we should not be adding "and/or TANF" in the wording of the question. Is this correct? @Lauritzen, Alexandria</text>
    <mentions>
      <mention mentionpersonId="{7ACB0DA5-6339-4F0E-AD86-CFEC0F3AE419}" mentionId="{BDC306CF-01FF-43DB-B26E-0736EC20691B}" startIndex="143" length="22"/>
    </mentions>
  </threadedComment>
  <threadedComment ref="B165" dT="2021-01-21T17:25:01.66" personId="{ECD607E8-4612-4372-92A5-77534E03CFE8}" id="{165F7DBE-B630-4C18-8163-B15A7C3B642A}" parentId="{21BCCFB2-D278-4320-9388-D0643163575C}">
    <text>correct</text>
  </threadedComment>
  <threadedComment ref="B166" dT="2020-12-08T12:45:40.21" personId="{AE528F6D-C46B-4401-94A2-35221ED484D8}" id="{70E1B235-0FFB-4C67-973F-630C860254F2}" done="1">
    <text>Trading FS for guns (E08) compliance event</text>
  </threadedComment>
  <threadedComment ref="B166" dT="2021-01-21T16:55:09.37" personId="{F7CFEF09-3D9E-48B9-B550-36A0E8936BDD}" id="{D83B523F-BE27-44FC-9F88-8100F8560E76}" parentId="{70E1B235-0FFB-4C67-973F-630C860254F2}">
    <text>Given the naming of the compliance event, it seems like we should not be adding "and/or TANF" in the wording of the question. Is this correct? @Lauritzen, Alexandria</text>
    <mentions>
      <mention mentionpersonId="{7ACB0DA5-6339-4F0E-AD86-CFEC0F3AE419}" mentionId="{ADA8233E-EB2E-4E8E-BA3F-12EE29CCFAD9}" startIndex="143" length="22"/>
    </mentions>
  </threadedComment>
  <threadedComment ref="B167" dT="2020-12-08T13:53:01.38" personId="{07A9DA77-D33C-4720-AD5E-08A98D286F1F}" id="{E8881350-B83F-48B7-BA48-FC24B212BE34}" done="1">
    <text>remove since 8/221996</text>
  </threadedComment>
  <threadedComment ref="B167" dT="2020-12-08T16:01:08.48" personId="{AE528F6D-C46B-4401-94A2-35221ED484D8}" id="{D0004B51-5D24-47A0-9F30-4D57A3A7BD20}" parentId="{E8881350-B83F-48B7-BA48-FC24B212BE34}">
    <text>Trading FS for drugs (E07) compliance event</text>
  </threadedComment>
  <threadedComment ref="B167" dT="2021-01-21T16:55:02.14" personId="{F7CFEF09-3D9E-48B9-B550-36A0E8936BDD}" id="{519A66E9-2186-4E8B-BCD2-A61206F87DD0}" parentId="{E8881350-B83F-48B7-BA48-FC24B212BE34}">
    <text>Given the naming of the compliance event, it seems like we should not be adding "and/or TANF" in the wording of the question. Is this correct? @Lauritzen, Alexandria</text>
    <mentions>
      <mention mentionpersonId="{7ACB0DA5-6339-4F0E-AD86-CFEC0F3AE419}" mentionId="{6B92AF60-CC06-4A5B-9DCB-4661FD8E8EF1}" startIndex="143" length="22"/>
    </mentions>
  </threadedComment>
  <threadedComment ref="B168" dT="2021-01-19T21:10:35.84" personId="{F4937067-518F-49EA-B783-600C98EF6606}" id="{DE283DAE-9FBF-4A99-A5C7-84C03D8087D6}">
    <text>No programs indicated for this one or the next.  Should be SNAP.</text>
  </threadedComment>
  <threadedComment ref="B168" dT="2021-01-20T14:07:21.23" personId="{ECD607E8-4612-4372-92A5-77534E03CFE8}" id="{2C6A9105-ACCE-4965-BC8C-48DBDBF4FBB7}" parentId="{DE283DAE-9FBF-4A99-A5C7-84C03D8087D6}">
    <text>this is needed for TANF as well</text>
  </threadedComment>
  <threadedComment ref="B168" dT="2021-01-20T18:44:54.78" personId="{AE528F6D-C46B-4401-94A2-35221ED484D8}" id="{FF52ABCB-BA62-40F6-B943-F87BC2CFFF2F}" parentId="{DE283DAE-9FBF-4A99-A5C7-84C03D8087D6}">
    <text>For TANF it is:
COMPLIANCE_EVENT_TYPE_CD = “TANF IPV’ (B01) or “PaS IPV” (B03) with COMP_EVT_STATUS_TYPE_CD of “Sanction TANF IPV #1” (B04), “Sanction TANF IPV #2” (B06), or “Sanction TANF IPV #3” (B07).
For SNAP it is 
COMPLIANCE_EVENT_TYPE = “Food Stamps IPV” (C01) with COMP_EVT_STATUS_TYPE “Sanction FS IPV#1 “ (C04) “Sanction FS IPV#2” (C05) “Sanction FS IPV#3” (C06),</text>
  </threadedComment>
  <threadedComment ref="B168" dT="2021-01-21T16:57:27.81" personId="{F7CFEF09-3D9E-48B9-B550-36A0E8936BDD}" id="{1E1AF279-AB8A-4204-A0AC-1E85FC1B53B5}" parentId="{DE283DAE-9FBF-4A99-A5C7-84C03D8087D6}">
    <text>@Dougherty, Bronwyn @Downs, Michael E @Lauritzen, Alexandria @Miller, Ian
Does this question need to be asked separately for SNAP IPV and TANF IPV (2 questions)?
For example if someone is applying for SNAP and TANF, then they should see one question asking about SNAP IPV and one question asking about TANF IPV?</text>
    <mentions>
      <mention mentionpersonId="{1F73F248-B3EB-4C2F-8A3E-5674318A683A}" mentionId="{41EAE985-5B2F-4636-AF81-B2501C9F4978}" startIndex="0" length="19"/>
      <mention mentionpersonId="{65C9DF28-32CB-4F3A-9685-40508ABD506B}" mentionId="{65612599-3467-4C45-B7AB-59249A7D3C3A}" startIndex="20" length="17"/>
      <mention mentionpersonId="{7ACB0DA5-6339-4F0E-AD86-CFEC0F3AE419}" mentionId="{E012F2A2-8622-4144-932B-13EBEC03C3B8}" startIndex="38" length="22"/>
      <mention mentionpersonId="{926976C1-2C53-4B28-9E19-761F7756104A}" mentionId="{5BF7EC2E-FB5E-4E44-B66F-C5A67A938A3B}" startIndex="61" length="12"/>
    </mentions>
  </threadedComment>
  <threadedComment ref="B168" dT="2021-01-21T16:59:39.52" personId="{8B735C07-F1E5-4B70-A786-AD1656BA7265}" id="{1A94B67A-91E5-435A-AA5F-BD104CD7B35C}" parentId="{DE283DAE-9FBF-4A99-A5C7-84C03D8087D6}">
    <text>@Wu, Grace Yes since they are separate data items and you could have one and not the other</text>
    <mentions>
      <mention mentionpersonId="{3141D96D-C839-4844-A355-376378611457}" mentionId="{16B3EFBC-8E8B-4702-BF41-8CF5F1D9B29E}" startIndex="0" length="10"/>
    </mentions>
  </threadedComment>
  <threadedComment ref="B168" dT="2021-01-21T17:00:57.22" personId="{F7CFEF09-3D9E-48B9-B550-36A0E8936BDD}" id="{DDB89541-7AC1-4B4D-8FF1-1CC319E0E429}" parentId="{DE283DAE-9FBF-4A99-A5C7-84C03D8087D6}">
    <text>Great. I will update the documentation to ask for each separately.</text>
  </threadedComment>
  <threadedComment ref="B169" dT="2021-01-19T21:11:12.96" personId="{F4937067-518F-49EA-B783-600C98EF6606}" id="{20D16D02-8035-4568-BE4A-B2F67D41C37D}">
    <text>@Lauritzen, Alexandria did you indicate at one point that rows 602-606 also apply to TANF?</text>
    <mentions>
      <mention mentionpersonId="{7ACB0DA5-6339-4F0E-AD86-CFEC0F3AE419}" mentionId="{78EB7129-5E5C-4098-9310-99B415E6F2D0}" startIndex="0" length="22"/>
    </mentions>
  </threadedComment>
  <threadedComment ref="B169" dT="2021-01-20T14:23:04.11" personId="{ECD607E8-4612-4372-92A5-77534E03CFE8}" id="{BF468618-241E-40D3-9643-4D2FF5B1022F}" parentId="{20D16D02-8035-4568-BE4A-B2F67D41C37D}">
    <text>yes</text>
  </threadedComment>
  <threadedComment ref="B169" dT="2021-01-20T20:40:52.47" personId="{F7CFEF09-3D9E-48B9-B550-36A0E8936BDD}" id="{6C9B1303-6301-4572-9D4A-986898B82A28}" parentId="{20D16D02-8035-4568-BE4A-B2F67D41C37D}">
    <text>updated to include TANF for rows 602-606</text>
  </threadedComment>
  <threadedComment ref="B172" dT="2020-12-18T15:23:55.16" personId="{F7CFEF09-3D9E-48B9-B550-36A0E8936BDD}" id="{64FB1FE1-0579-476F-B02E-76956B4C2701}" done="1">
    <text>Need this question in the application if someone is a migrant or seasonal worker - rest of the questions can be derived.</text>
  </threadedComment>
  <threadedComment ref="B172" dT="2021-01-20T19:22:35.30" personId="{AE528F6D-C46B-4401-94A2-35221ED484D8}" id="{9DFB0DA5-1667-480E-89D3-DEE0D0D76757}" parentId="{64FB1FE1-0579-476F-B02E-76956B4C2701}">
    <text>This does not have a home in ACES.</text>
  </threadedComment>
  <threadedComment ref="B176" dT="2020-12-09T13:33:54.14" personId="{F4937067-518F-49EA-B783-600C98EF6606}" id="{9608460D-FDE4-4082-94EF-99A482BAAABD}" done="1">
    <text>I suggest an (i) icon with a quick definition of "liquid resource"  something along the lines of "Liquid resources include cash, bank accounts, stocks, bonds, and other resources that can quickly be converted to cash"</text>
  </threadedComment>
  <threadedComment ref="B176" dT="2020-12-22T16:30:08.72" personId="{2832BA64-7617-42CD-8254-2271F11DFA94}" id="{22C97D18-9C71-478C-8EAB-24D9C96F1993}" parentId="{9608460D-FDE4-4082-94EF-99A482BAAABD}">
    <text>Will incorporate help text in future sprint.</text>
  </threadedComment>
  <threadedComment ref="B177" dT="2020-12-15T13:44:46.96" personId="{7C155F94-9AA1-4AD2-9820-0F40E435869F}" id="{27BCEF8C-782B-4C66-B526-F21E0B7FDAD6}" done="1">
    <text>Funds set aside in an account for burial or cremation
Burial contract/mortuary trust
Burial plot</text>
  </threadedComment>
  <threadedComment ref="B177" dT="2021-01-07T16:26:07.62" personId="{2832BA64-7617-42CD-8254-2271F11DFA94}" id="{22F8D857-ACF2-4FDB-9304-DD7B814B4716}" parentId="{27BCEF8C-782B-4C66-B526-F21E0B7FDAD6}">
    <text>Determined in session to include the following:
Burial Contract/Mortuary trust
Burial Funds
Burial Plot</text>
  </threadedComment>
  <threadedComment ref="B179" dT="2020-12-04T19:16:53.62" personId="{BD247019-0B78-4CD4-A842-57CEE3AC0445}" id="{F211DF20-A27F-4357-8C44-003408733434}" done="1">
    <text>For discussion: Is there a max character limit for the "name of company or bank" field?</text>
  </threadedComment>
  <threadedComment ref="B179" dT="2020-12-09T15:49:55.87" personId="{AE528F6D-C46B-4401-94A2-35221ED484D8}" id="{DC47A79C-A71C-4F58-ACFB-29F55AB5E426}" parentId="{F211DF20-A27F-4357-8C44-003408733434}">
    <text>Bank, Company &amp; Fund Name is Asset.Description and it is VARCHAR2 (250 Byte</text>
  </threadedComment>
  <threadedComment ref="B179" dT="2020-12-09T15:55:33.33" personId="{F7CFEF09-3D9E-48B9-B550-36A0E8936BDD}" id="{4A5C4EB5-785F-413C-A564-74DF24C94BED}" parentId="{F211DF20-A27F-4357-8C44-003408733434}">
    <text>Confirmed that we want to add this question to NextGen.</text>
  </threadedComment>
  <threadedComment ref="B181" dT="2020-12-09T13:48:02.14" personId="{F4937067-518F-49EA-B783-600C98EF6606}" id="{C57DC4A5-F21E-418C-89C1-FBCB373B1051}" done="1">
    <text>All burial asst questions should also be for SNAP and TANF.  They are not counted for SNAP, but if we don't ask the question, they may feel they need to report it as a savings account or something.</text>
  </threadedComment>
  <threadedComment ref="B181" dT="2020-12-09T16:32:37.91" personId="{AE528F6D-C46B-4401-94A2-35221ED484D8}" id="{3D6F327D-8F67-4729-A47F-113096354BBC}" parentId="{C57DC4A5-F21E-418C-89C1-FBCB373B1051}">
    <text>3	Burial Contract/Mortuary trust
4	Burial Funds
2	Burial Plot</text>
  </threadedComment>
  <threadedComment ref="B181" dT="2020-12-10T15:51:25.46" personId="{F7CFEF09-3D9E-48B9-B550-36A0E8936BDD}" id="{343D37E2-1BCB-4A93-B4E7-9ABBFE818588}" parentId="{C57DC4A5-F21E-418C-89C1-FBCB373B1051}">
    <text>Follow up with Lea and Jess about specific burial asset types + fields required for each type.</text>
  </threadedComment>
  <threadedComment ref="B181" dT="2020-12-15T13:47:42.97" personId="{7C155F94-9AA1-4AD2-9820-0F40E435869F}" id="{7227FA7A-85ED-400C-8637-55E565124A41}" parentId="{C57DC4A5-F21E-418C-89C1-FBCB373B1051}">
    <text>Need to capture the account/contract info here - will need to go in the Descriptive Narrative in ACES.</text>
  </threadedComment>
  <threadedComment ref="B181" dT="2020-12-22T19:13:07.39" personId="{2832BA64-7617-42CD-8254-2271F11DFA94}" id="{4AC3C54F-F966-4825-94A1-DEF36DC9A7F1}" parentId="{C57DC4A5-F21E-418C-89C1-FBCB373B1051}">
    <text>Updated to include additional follow up questions for burial assets</text>
  </threadedComment>
  <threadedComment ref="B182" dT="2021-01-11T23:52:41.33" personId="{2832BA64-7617-42CD-8254-2271F11DFA94}" id="{5B6BCEB5-4BF1-432E-B1FB-77FC1EB76BAA}" done="1">
    <text>Used same wording as address for real estate to maintain consistency.</text>
  </threadedComment>
  <threadedComment ref="B183" dT="2021-01-20T19:36:58.94" personId="{AE528F6D-C46B-4401-94A2-35221ED484D8}" id="{7DDBF56B-F430-4222-A760-76F5F048301B}">
    <text>IN ACES there are three places on the Asset page (PS028) for Liquid assets. The fields are:
Liquid Value or Balance (Asset.Cash_Value)
Face Value (Asset.Face_Value)
Amount Owed (Asset.Cash_Value)
for the other asset page (PS076) it is about the same
Face Value (Asset.Face_Value)
Amount Owed (Asset.Amt_Owed)
Cash Value (Asset.Cash_Value)</text>
  </threadedComment>
  <threadedComment ref="B184" dT="2020-12-09T13:41:27.11" personId="{F4937067-518F-49EA-B783-600C98EF6606}" id="{5BF5BC63-B24F-4395-9E48-A623EC3CA5C5}" done="1">
    <text>Allso SNAP and TANF</text>
  </threadedComment>
  <threadedComment ref="B184" dT="2020-12-09T16:02:41.70" personId="{AE528F6D-C46B-4401-94A2-35221ED484D8}" id="{06F2C02A-DBA4-4C19-AA9E-123171895EA0}" parentId="{5BF5BC63-B24F-4395-9E48-A623EC3CA5C5}">
    <text>R27	Real Estate - Escrow Accounts
R28	Real Estate - HUD Escrow Accounts
R36	Real Estate - Income Producing
R18	Real Estate - Primary Residences
R45	Real Estate - Property for building a home
R20	Real Estate - Real Property other than the Primary</text>
  </threadedComment>
  <threadedComment ref="B184" dT="2020-12-09T16:04:57.54" personId="{AE528F6D-C46B-4401-94A2-35221ED484D8}" id="{91D65014-BB20-4281-93D4-F668D5D9BDD2}" parentId="{5BF5BC63-B24F-4395-9E48-A623EC3CA5C5}">
    <text>Not sure about 19	Property and Equipment used for Home Consumption</text>
  </threadedComment>
  <threadedComment ref="B184" dT="2020-12-09T16:05:51.45" personId="{F7CFEF09-3D9E-48B9-B550-36A0E8936BDD}" id="{BCA560A3-2320-4692-A5DA-81450C73525A}" parentId="{5BF5BC63-B24F-4395-9E48-A623EC3CA5C5}">
    <text>Make sure to include income producing as a picklist value for type of real estate</text>
  </threadedComment>
  <threadedComment ref="B185" dT="2020-12-09T13:41:51.31" personId="{F4937067-518F-49EA-B783-600C98EF6606}" id="{35F9819C-F8B7-4BAB-AFFE-0865F0903991}" done="1">
    <text>Also SNAP and TANF for all Real Estate questions</text>
  </threadedComment>
  <threadedComment ref="B185" dT="2020-12-09T16:02:31.63" personId="{AE528F6D-C46B-4401-94A2-35221ED484D8}" id="{2E6750A5-4BD4-4E0F-90E1-20A341DB351C}" parentId="{35F9819C-F8B7-4BAB-AFFE-0865F0903991}">
    <text>R27	Real Estate - Escrow Accounts
R28	Real Estate - HUD Escrow Accounts
R36	Real Estate - Income Producing
R18	Real Estate - Primary Residences
R45	Real Estate - Property for building a home
R20	Real Estate - Real Property other than the Primary</text>
  </threadedComment>
  <threadedComment ref="B185" dT="2020-12-09T16:05:14.08" personId="{AE528F6D-C46B-4401-94A2-35221ED484D8}" id="{35021968-6465-4E49-BC22-6E9CD2FD6EA8}" parentId="{35F9819C-F8B7-4BAB-AFFE-0865F0903991}">
    <text>Not sure about 19	Property and Equipment used for Home Consumption</text>
  </threadedComment>
  <threadedComment ref="B185" dT="2020-12-09T16:13:30.44" personId="{F7CFEF09-3D9E-48B9-B550-36A0E8936BDD}" id="{31ED15AC-C774-4BBB-8BE2-64F0137B08E0}" parentId="{35F9819C-F8B7-4BAB-AFFE-0865F0903991}">
    <text>Question only appears if user selects as primary residence.</text>
  </threadedComment>
  <threadedComment ref="B186" dT="2020-12-09T16:02:07.54" personId="{F7CFEF09-3D9E-48B9-B550-36A0E8936BDD}" id="{C778448F-E113-4CFD-9EEB-CBFCC1B6A782}" done="1">
    <text>Need to add this question to NextGen for LTC.</text>
  </threadedComment>
  <threadedComment ref="B186" dT="2020-12-09T16:15:36.72" personId="{F7CFEF09-3D9E-48B9-B550-36A0E8936BDD}" id="{851142D4-C904-456B-B1E6-B219BDCC3868}" parentId="{C778448F-E113-4CFD-9EEB-CBFCC1B6A782}">
    <text>Will want to include a help icon for temporariliy absent.</text>
  </threadedComment>
  <threadedComment ref="B186" dT="2020-12-22T18:13:14.95" personId="{2832BA64-7617-42CD-8254-2271F11DFA94}" id="{07208C9C-B399-487C-890B-0DBC4354E5B8}" parentId="{C778448F-E113-4CFD-9EEB-CBFCC1B6A782}">
    <text>Will add help icon in future sprint</text>
  </threadedComment>
  <threadedComment ref="B188" dT="2020-12-09T16:23:17.42" personId="{F7CFEF09-3D9E-48B9-B550-36A0E8936BDD}" id="{01E17526-4BC2-4C9B-B81D-A7EFC631AA8F}" done="1">
    <text>Can include a help icon for fair market value</text>
  </threadedComment>
  <threadedComment ref="B188" dT="2020-12-22T18:15:29.23" personId="{2832BA64-7617-42CD-8254-2271F11DFA94}" id="{5C23B70B-357F-4E5A-9911-553A02DB0431}" parentId="{01E17526-4BC2-4C9B-B81D-A7EFC631AA8F}">
    <text>will include in a future sprint.</text>
  </threadedComment>
  <threadedComment ref="B191" dT="2020-12-09T16:27:09.02" personId="{F7CFEF09-3D9E-48B9-B550-36A0E8936BDD}" id="{E6CFE2AD-849B-47F1-9B64-CD4BE90F2D0C}" done="1">
    <text>Want to keep this - map to account number.</text>
  </threadedComment>
  <threadedComment ref="B192" dT="2020-12-07T03:19:31.43" personId="{BD247019-0B78-4CD4-A842-57CEE3AC0445}" id="{FE6552BF-D493-48F4-B090-A60F95893DF4}" done="1">
    <text>For discussion: More options are available for NextGen than for MMC.</text>
  </threadedComment>
  <threadedComment ref="B192" dT="2020-12-09T13:43:08.03" personId="{F4937067-518F-49EA-B783-600C98EF6606}" id="{552A8E60-5396-4EDB-A22C-55248010E029}" parentId="{FE6552BF-D493-48F4-B090-A60F95893DF4}">
    <text>Not a Reply, new comment,  SNAP and TANF also need all the insurance questions.</text>
  </threadedComment>
  <threadedComment ref="B192" dT="2020-12-09T16:37:12.62" personId="{AE528F6D-C46B-4401-94A2-35221ED484D8}" id="{1B1074EC-8D56-45B6-BEAA-7100914777BD}" parentId="{FE6552BF-D493-48F4-B090-A60F95893DF4}">
    <text>L12	Liquid - Whole Life Insurance
13	Term Life Insurance</text>
  </threadedComment>
  <threadedComment ref="B192" dT="2020-12-22T18:19:08.97" personId="{2832BA64-7617-42CD-8254-2271F11DFA94}" id="{AFF51C0F-C1ED-479C-B800-481EB86DD80F}" parentId="{FE6552BF-D493-48F4-B090-A60F95893DF4}">
    <text>Will use the two options in ACES that Bronwyn added. Will remove other options currently in NextGen.</text>
  </threadedComment>
  <threadedComment ref="B196" dT="2020-12-09T13:47:06.66" personId="{F4937067-518F-49EA-B783-600C98EF6606}" id="{4B0601A1-95CF-4897-BC02-1D2706C974C3}" done="1">
    <text>All vehicle questions should also be for SNAP and TANF</text>
  </threadedComment>
  <threadedComment ref="B196" dT="2020-12-09T16:38:52.25" personId="{AE528F6D-C46B-4401-94A2-35221ED484D8}" id="{A510D71A-E117-46D9-A92E-D6B98E5D6127}" parentId="{4B0601A1-95CF-4897-BC02-1D2706C974C3}">
    <text>Used to commute is: Asset.Commute_Emp_Training_Ind</text>
  </threadedComment>
  <threadedComment ref="B197" dT="2020-12-09T16:47:43.00" personId="{AE528F6D-C46B-4401-94A2-35221ED484D8}" id="{A584225D-2EF5-43C0-9DDD-2ABC03F38178}" done="1">
    <text>Asset. vehicle_make</text>
  </threadedComment>
  <threadedComment ref="B198" dT="2020-12-09T16:48:01.26" personId="{AE528F6D-C46B-4401-94A2-35221ED484D8}" id="{02F7DA6A-3855-4884-B5D0-71AFB02AD516}" done="1">
    <text>Asset. vehicle_model</text>
  </threadedComment>
  <threadedComment ref="B199" dT="2020-12-09T16:49:09.85" personId="{AE528F6D-C46B-4401-94A2-35221ED484D8}" id="{0BCF2C1E-5CE2-434C-928B-16C8815EC4BA}" done="1">
    <text>Asset.vehicle_year</text>
  </threadedComment>
  <threadedComment ref="B200" dT="2020-12-09T13:45:38.96" personId="{F4937067-518F-49EA-B783-600C98EF6606}" id="{82E1946B-0B10-4BD5-A7B3-85C2F7DE0376}" done="1">
    <text>The more I look at these resource questions the more I want them to come after the income questions.  The one about income producing property could be made available only if the individual was self-employed or had rental income.  I would like to add a question on if the vehicle is used to commute only if the individual is a student or has a job.  I would like to add the question anyway, but it would be nice to add the conditional logic.</text>
  </threadedComment>
  <threadedComment ref="B200" dT="2020-12-09T16:45:07.04" personId="{F7CFEF09-3D9E-48B9-B550-36A0E8936BDD}" id="{CFD29C5C-5762-4E11-AEDE-2AB12FB49997}" parentId="{82E1946B-0B10-4BD5-A7B3-85C2F7DE0376}">
    <text>Add the following question to NextGen:
Is this vehicle used to commute to school or work? - asked only for SNAP + TANF</text>
  </threadedComment>
  <threadedComment ref="B200" dT="2020-12-09T16:47:01.60" personId="{AE528F6D-C46B-4401-94A2-35221ED484D8}" id="{25FC52A8-3CA0-4EA5-A9B1-47F97E96D34D}" parentId="{82E1946B-0B10-4BD5-A7B3-85C2F7DE0376}">
    <text>Asset.vehicle_milage</text>
  </threadedComment>
  <threadedComment ref="B200" dT="2020-12-09T16:48:52.45" personId="{F7CFEF09-3D9E-48B9-B550-36A0E8936BDD}" id="{31A5A5C6-C9D1-4C74-B50E-666D74804F05}" parentId="{82E1946B-0B10-4BD5-A7B3-85C2F7DE0376}">
    <text>Leave mileage as an optional question for all programs.</text>
  </threadedComment>
  <threadedComment ref="B201" dT="2020-12-09T16:47:24.77" personId="{F7CFEF09-3D9E-48B9-B550-36A0E8936BDD}" id="{2A001BC2-CB67-4B1C-BCF1-63C49DABEB69}" done="1">
    <text>Only ask this question for SNAP + TANF.</text>
  </threadedComment>
  <threadedComment ref="B201" dT="2020-12-22T18:52:25.01" personId="{2832BA64-7617-42CD-8254-2271F11DFA94}" id="{CED20A7D-1311-4B00-B8DC-062E28090C91}" parentId="{2A001BC2-CB67-4B1C-BCF1-63C49DABEB69}">
    <text>Bronwyn Dougherty -
Used to commute is: Asset.Commute_Emp_Training_Ind</text>
  </threadedComment>
  <threadedComment ref="B202" dT="2020-12-09T13:52:02.15" personId="{F4937067-518F-49EA-B783-600C98EF6606}" id="{322D9794-BEA1-44F2-8B78-9C43EDBEA1CA}" done="1">
    <text>Please ask if the vehicle is on tribal land if the individual indicates they are a member of a tribe.</text>
  </threadedComment>
  <threadedComment ref="B202" dT="2020-12-09T16:39:53.97" personId="{AE528F6D-C46B-4401-94A2-35221ED484D8}" id="{0544A33F-BAF9-4D09-A24C-0D5AFA8A4D97}" parentId="{322D9794-BEA1-44F2-8B78-9C43EDBEA1CA}">
    <text>Licensed is: Asset.Licensed_Ind</text>
  </threadedComment>
  <threadedComment ref="B202" dT="2020-12-09T16:40:18.88" personId="{AE528F6D-C46B-4401-94A2-35221ED484D8}" id="{0A2B82C7-A3AC-4D5F-82D2-E200A0DC8F80}" parentId="{322D9794-BEA1-44F2-8B78-9C43EDBEA1CA}">
    <text>Vehicle on tribal land is: Asset.On_Tribal_Land</text>
  </threadedComment>
  <threadedComment ref="B202" dT="2020-12-09T16:52:35.73" personId="{F7CFEF09-3D9E-48B9-B550-36A0E8936BDD}" id="{6F4A6AB2-8AEC-4AA2-8710-E158FF6A2BC1}" parentId="{322D9794-BEA1-44F2-8B78-9C43EDBEA1CA}">
    <text>Ask this question only if vehicle is not registered, individual is affiliated with a tribe, applying for SNAP</text>
  </threadedComment>
  <threadedComment ref="B203" dT="2021-01-13T19:45:24.31" personId="{BD247019-0B78-4CD4-A842-57CEE3AC0445}" id="{5AF7D837-64DD-4EB2-B976-3D0800C10F65}" done="1">
    <text>Added question to indicate that this vehicle is leased for TANF only. Should be fed in to ACES as value of $0.00.</text>
  </threadedComment>
  <threadedComment ref="B205" dT="2020-12-09T13:46:23.23" personId="{F4937067-518F-49EA-B783-600C98EF6606}" id="{1DF4BA34-BF11-487D-9689-61749EB30BBE}" done="1">
    <text>Would love for this to pre-populate with the NADA clean trade value after the client enters the year make and model.</text>
  </threadedComment>
  <threadedComment ref="B205" dT="2020-12-10T15:11:16.91" personId="{F7CFEF09-3D9E-48B9-B550-36A0E8936BDD}" id="{E5A0E7FE-4034-496A-AF03-412E71D2B75A}" parentId="{1DF4BA34-BF11-487D-9689-61749EB30BBE}">
    <text>Case workers currently trained to look up car values, so may not be a need to have the client look up the vehicle value.</text>
  </threadedComment>
  <threadedComment ref="B207" dT="2020-12-09T15:57:47.68" personId="{F7CFEF09-3D9E-48B9-B550-36A0E8936BDD}" id="{2033EA9A-4C9D-4462-8B57-14B97B3FA240}" done="1">
    <text>The percent ownership column in ACES is informational only - will not need to add this to NextGen.</text>
  </threadedComment>
  <threadedComment ref="B208" dT="2021-01-20T19:56:23.89" personId="{AE528F6D-C46B-4401-94A2-35221ED484D8}" id="{7DC5E91B-57FE-4FFD-937E-E07E9EDA406B}">
    <text>No home in ACES.</text>
  </threadedComment>
  <threadedComment ref="B209" dT="2021-01-20T19:56:47.42" personId="{AE528F6D-C46B-4401-94A2-35221ED484D8}" id="{5E9B4F52-7420-48BA-99C2-DD7009F5A050}">
    <text>No home in ACES</text>
  </threadedComment>
  <threadedComment ref="B210" dT="2021-01-20T19:57:48.28" personId="{AE528F6D-C46B-4401-94A2-35221ED484D8}" id="{4C076D82-F3F5-4071-A897-D5F68AE3F700}">
    <text>No home in ACES.</text>
  </threadedComment>
  <threadedComment ref="B211" dT="2021-01-20T19:59:03.09" personId="{AE528F6D-C46B-4401-94A2-35221ED484D8}" id="{7572F98D-4269-479B-8A63-F7582EC562EF}">
    <text>No home in ACES.</text>
  </threadedComment>
  <threadedComment ref="B212" dT="2020-12-12T19:09:18.52" personId="{F7CFEF09-3D9E-48B9-B550-36A0E8936BDD}" id="{1DBE184B-F183-4B95-8D0E-37CDF86FE20E}" done="1">
    <text>Jessica Drenning -
Is this something we want the user to enter? Would it work better with ACES/OPA/programmatic rules to use the date it was "removed" to end the asset record?</text>
  </threadedComment>
  <threadedComment ref="B212" dT="2021-01-07T03:42:23.10" personId="{2832BA64-7617-42CD-8254-2271F11DFA94}" id="{DB6FE454-4E1D-4207-A684-74DDC289780F}" parentId="{1DBE184B-F183-4B95-8D0E-37CDF86FE20E}">
    <text>Need to discuss how ACES will use this information during the integration sprint.</text>
  </threadedComment>
  <threadedComment ref="B213" dT="2020-12-12T19:09:46.01" personId="{F7CFEF09-3D9E-48B9-B550-36A0E8936BDD}" id="{272EDE5F-FF34-4535-A958-A26EFD2E2743}" done="1">
    <text>Jessica Drenning -
I do not see any ASSETENDRSN in the Reference Table. ACES does not store this information currently, however it would be really helpful information to have. End reasons could be: Closed Account, Cashed In, Sold, Gave Away, Entered In Error, Never Owned,</text>
  </threadedComment>
  <threadedComment ref="B213" dT="2020-12-22T19:36:23.07" personId="{2832BA64-7617-42CD-8254-2271F11DFA94}" id="{F15CA668-4B7C-4486-BAB0-826EC3B21AE1}" parentId="{272EDE5F-FF34-4535-A958-A26EFD2E2743}">
    <text>Will keep in IOS currently even though ACES does not collect it. Will print to case pdf.</text>
  </threadedComment>
  <threadedComment ref="B230" dT="2021-01-20T16:27:20.02" personId="{7C155F94-9AA1-4AD2-9820-0F40E435869F}" id="{F7C71D02-B9B1-4C7D-9E88-D7D99BDCBCE4}">
    <text>Why did you close this account?</text>
  </threadedComment>
  <threadedComment ref="B230" dT="2021-01-21T21:47:53.73" personId="{F7CFEF09-3D9E-48B9-B550-36A0E8936BDD}" id="{EB130D26-F5CD-4B7F-B455-25E3360B1097}" parentId="{F7C71D02-B9B1-4C7D-9E88-D7D99BDCBCE4}">
    <text>updated language in documentation.</text>
  </threadedComment>
  <threadedComment ref="B231" dT="2020-12-08T00:40:03.73" personId="{2832BA64-7617-42CD-8254-2271F11DFA94}" id="{5943655D-AEC0-412F-B984-AE42B1AA7392}" done="1">
    <text>--MMC overall types--
Employment Income
Self Employment Income
Unearned Income: Other Types of Income, Child Support, Supplemental Security Income, Social Security Disability Income, Other Social Security Benefits</text>
  </threadedComment>
  <threadedComment ref="B231" dT="2020-12-08T10:59:44.20" personId="{BD247019-0B78-4CD4-A842-57CEE3AC0445}" id="{76F3C89D-2446-48AE-8D07-7BB0FE65AD67}" parentId="{5943655D-AEC0-412F-B984-AE42B1AA7392}">
    <text>For discussion: Please provide income sub-types for determination of income type breakdown.</text>
  </threadedComment>
  <threadedComment ref="B231" dT="2020-12-10T14:14:42.54" personId="{AE528F6D-C46B-4401-94A2-35221ED484D8}" id="{F200B7D6-8222-4414-B07E-A06C72A12704}" parentId="{5943655D-AEC0-412F-B984-AE42B1AA7392}">
    <text>See word doc for income types in ACES.</text>
  </threadedComment>
  <threadedComment ref="B231" dT="2020-12-10T17:00:40.59" personId="{F4937067-518F-49EA-B783-600C98EF6606}" id="{304382A1-7A4C-488C-9A61-7769AF7657DA}" parentId="{5943655D-AEC0-412F-B984-AE42B1AA7392}">
    <text>would like to call out rental income</text>
  </threadedComment>
  <threadedComment ref="B231" dT="2021-01-07T20:11:09.45" personId="{2832BA64-7617-42CD-8254-2271F11DFA94}" id="{8A36AD5B-DE9C-477B-BBE9-C4C3712B360E}" parentId="{5943655D-AEC0-412F-B984-AE42B1AA7392}">
    <text>Reference table values have been updated based on AI 58</text>
  </threadedComment>
  <threadedComment ref="B232" dT="2020-12-10T14:15:21.36" personId="{AE528F6D-C46B-4401-94A2-35221ED484D8}" id="{43477404-FA08-4AB3-AAE4-7FE8D4D2896F}" done="1">
    <text>Income.Source_Name</text>
  </threadedComment>
  <threadedComment ref="B232" dT="2020-12-10T17:01:39.11" personId="{F4937067-518F-49EA-B783-600C98EF6606}" id="{3598576B-330F-475D-A8C1-07CCC0AD055D}" parentId="{43477404-FA08-4AB3-AAE4-7FE8D4D2896F}">
    <text>would this text show on all income records or just employment records?</text>
  </threadedComment>
  <threadedComment ref="B232" dT="2021-01-07T20:10:26.24" personId="{2832BA64-7617-42CD-8254-2271F11DFA94}" id="{437CF199-04AE-46FD-B05E-0EA92C1C4AF8}" parentId="{43477404-FA08-4AB3-AAE4-7FE8D4D2896F}">
    <text>Just on income from employers</text>
  </threadedComment>
  <threadedComment ref="B233" dT="2020-12-10T14:15:05.08" personId="{AE528F6D-C46B-4401-94A2-35221ED484D8}" id="{5B15490F-91BB-462B-9FFB-3F9758623F03}" done="1">
    <text/>
  </threadedComment>
  <threadedComment ref="B233" dT="2020-12-10T14:16:27.14" personId="{AE528F6D-C46B-4401-94A2-35221ED484D8}" id="{51C4E16F-4E32-4EAB-B699-71778268E6E1}" parentId="{5B15490F-91BB-462B-9FFB-3F9758623F03}">
    <text>Income.Source_Street1
Income.Source_Street2
Income.City
Income.State_Cd
Income.Zip_Cd</text>
  </threadedComment>
  <threadedComment ref="B233" dT="2020-12-14T15:11:48.62" personId="{F7CFEF09-3D9E-48B9-B550-36A0E8936BDD}" id="{3BAC2481-D7DA-4536-9654-AAF540B887F4}" parentId="{5B15490F-91BB-462B-9FFB-3F9758623F03}">
    <text>Want to make this optional for all 3 programs.</text>
  </threadedComment>
  <threadedComment ref="B234" dT="2020-12-14T15:12:00.37" personId="{F7CFEF09-3D9E-48B9-B550-36A0E8936BDD}" id="{D234A8A3-BE40-4E2A-9C33-DC4865FB00EA}" done="1">
    <text>Want to make this optional for all 3 programs.</text>
  </threadedComment>
  <threadedComment ref="B235" dT="2020-12-10T14:16:49.91" personId="{AE528F6D-C46B-4401-94A2-35221ED484D8}" id="{CA773D57-D2FA-47B5-85BB-43C36C99CC9B}" done="1">
    <text>Income.Source_Tel_Num</text>
  </threadedComment>
  <threadedComment ref="B235" dT="2020-12-14T15:12:05.75" personId="{F7CFEF09-3D9E-48B9-B550-36A0E8936BDD}" id="{42CA8DB6-32A9-46BA-8B19-22FE4B4173FA}" parentId="{CA773D57-D2FA-47B5-85BB-43C36C99CC9B}">
    <text>Want to make this optional for all 3 programs.</text>
  </threadedComment>
  <threadedComment ref="B236" dT="2020-12-14T15:17:50.40" personId="{F7CFEF09-3D9E-48B9-B550-36A0E8936BDD}" id="{92FC94D4-73B9-4704-B847-31DC7A3F0247}" done="1">
    <text>Confirmed to remove</text>
  </threadedComment>
  <threadedComment ref="B237" dT="2020-12-10T17:03:30.62" personId="{F4937067-518F-49EA-B783-600C98EF6606}" id="{F1F7ECB5-2581-432A-9187-8802DF7D3116}" done="1">
    <text>For these two, I think we want to capture if it is "rental", "farm", or "other"</text>
  </threadedComment>
  <threadedComment ref="B237" dT="2020-12-14T14:50:19.47" personId="{AE528F6D-C46B-4401-94A2-35221ED484D8}" id="{254ECC24-B644-4FC8-B7DD-CEB26D2CAC2F}" parentId="{F1F7ECB5-2581-432A-9187-8802DF7D3116}">
    <text>Self-employed (SELF)
Self Employed - Hunting &amp; Fishing (SELFH)
Self Employment - Farming (SELFM)
Self Employed - Room &amp; Board Income (SELFRB)
What is unearned typically in ACES is:
Self-employed Earnings, Unreported (SEUN)
Rental Income (RENT)</text>
  </threadedComment>
  <threadedComment ref="B237" dT="2020-12-14T14:56:13.37" personId="{F4937067-518F-49EA-B783-600C98EF6606}" id="{F4D8FD68-59B2-489B-A675-A6E4620B88EE}" parentId="{F1F7ECB5-2581-432A-9187-8802DF7D3116}">
    <text>We tell workers not to use "Rental Income"  Can we take it out of ACES?  "Self Employed - Hunting &amp; Fishing" is specific to individuals with a  tribal affiliation.  We wouldn't want a Maine Guide to choose it if they didn't have a tribal affiliation.</text>
  </threadedComment>
  <threadedComment ref="B237" dT="2020-12-14T15:33:29.79" personId="{F7CFEF09-3D9E-48B9-B550-36A0E8936BDD}" id="{275E4893-17E2-43D8-9485-5E4885B4F0AA}" parentId="{F1F7ECB5-2581-432A-9187-8802DF7D3116}">
    <text>unreported is internal - do not want to show in IOS</text>
  </threadedComment>
  <threadedComment ref="B237" dT="2021-01-14T00:14:31.48" personId="{2832BA64-7617-42CD-8254-2271F11DFA94}" id="{E7752D35-5F20-4D7D-A383-09AAB01325E2}" parentId="{F1F7ECB5-2581-432A-9187-8802DF7D3116}">
    <text>Added rental, farm, other to self employment types</text>
  </threadedComment>
  <threadedComment ref="B238" dT="2020-12-10T14:18:15.55" personId="{AE528F6D-C46B-4401-94A2-35221ED484D8}" id="{6D03BA54-22A0-43DE-996D-9993766B7D73}" done="1">
    <text>We have this Income.Work_Type_CD but it is long and odd.</text>
  </threadedComment>
  <threadedComment ref="B238" dT="2020-12-10T14:22:29.77" personId="{AE528F6D-C46B-4401-94A2-35221ED484D8}" id="{291F2533-35F8-4A0B-91A8-585AB2DFE6CC}" parentId="{6D03BA54-22A0-43DE-996D-9993766B7D73}">
    <text>See word doc with my excel spreadsheet and the tab WORK_TYPE</text>
  </threadedComment>
  <threadedComment ref="B238" dT="2020-12-14T15:29:43.46" personId="{F7CFEF09-3D9E-48B9-B550-36A0E8936BDD}" id="{DE9DE142-F6AD-40D2-A50E-08E4F905749C}" parentId="{6D03BA54-22A0-43DE-996D-9993766B7D73}">
    <text>Use this as a text field - maps to ACES text field as well.</text>
  </threadedComment>
  <threadedComment ref="B243" dT="2020-12-14T14:54:39.19" personId="{AE528F6D-C46B-4401-94A2-35221ED484D8}" id="{9DE04A7C-6C57-4254-A089-94AD97064703}" done="1">
    <text>See note for non-summary page</text>
  </threadedComment>
  <threadedComment ref="B245" dT="2021-01-08T15:16:52.27" personId="{2832BA64-7617-42CD-8254-2271F11DFA94}" id="{A8550A8D-91AA-441B-83EA-B4727AE6BACB}" done="1">
    <text>In AI 58, eliminated subcategories under other goods, payments or services so this question is no longer needed.</text>
  </threadedComment>
  <threadedComment ref="B246" dT="2020-12-10T14:27:06.79" personId="{AE528F6D-C46B-4401-94A2-35221ED484D8}" id="{9F4626C4-D448-4CF3-9B60-958E8125D057}" done="1">
    <text>See previous notes</text>
  </threadedComment>
  <threadedComment ref="B246" dT="2020-12-14T16:09:03.69" personId="{F7CFEF09-3D9E-48B9-B550-36A0E8936BDD}" id="{A8B332D4-5EF6-4EDA-AE19-C047B98CFF7E}" parentId="{9F4626C4-D448-4CF3-9B60-958E8125D057}">
    <text>Combine these into a single question for all the income types</text>
  </threadedComment>
  <threadedComment ref="B247" dT="2020-12-10T14:30:38.33" personId="{AE528F6D-C46B-4401-94A2-35221ED484D8}" id="{4DCD122D-5CE9-45C2-B53C-2ECA94E07A96}" done="1">
    <text>Income.Period_Type_Cd
Quarterly (Q)
Semi-Monthly (S)
Once (O)
Daily (D)
Bi-Weekly (B)
Weekly (W)
Monthly (M)
Annually (A)
Semi-Annually (E)
only allow Annually and Semi-Annually  for self employment income types</text>
  </threadedComment>
  <threadedComment ref="B247" dT="2020-12-10T18:52:27.37" personId="{7C155F94-9AA1-4AD2-9820-0F40E435869F}" id="{15E67DC3-4096-4D03-B3F2-7F28164B0C59}" parentId="{4DCD122D-5CE9-45C2-B53C-2ECA94E07A96}">
    <text>Annually and Semi annually should be allowed for other income types.</text>
  </threadedComment>
  <threadedComment ref="B247" dT="2020-12-14T14:56:06.68" personId="{AE528F6D-C46B-4401-94A2-35221ED484D8}" id="{411FEC1E-203F-4D6C-A273-66D6DD4E9FD7}" parentId="{4DCD122D-5CE9-45C2-B53C-2ECA94E07A96}">
    <text>Correct all other income types can use all of them but self employment can only use those two.</text>
  </threadedComment>
  <threadedComment ref="B247" dT="2020-12-14T16:13:31.74" personId="{F7CFEF09-3D9E-48B9-B550-36A0E8936BDD}" id="{25F1C870-CDC4-47A3-B009-C0E68F5AE879}" parentId="{4DCD122D-5CE9-45C2-B53C-2ECA94E07A96}">
    <text>Lea - want to allow other options for self-employment as well</text>
  </threadedComment>
  <threadedComment ref="B247" dT="2021-01-14T00:19:30.02" personId="{2832BA64-7617-42CD-8254-2271F11DFA94}" id="{1E3DB6D9-6982-4C67-BBF1-149613CFB5AD}" parentId="{4DCD122D-5CE9-45C2-B53C-2ECA94E07A96}">
    <text>according to action item on income frequencies, will provide the same options for all income types.</text>
  </threadedComment>
  <threadedComment ref="B249" dT="2020-12-10T14:33:20.32" personId="{AE528F6D-C46B-4401-94A2-35221ED484D8}" id="{26727553-E6AF-4F59-A3AC-2BB50DD6DC1C}" done="1">
    <text>Anticipated Hours per Week - Income.Hours</text>
  </threadedComment>
  <threadedComment ref="B249" dT="2020-12-14T16:23:58.16" personId="{F7CFEF09-3D9E-48B9-B550-36A0E8936BDD}" id="{7889C39B-E327-4554-AA79-0F4333B30520}" parentId="{26727553-E6AF-4F59-A3AC-2BB50DD6DC1C}">
    <text>Want to collect this information for job and self-employment. Collect for all different frequency values.</text>
  </threadedComment>
  <threadedComment ref="B249" dT="2021-01-07T21:10:22.11" personId="{2832BA64-7617-42CD-8254-2271F11DFA94}" id="{FA34B903-B29E-426E-B579-9CB3EDF4AB23}" parentId="{26727553-E6AF-4F59-A3AC-2BB50DD6DC1C}">
    <text>Removed the hourly option for income frequency, so this question is no longer needed.</text>
  </threadedComment>
  <threadedComment ref="B249" dT="2021-01-20T16:51:00.85" personId="{7C155F94-9AA1-4AD2-9820-0F40E435869F}" id="{8A2D35D1-40DB-4B04-A38D-EDC7F184CCDC}" parentId="{26727553-E6AF-4F59-A3AC-2BB50DD6DC1C}">
    <text>Why did we remove hours from the earned and self-employment income types?  Are these fields no longer required?  I thought SNAP used them for ABAWD and TANF ASPIRE for something...  Maybe it's because they have to be verified.</text>
  </threadedComment>
  <threadedComment ref="B249" dT="2021-01-20T19:02:18.22" personId="{7B29203D-8A1D-4423-8E6A-88E5ECA1A549}" id="{5A1703D7-5829-4682-BE08-6B179CC1A4A1}" parentId="{26727553-E6AF-4F59-A3AC-2BB50DD6DC1C}">
    <text>Added this back in per confirmation from Rene, Lea.</text>
  </threadedComment>
  <threadedComment ref="B250" dT="2020-12-10T14:33:53.33" personId="{AE528F6D-C46B-4401-94A2-35221ED484D8}" id="{7A8F3E47-CBBD-4F6D-9915-DA290F89DDE7}" done="1">
    <text>See note on frequency only two allowed for self employment.</text>
  </threadedComment>
  <threadedComment ref="B250" dT="2020-12-14T16:26:05.33" personId="{F7CFEF09-3D9E-48B9-B550-36A0E8936BDD}" id="{04247414-2FDE-4E49-8BDE-E8F054E53EEB}" parentId="{7A8F3E47-CBBD-4F6D-9915-DA290F89DDE7}">
    <text>Make it clear this question includes depreciation. Can remove follow up question on depreciation.</text>
  </threadedComment>
  <threadedComment ref="B250" dT="2021-01-07T21:12:55.35" personId="{2832BA64-7617-42CD-8254-2271F11DFA94}" id="{5D51F228-65C6-40BA-9490-76592229345C}" parentId="{7A8F3E47-CBBD-4F6D-9915-DA290F89DDE7}">
    <text>Determined in AI for income to keep frequencies consistent across all income types.</text>
  </threadedComment>
  <threadedComment ref="B251" dT="2020-12-10T18:57:16.31" personId="{7C155F94-9AA1-4AD2-9820-0F40E435869F}" id="{03F9B7B0-C770-4737-B91E-74A0F622CFF3}" done="1">
    <text>needed! no place in ACES to store</text>
  </threadedComment>
  <threadedComment ref="B251" dT="2020-12-14T16:28:30.95" personId="{F7CFEF09-3D9E-48B9-B550-36A0E8936BDD}" id="{49330D40-0A03-456F-99D1-AE5745A892C1}" parentId="{03F9B7B0-C770-4737-B91E-74A0F622CFF3}">
    <text>May want to keep the question and will send this information to ACES. ACES can use this information to determine whether or not to create the record. Need to understand how treated by different programs. This would need to be an ACES enhancement.
Need to discuss possible ACES changes.</text>
  </threadedComment>
  <threadedComment ref="B251" dT="2020-12-14T16:34:21.71" personId="{F7CFEF09-3D9E-48B9-B550-36A0E8936BDD}" id="{0E00F4A1-4688-4B1A-B88E-4CDC33E17700}" parentId="{03F9B7B0-C770-4737-B91E-74A0F622CFF3}">
    <text>Change this to a Yes/No question. Need to get the date</text>
  </threadedComment>
  <threadedComment ref="B252" dT="2020-12-10T14:39:10.72" personId="{AE528F6D-C46B-4401-94A2-35221ED484D8}" id="{DBD054AA-BF72-4703-9FB5-2777B70643CE}" done="1">
    <text>Income.End_Dt</text>
  </threadedComment>
  <threadedComment ref="B252" dT="2020-12-14T16:42:36.13" personId="{F7CFEF09-3D9E-48B9-B550-36A0E8936BDD}" id="{8112DF5C-C326-413F-B2E6-702C3C557A8D}" parentId="{DBD054AA-BF72-4703-9FB5-2777B70643CE}">
    <text>Add help icon to write that this is based off the last date of paycheck.</text>
  </threadedComment>
  <threadedComment ref="B253" dT="2020-12-08T11:21:48.46" personId="{BD247019-0B78-4CD4-A842-57CEE3AC0445}" id="{245028D7-C30D-443D-8999-AAA428B292A7}" done="1">
    <text>For discussion: Would we need to ask both the end date and the final date of paycheck?</text>
  </threadedComment>
  <threadedComment ref="B253" dT="2020-12-14T16:42:48.69" personId="{AE528F6D-C46B-4401-94A2-35221ED484D8}" id="{C0AFECFA-A4F7-4E12-824A-A0BA1E42C15D}" parentId="{245028D7-C30D-443D-8999-AAA428B292A7}">
    <text>Income.Lst_Empl_DT</text>
  </threadedComment>
  <threadedComment ref="B255" dT="2020-12-11T12:12:25.81" personId="{AE528F6D-C46B-4401-94A2-35221ED484D8}" id="{8905EC34-E446-4E08-BB3B-7C9819592C84}" done="1">
    <text>We don't have an end reason in ACES</text>
  </threadedComment>
  <threadedComment ref="B255" dT="2021-01-14T00:25:44.31" personId="{2832BA64-7617-42CD-8254-2271F11DFA94}" id="{B5A4C2CF-D5D6-465E-8AB0-EAF2CD577171}" parentId="{8905EC34-E446-4E08-BB3B-7C9819592C84}">
    <text>Determine to keep end reason in IOS although no place in ACES.</text>
  </threadedComment>
  <threadedComment ref="B264" dT="2020-12-08T01:54:36.86" personId="{2832BA64-7617-42CD-8254-2271F11DFA94}" id="{23C7BC04-E0E3-4D5E-8A38-BCB9CF90E768}" done="1">
    <text>MMC asks about the following expense types:
Housing and Utility Bills - [Condo Fees, Shelter- insurance (homeowners), Shelter - mortgage (princliple &amp; interest), Shelter - property tax, Shelter - rent, Shelter - General Assistance, Shelter - HUD Shelter Cost, Utility - air conditioning, Utility - cooking, Utility - heat, Utility - lights, Utility - sewer, Utility - telephone, Utility - trash, Utility - water]
Support Payments and Obligations -  [Individual - Alimony, Individual - Child Support]
Medical Bills - [Medical - Health Insurance Premium - Other, Medical - Prescription Drugs]
Dependent Care</text>
  </threadedComment>
  <threadedComment ref="B264" dT="2020-12-08T11:23:04.99" personId="{BD247019-0B78-4CD4-A842-57CEE3AC0445}" id="{D8CE6740-AD09-4B69-B7A9-4AB406736410}" parentId="{23C7BC04-E0E3-4D5E-8A38-BCB9CF90E768}">
    <text>For discussion: Please provide expense sub-types for determination of expense type breakdown.</text>
  </threadedComment>
  <threadedComment ref="B264" dT="2020-12-11T12:16:44.87" personId="{AE528F6D-C46B-4401-94A2-35221ED484D8}" id="{65BD3771-2305-43E3-9949-6CFC6C8D1909}" parentId="{23C7BC04-E0E3-4D5E-8A38-BCB9CF90E768}">
    <text>See my comment with the expense lists on the corresponding word doc for 2.1.2.</text>
  </threadedComment>
  <threadedComment ref="B265" dT="2020-12-11T12:19:36.48" personId="{AE528F6D-C46B-4401-94A2-35221ED484D8}" id="{2D0AF5AA-BA01-4A17-AB79-1BF0F5E35AB4}" done="1">
    <text>The MAGi expenses in ACES are:
Student Loan Interest (I11)
Individual - Alimony (I32)
MAGI-other (M50)
MAGI GAP Filing (O51)</text>
  </threadedComment>
  <threadedComment ref="B265" dT="2020-12-11T13:20:35.47" personId="{AE528F6D-C46B-4401-94A2-35221ED484D8}" id="{AB5548F0-3F0C-45E9-A60A-474CAD3D4547}" parentId="{2D0AF5AA-BA01-4A17-AB79-1BF0F5E35AB4}">
    <text>LTC PSD for 5.3.1.1 for COC uses:
Individual - Federal Income Tax (I15)
Individual - State Income Tax (I16)
Individual - Local Income Tax (I17)</text>
  </threadedComment>
  <threadedComment ref="B265" dT="2020-12-11T15:32:38.91" personId="{F7CFEF09-3D9E-48B9-B550-36A0E8936BDD}" id="{C3EA96BC-EA14-4ED7-87DB-BF099D822791}" parentId="{2D0AF5AA-BA01-4A17-AB79-1BF0F5E35AB4}">
    <text>May want to change wording of this question. Follow up with Esther, Lea, Rene</text>
  </threadedComment>
  <threadedComment ref="B265" dT="2020-12-17T20:05:27.13" personId="{7C155F94-9AA1-4AD2-9820-0F40E435869F}" id="{E387BA9A-E7CC-4C8D-843B-C59BDB998CDE}" parentId="{2D0AF5AA-BA01-4A17-AB79-1BF0F5E35AB4}">
    <text>Gatepost question should change:  Tax deductible expenses include before tax deductions such as medical insurance, flexible spending accounts (health and dependent plans), deferred compensation, and pre-tax life insurance premiumts.  They may also include expenses that can be deducted on your federal income tax return such as student loan interest paid, tuition and fees, and alimony (if finalized before 1/1/2019).</text>
  </threadedComment>
  <threadedComment ref="B265" dT="2021-01-14T00:28:40.83" personId="{2832BA64-7617-42CD-8254-2271F11DFA94}" id="{F2F0A1E7-F45F-4FA4-A6E0-8B5D626A29DD}" parentId="{2D0AF5AA-BA01-4A17-AB79-1BF0F5E35AB4}">
    <text>Will include Lea's text as help text for the gatepost question</text>
  </threadedComment>
  <threadedComment ref="B266" dT="2020-12-10T20:54:59.69" personId="{60282FCE-FB87-4F1A-9BED-CDADBF643A3D}" id="{C0E8E414-CAC9-435D-A346-B484700F177D}" done="1">
    <text xml:space="preserve">LTC only
</text>
  </threadedComment>
  <threadedComment ref="B266" dT="2020-12-11T12:25:47.52" personId="{AE528F6D-C46B-4401-94A2-35221ED484D8}" id="{93D0DA1D-6CC6-43C7-8CC7-87B54AB86E75}" parentId="{C0E8E414-CAC9-435D-A346-B484700F177D}">
    <text>SNAP Medical Expenses are:
Medical - medical expense (M19)
Medical - Health Ins Premium - Medicare Part A (M20)
Medical - Health Insurance Premium - Other (M22)
Medical - HOME-ACCESS-MODIFICATIONS (M23)
Medical - COMMUNICATIONS-DEVICES (M24)
Medical - WHEELCHAIR ACCESSORIES (M25)
Medical - ADAPTATIONS TO VEHICLES (M26)
Medical - HEARING-AIDS (M27)
Medical - GLASSES-VISUAL-AIDS (M28)
Medical - ENVIRONMENTAL-CONTROLS (M29)
Medical - ASSISTIVE-ANIMALS (M30)
Medical - PERSONAL-EMERGENCY-RESPONSE-SYSTEMS (M31)
Medical - Blue Cross/Blue Shield Premium (M32)
Medical - Health Ins Premium - Medicare Part B (M38)
Medical - Prescription Drugs (M39)</text>
  </threadedComment>
  <threadedComment ref="B266" dT="2020-12-11T13:16:14.84" personId="{AE528F6D-C46B-4401-94A2-35221ED484D8}" id="{69A53CD4-B677-4BCB-A1ED-EA9C41E500D2}" parentId="{C0E8E414-CAC9-435D-A346-B484700F177D}">
    <text>LTCPSD 5.1.8.3 Calulation of State-Assistacne Program Deductible Amount uses:Medical - Health Insurance Premium – Other (M22), Medical - Blue Cross/Blue Shield Premium (M32), Medical - Health Ins Premium - Medicare Part A (M20)Medical - Health Ins Premium - Medicare Part B (M38).</text>
  </threadedComment>
  <threadedComment ref="B266" dT="2020-12-11T13:23:51.24" personId="{AE528F6D-C46B-4401-94A2-35221ED484D8}" id="{F7F3BA2A-AE5B-4415-8D55-28EA94AD7852}" parentId="{C0E8E414-CAC9-435D-A346-B484700F177D}">
    <text>COC 5.3.1.1  also uses (Medical - Health Insurance Premium - Indemnity) M21</text>
  </threadedComment>
  <threadedComment ref="B266" dT="2020-12-23T17:13:11.81" personId="{2832BA64-7617-42CD-8254-2271F11DFA94}" id="{601C03B3-9B33-4FAA-8DBB-FCF4BE200DFA}" parentId="{C0E8E414-CAC9-435D-A346-B484700F177D}">
    <text>Updates the reference table values with items provided by Bronwyn. Will confirm the mapping and specific values in future sprint.
Updated as LTC only for MC apps</text>
  </threadedComment>
  <threadedComment ref="B267" dT="2020-12-11T13:26:39.95" personId="{AE528F6D-C46B-4401-94A2-35221ED484D8}" id="{9CB9F24A-0B7B-434A-B4EB-4A9925F496F4}" done="1">
    <text>LTC PSD for COC 5.3.1.1 uses Shelter -- HUD Shelter Cost (S45)</text>
  </threadedComment>
  <threadedComment ref="B267" dT="2020-12-11T13:31:50.63" personId="{AE528F6D-C46B-4401-94A2-35221ED484D8}" id="{35091871-E024-4E8F-BF6B-30E95695CFCE}" parentId="{9CB9F24A-0B7B-434A-B4EB-4A9925F496F4}">
    <text>SNAP Shelter expenses are:
Shelter - mortgage (principle &amp; interest) (S11)
Shelter - property tax (S12)
Shelter - insurance (homeowners) (S13)
Shelter -- HUD Shelter Cost (S45)
Condo Fees (S15)
Shelter - rent (S14)</text>
  </threadedComment>
  <threadedComment ref="B267" dT="2020-12-11T15:00:17.30" personId="{AE528F6D-C46B-4401-94A2-35221ED484D8}" id="{E77F6F72-9402-4A57-BADA-F66A13BE1EDC}" parentId="{9CB9F24A-0B7B-434A-B4EB-4A9925F496F4}">
    <text>TANF- EXPENSE_TYPE = “Shelter General Assistance” (S46), “Condo Fees” (S15), “Shelter - insurance (homeowners)” (S13), “Shelter - mortgage (principle &amp; interest)” (S11), “Shelter - property tax” (S12), or “Shelter - rent” (S14).</text>
  </threadedComment>
  <threadedComment ref="B267" dT="2020-12-23T17:22:46.25" personId="{2832BA64-7617-42CD-8254-2271F11DFA94}" id="{A17201D6-AC6C-4E5E-BA14-66E28E622515}" parentId="{9CB9F24A-0B7B-434A-B4EB-4A9925F496F4}">
    <text>Updated the reference table values with desired options.</text>
  </threadedComment>
  <threadedComment ref="B268" dT="2020-12-11T13:35:31.54" personId="{AE528F6D-C46B-4401-94A2-35221ED484D8}" id="{DD646EDF-5088-49D9-BFCA-CCF30C5F1549}" done="1">
    <text>SNAP utility expenses are:
Utility - sewer (U1)
Utility - heat (U2)
Utility - cooking (U3)
Utility - lights (U4)
Utility - air conditioning (U9)
Utility - telephone (U8)
Utility - trash (U5)
Utility - water (U5)
Prorated Utility Standard (U5)</text>
  </threadedComment>
  <threadedComment ref="B269" dT="2020-12-08T01:47:56.46" personId="{2832BA64-7617-42CD-8254-2271F11DFA94}" id="{CED17FA0-91DE-44BC-96EA-9E84BF888590}" done="1">
    <text>Note that MMC only collects monthly expense frequency.</text>
  </threadedComment>
  <threadedComment ref="B269" dT="2020-12-08T11:25:59.63" personId="{BD247019-0B78-4CD4-A842-57CEE3AC0445}" id="{8748F1B6-023F-408C-AA5F-E0401FA84F1F}" parentId="{CED17FA0-91DE-44BC-96EA-9E84BF888590}">
    <text>For discussion: Does ACES support collecting expense frequencies other than monthly?</text>
  </threadedComment>
  <threadedComment ref="B269" dT="2020-12-10T20:38:17.89" personId="{F4937067-518F-49EA-B783-600C98EF6606}" id="{45A4C7E8-832E-4B6C-96B1-54605F190EC6}" parentId="{CED17FA0-91DE-44BC-96EA-9E84BF888590}">
    <text>Yes it does.  I think it should be asked for all expenses.</text>
  </threadedComment>
  <threadedComment ref="B269" dT="2020-12-11T13:42:43.33" personId="{AE528F6D-C46B-4401-94A2-35221ED484D8}" id="{B8CD43AB-6575-49CE-A531-0C7CF79BFF24}" parentId="{CED17FA0-91DE-44BC-96EA-9E84BF888590}">
    <text>ACES.EXPENSE.PERIOD_TYPE_CD the values are:
Quarterly (Q)
Semi-Monthly (S)
Once (O)
Daily (D)
Bi-Weekly (B)
Weekly (W)
Monthly (M)
Annually (A)
Semi-Annually (E)</text>
  </threadedComment>
  <threadedComment ref="B269" dT="2020-12-23T18:27:14.69" personId="{2832BA64-7617-42CD-8254-2271F11DFA94}" id="{16CA0D47-F1A6-4F9B-9765-D7B633F3C951}" parentId="{CED17FA0-91DE-44BC-96EA-9E84BF888590}">
    <text>Frequency options + their ordering has been updated in the reference table values for PAYFREQUENCY.</text>
  </threadedComment>
  <threadedComment ref="B270" dT="2020-12-11T14:29:19.94" personId="{AE528F6D-C46B-4401-94A2-35221ED484D8}" id="{710467F5-65F3-41F6-ABA4-B94DC6E1C22B}" done="1">
    <text>ACES.EXPENSE.AMOUNT</text>
  </threadedComment>
  <threadedComment ref="B271" dT="2020-12-10T19:00:16.34" personId="{7C155F94-9AA1-4AD2-9820-0F40E435869F}" id="{423BD3C3-67F0-4115-B4F7-525868E03A8B}" done="1">
    <text>needed for MAGI Alimony but no place to store.  Could use it to determine whether or not to create the record.</text>
  </threadedComment>
  <threadedComment ref="B271" dT="2020-12-11T15:59:41.80" personId="{F7CFEF09-3D9E-48B9-B550-36A0E8936BDD}" id="{5260A1F8-9EA2-4C36-9163-63C993A5AEB2}" parentId="{423BD3C3-67F0-4115-B4F7-525868E03A8B}">
    <text>This may need to be an ACES enhancement.</text>
  </threadedComment>
  <threadedComment ref="B271" dT="2020-12-23T18:28:11.04" personId="{2832BA64-7617-42CD-8254-2271F11DFA94}" id="{2C335C86-451D-4F50-ADA7-A45B4F4D3F16}" parentId="{423BD3C3-67F0-4115-B4F7-525868E03A8B}">
    <text>Rene Bernard -
During discussion 12/14 it was decided that we would be adding functionality in aces to gather the divorce date and then adjusting OPA rules to use this date to count the expense as a pre tax deduction “Magi Other” if the divorce was finalized prior to Jan 1, 2019 or to count the alimony as taxable income for divorces finalized before Jan 1, 2019.  For divorces finalized on or after Jan 1, 2019, the alimony will no longer be counted as a deduction for MAGI or income for MAGI MaineCare.  How income is treated for the other programs will remain</text>
  </threadedComment>
  <threadedComment ref="B271" dT="2020-12-23T18:30:20.32" personId="{2832BA64-7617-42CD-8254-2271F11DFA94}" id="{DE351F32-8CEE-45ED-8D6B-4EA9F3646786}" parentId="{423BD3C3-67F0-4115-B4F7-525868E03A8B}">
    <text>Decision to keep the divorce date in IOS. Will update ACES to collect this information.</text>
  </threadedComment>
  <threadedComment ref="B271" dT="2021-01-19T21:24:54.33" personId="{F4937067-518F-49EA-B783-600C98EF6606}" id="{D2AC9DCE-5F6D-4B3B-81DC-ED990A58EF17}" parentId="{423BD3C3-67F0-4115-B4F7-525868E03A8B}">
    <text>Don't we address this above with the Yes/No to the Jan 1, 2019 question?</text>
  </threadedComment>
  <threadedComment ref="B271" dT="2021-01-20T19:22:13.80" personId="{7B29203D-8A1D-4423-8E6A-88E5ECA1A549}" id="{4D037525-7F17-46FC-992C-5E9E526D18E0}" parentId="{423BD3C3-67F0-4115-B4F7-525868E03A8B}">
    <text>Updated question to match the Yes/No question for income for consistency.</text>
  </threadedComment>
  <threadedComment ref="B272" dT="2020-12-08T01:48:48.30" personId="{2832BA64-7617-42CD-8254-2271F11DFA94}" id="{5C366931-A1B9-4A57-A5E1-71044E00D645}" done="1">
    <text>Note MMC asks in the following format:
"Does your household get housing or rent assistance?"</text>
  </threadedComment>
  <threadedComment ref="B272" dT="2020-12-08T11:27:10.05" personId="{BD247019-0B78-4CD4-A842-57CEE3AC0445}" id="{9BC44AC0-B88E-4DD7-8795-AC07D141D3D1}" parentId="{5C366931-A1B9-4A57-A5E1-71044E00D645}">
    <text>For discussion: Is it preferred for this question to be written out more specifically or kept more general?</text>
  </threadedComment>
  <threadedComment ref="B272" dT="2020-12-10T17:13:11.05" personId="{F4937067-518F-49EA-B783-600C98EF6606}" id="{4818EA35-29D2-4DF8-9D5C-4D8D7B3CA6ED}" parentId="{5C366931-A1B9-4A57-A5E1-71044E00D645}">
    <text>I think we could ask this with some follow up:  Is it subsidized housing or do you receive a voucher.  If a voucher as the amount.</text>
  </threadedComment>
  <threadedComment ref="B272" dT="2020-12-11T14:35:26.44" personId="{AE528F6D-C46B-4401-94A2-35221ED484D8}" id="{411F60ED-B370-4DBE-B3C2-851E15339A62}" parentId="{5C366931-A1B9-4A57-A5E1-71044E00D645}">
    <text>In ACES we have the questions:
Live in Public Housing? Expense.Public_Housing_Ind
 Rent Subsidy Amount?- Expense.Subsidized_Amount</text>
  </threadedComment>
  <threadedComment ref="B272" dT="2020-12-11T14:36:17.57" personId="{AE528F6D-C46B-4401-94A2-35221ED484D8}" id="{16389824-8848-4D87-B999-3F7510A3EF26}" parentId="{5C366931-A1B9-4A57-A5E1-71044E00D645}">
    <text>HUD also an expense type</text>
  </threadedComment>
  <threadedComment ref="B272" dT="2020-12-11T16:25:04.46" personId="{F7CFEF09-3D9E-48B9-B550-36A0E8936BDD}" id="{1DC2496D-EC16-4DD2-A91E-C96F0399E988}" parentId="{5C366931-A1B9-4A57-A5E1-71044E00D645}">
    <text>This is helpful information for SNAP/TANF. No mapping in ACES, but want to ask the question. Likely add in PDF.</text>
  </threadedComment>
  <threadedComment ref="B272" dT="2020-12-23T18:32:05.27" personId="{2832BA64-7617-42CD-8254-2271F11DFA94}" id="{0CC14A12-5307-4004-90B1-139D1B948237}" parentId="{5C366931-A1B9-4A57-A5E1-71044E00D645}">
    <text>Added TANF to the programs for this question. Will keep this question and print to PDF.</text>
  </threadedComment>
  <threadedComment ref="B273" dT="2020-12-10T20:43:44.91" personId="{F4937067-518F-49EA-B783-600C98EF6606}" id="{D248589E-73CD-4DC2-B974-1DCF09C2CCA1}" done="1">
    <text>Capture this information and include in the ACES description field please.</text>
  </threadedComment>
  <threadedComment ref="B273" dT="2020-12-23T18:33:03.45" personId="{2832BA64-7617-42CD-8254-2271F11DFA94}" id="{FCE7743B-1277-4CE3-819F-EFF5EF02A900}" parentId="{D248589E-73CD-4DC2-B974-1DCF09C2CCA1}">
    <text>Will need to confirm mapping for this question in ACES integration sprint.</text>
  </threadedComment>
  <threadedComment ref="B274" dT="2020-12-10T20:44:47.42" personId="{F4937067-518F-49EA-B783-600C98EF6606}" id="{6315E333-3180-45D0-B829-A6C313297B59}" done="1">
    <text>Retain and use for SNAP, TANF, and Non-MAGI</text>
  </threadedComment>
  <threadedComment ref="B276" dT="2020-12-11T14:37:46.98" personId="{AE528F6D-C46B-4401-94A2-35221ED484D8}" id="{53697874-0C7B-452A-AFCB-C24A25DE0321}" done="1">
    <text>Paid to- ACES.Expense.Other_Paid_To</text>
  </threadedComment>
  <threadedComment ref="B277" dT="2020-12-11T14:32:28.20" personId="{AE528F6D-C46B-4401-94A2-35221ED484D8}" id="{3597D9EC-692B-4CF1-A6E4-F9EFE49F831F}" done="1">
    <text>Expense is for: Expense.Person_Id_For- in ACES this is a drop down of HH memebers.</text>
  </threadedComment>
  <threadedComment ref="B277" dT="2020-12-11T16:52:42.01" personId="{F7CFEF09-3D9E-48B9-B550-36A0E8936BDD}" id="{0C6E7453-BE08-44AB-BE97-A9ABA9443036}" parentId="{3597D9EC-692B-4CF1-A6E4-F9EFE49F831F}">
    <text>Cannot select someone outside the household. Remove this option.</text>
  </threadedComment>
  <threadedComment ref="B279" dT="2021-01-20T21:01:01.59" personId="{AE528F6D-C46B-4401-94A2-35221ED484D8}" id="{C3125DE6-0943-4019-952A-7C514A34AF3C}">
    <text>Frequency is the same across the board fro ACES.</text>
  </threadedComment>
  <threadedComment ref="B282" dT="2020-12-10T17:48:35.30" personId="{7C155F94-9AA1-4AD2-9820-0F40E435869F}" id="{704A3467-4C2D-411F-BAB4-79D382C5E9A3}" done="1">
    <text>We have this in TPL detail but is tied to a specific insurance record.</text>
  </threadedComment>
  <threadedComment ref="B282" dT="2020-12-22T20:37:54.37" personId="{2832BA64-7617-42CD-8254-2271F11DFA94}" id="{D6A8A767-672A-4A39-A28C-5AB819C8BAD1}" parentId="{704A3467-4C2D-411F-BAB4-79D382C5E9A3}">
    <text>This question queues the access to healthcare section, which will be removed. Will still keep this question though.</text>
  </threadedComment>
  <threadedComment ref="B282" dT="2021-01-20T21:02:05.36" personId="{AE528F6D-C46B-4401-94A2-35221ED484D8}" id="{B439AB70-35C7-4A5E-98C8-4BC3DDE58FBB}" parentId="{704A3467-4C2D-411F-BAB4-79D382C5E9A3}">
    <text>Third_Pty_Hlth_Insurance .EMPLOYER_OFFERED_IND</text>
  </threadedComment>
  <threadedComment ref="B283" dT="2020-12-10T19:32:19.23" personId="{F7CFEF09-3D9E-48B9-B550-36A0E8936BDD}" id="{F7396F6A-39A9-4AEB-93E8-C22136946724}" done="1">
    <text>Confirm wording of question in the future.</text>
  </threadedComment>
  <threadedComment ref="B283" dT="2020-12-10T20:07:28.53" personId="{7C155F94-9AA1-4AD2-9820-0F40E435869F}" id="{39662AFF-120A-4C68-8D48-AEA58790C719}" parentId="{F7396F6A-39A9-4AEB-93E8-C22136946724}">
    <text>Is this an employer offered health care plan?</text>
  </threadedComment>
  <threadedComment ref="B283" dT="2021-01-20T21:03:16.92" personId="{AE528F6D-C46B-4401-94A2-35221ED484D8}" id="{09A71FFE-05A0-430B-9808-923D469DE1B8}" parentId="{F7396F6A-39A9-4AEB-93E8-C22136946724}">
    <text>Third_Pty_Hlth_Insurance .EMPLOYER_OFFERED_IND</text>
  </threadedComment>
  <threadedComment ref="B284" dT="2021-01-20T21:03:44.40" personId="{AE528F6D-C46B-4401-94A2-35221ED484D8}" id="{A4F15552-7707-4448-8C0E-FFBB4ACFC043}">
    <text>Third Pty Hlth Insurance.Carrier_Name VARCHAR2 (50 byte)</text>
  </threadedComment>
  <threadedComment ref="B285" dT="2021-01-20T21:08:09.97" personId="{AE528F6D-C46B-4401-94A2-35221ED484D8}" id="{388068A6-760C-418C-BCBB-86993512201F}">
    <text>In ACES address is just one line for the whole thing so translation might be tricky. 
ACES.THIRD_PTY_HLTH_INSURANCE. CARRIER_ADDRESS VARCHAR (200 BYTE)</text>
  </threadedComment>
  <threadedComment ref="B287" dT="2021-01-20T21:08:30.89" personId="{AE528F6D-C46B-4401-94A2-35221ED484D8}" id="{9ECF9800-CCDE-49AC-B496-20FAE426F367}">
    <text>Third Pty Hlth Insurance.Policy_Id</text>
  </threadedComment>
  <threadedComment ref="B288" dT="2021-01-20T21:08:42.51" personId="{AE528F6D-C46B-4401-94A2-35221ED484D8}" id="{EE4EEDB4-2BD1-48BE-AC47-63459EEB2668}">
    <text>Third Pty Hlth Insurance.Group_Id</text>
  </threadedComment>
  <threadedComment ref="B289" dT="2020-12-10T19:37:01.82" personId="{F7CFEF09-3D9E-48B9-B550-36A0E8936BDD}" id="{1C27AC10-A80B-4A82-B9A3-14024139DB34}" done="1">
    <text>Listed as other covered people in ACES. Planning to reword this question.</text>
  </threadedComment>
  <threadedComment ref="B289" dT="2020-12-22T21:20:23.74" personId="{2832BA64-7617-42CD-8254-2271F11DFA94}" id="{5C41A256-AF55-422A-B540-70A94296F581}" parentId="{1C27AC10-A80B-4A82-B9A3-14024139DB34}">
    <text>No follow up here, so will proceed with the current wording.</text>
  </threadedComment>
  <threadedComment ref="B289" dT="2021-01-20T18:24:31.01" personId="{7C155F94-9AA1-4AD2-9820-0F40E435869F}" id="{CCFE4ACB-F158-475A-9EB2-0CD7697D3CBB}" parentId="{1C27AC10-A80B-4A82-B9A3-14024139DB34}">
    <text>Where is this question and how is it used?  I didn't see it in the screenshots.  what are the options from the picklist?</text>
  </threadedComment>
  <threadedComment ref="B289" dT="2021-01-21T22:29:27.48" personId="{F7CFEF09-3D9E-48B9-B550-36A0E8936BDD}" id="{DE229F57-DA8B-4E0F-A21F-8F4C2C9B7CA7}" parentId="{1C27AC10-A80B-4A82-B9A3-14024139DB34}">
    <text>@Studholme, Lea In NextGen, this question only appeared for certain types of healthcare coverage sources, so it may not have appeared in the screen shot. The options for this picklist are the reference table values for PLANTIERLEVEL:
Employee Only
Employee plus Spouse
Employee plus One dependent
Employee plus two or more dependents
Family
Please confirm if this question should be kept or removed.</text>
    <mentions>
      <mention mentionpersonId="{EEAC3923-0631-41EF-96E1-B8D529E52887}" mentionId="{861DFBDE-3F9D-49A9-B8F4-A6F7E2DA8520}" startIndex="0" length="15"/>
    </mentions>
  </threadedComment>
  <threadedComment ref="B289" dT="2021-01-22T12:59:38.45" personId="{7C155F94-9AA1-4AD2-9820-0F40E435869F}" id="{07672B6A-6F36-43E7-A798-24CDB8A97A3E}" parentId="{1C27AC10-A80B-4A82-B9A3-14024139DB34}">
    <text>Keep.</text>
  </threadedComment>
  <threadedComment ref="B289" dT="2021-01-22T13:52:17.38" personId="{F7CFEF09-3D9E-48B9-B550-36A0E8936BDD}" id="{921975FC-F03C-4F70-8C0A-5942102CB267}" parentId="{1C27AC10-A80B-4A82-B9A3-14024139DB34}">
    <text>@Studholme, Lea Should this question be asked for all health coverage or only if someone answers yes to "Is this an employer offered health care plan?"</text>
    <mentions>
      <mention mentionpersonId="{EEAC3923-0631-41EF-96E1-B8D529E52887}" mentionId="{33AA409F-F52E-4945-9D33-06D7713E1C6F}" startIndex="0" length="15"/>
    </mentions>
  </threadedComment>
  <threadedComment ref="B295" dT="2020-12-09T23:58:47.05" personId="{2832BA64-7617-42CD-8254-2271F11DFA94}" id="{0E3A2C43-CBBC-4B78-80A0-C721DFD1E762}" done="1">
    <text>For discussion: NextGen supports collecting information on people outside the household who are enrolled in the same healthcare coverage plan vs MMC does not. Is this information needed? If so, can ACES support collecting it?</text>
  </threadedComment>
  <threadedComment ref="B295" dT="2020-12-10T17:55:14.63" personId="{7C155F94-9AA1-4AD2-9820-0F40E435869F}" id="{D4FFD2C9-C95C-4AD5-AD2F-E9A5B61F8CE1}" parentId="{0E3A2C43-CBBC-4B78-80A0-C721DFD1E762}">
    <text>No. Only members within the household.</text>
  </threadedComment>
  <threadedComment ref="B296" dT="2020-12-09T23:39:26.03" personId="{2832BA64-7617-42CD-8254-2271F11DFA94}" id="{D6E8D3F8-F9DE-4FD3-8D27-F6A8C697ABA2}" done="1">
    <text>For discussion: NextGen allows you to associate a specific employer entered in the income section to the healthcare coverage. If the healthcare coverage comes from a different employer (not entered), then NextGen only collects the employer name. In contrast, MMC manually collects employer name, address, phone number, and FEIN for the employer. Do these fields need to be added to NextGen for employers not entered in the income section?</text>
  </threadedComment>
  <threadedComment ref="B296" dT="2020-12-10T17:59:17.44" personId="{7C155F94-9AA1-4AD2-9820-0F40E435869F}" id="{93D73FF4-D488-4F04-9E8B-1D397CBE1C07}" parentId="{D6E8D3F8-F9DE-4FD3-8D27-F6A8C697ABA2}">
    <text>No.  The only question we have is if it's an Employer offered health insurance.</text>
  </threadedComment>
  <threadedComment ref="B296" dT="2020-12-22T21:27:38.38" personId="{2832BA64-7617-42CD-8254-2271F11DFA94}" id="{DFE65417-B243-401F-99D6-356FAF5CD7D3}" parentId="{D6E8D3F8-F9DE-4FD3-8D27-F6A8C697ABA2}">
    <text>Since no place in ACES to store employer name, will remove the field.</text>
  </threadedComment>
  <threadedComment ref="B296" dT="2021-01-20T18:38:13.52" personId="{7C155F94-9AA1-4AD2-9820-0F40E435869F}" id="{2BFAF4F0-7A95-47E8-8D20-4C476A16E96F}" parentId="{D6E8D3F8-F9DE-4FD3-8D27-F6A8C697ABA2}">
    <text>Can we revisit this question?  I think I have misunderstood the design.  ACES has a place to store Employer name - it is manually entered in MMC right now. I believe I may have been asnwering the question as to whether or not we needed to add address, phone number, etc.  We don't need those additions but would like the employer name.</text>
  </threadedComment>
  <threadedComment ref="B296" dT="2021-01-21T22:33:56.20" personId="{F7CFEF09-3D9E-48B9-B550-36A0E8936BDD}" id="{D3163AD5-9FCB-4EB6-AB68-E19C58A4BF6A}" parentId="{D6E8D3F8-F9DE-4FD3-8D27-F6A8C697ABA2}">
    <text>Updated the documentation to keep employer name for healthcare coverage.</text>
  </threadedComment>
  <threadedComment ref="B301" dT="2021-01-20T21:11:43.07" personId="{AE528F6D-C46B-4401-94A2-35221ED484D8}" id="{F5213BBF-DB6B-495A-9D46-3BB596258B69}">
    <text>Third Pty Health Insurance.Insurance_Type_Cd
Available values are:
Dental (D)
Life (L)
Medical (M)
Pharmacy (P)
Workers Comp (W)
Liability (A)
Casualty (C)
Long Term Care Insurance (B)
Long Term Care Partnership (E)</text>
  </threadedComment>
  <threadedComment ref="B303" dT="2020-12-10T00:45:00.76" personId="{2832BA64-7617-42CD-8254-2271F11DFA94}" id="{144126C6-1C66-478C-AD91-AA98703E267C}" done="1">
    <text>For discussion: MMC asks the question "If this coverage ends in the next 30 days, when will it end?" Please provide preferred language for this question.</text>
  </threadedComment>
  <threadedComment ref="B303" dT="2020-12-10T19:46:36.45" personId="{F7CFEF09-3D9E-48B9-B550-36A0E8936BDD}" id="{CF8FF056-3E3C-49B1-810B-13F67D16347C}" parentId="{144126C6-1C66-478C-AD91-AA98703E267C}">
    <text>Make this a not required field + show for all healthcare coverage details.</text>
  </threadedComment>
  <threadedComment ref="B304" dT="2020-12-10T19:49:40.41" personId="{F7CFEF09-3D9E-48B9-B550-36A0E8936BDD}" id="{92B46D49-0DDE-42DB-AC50-B5F5BD3DB1C9}" done="1">
    <text>Will leave in IOS since it is used for CHIP, but there isn't a place in ACES for it.</text>
  </threadedComment>
  <threadedComment ref="B309" dT="2021-01-20T19:24:54.87" personId="{7C155F94-9AA1-4AD2-9820-0F40E435869F}" id="{740D614F-F5A7-45C8-BFEC-487D620659DF}">
    <text>I recall there being a validation here to ensure the name matches the primary applicant, yes?  If so, we need a check box or something to indicate that the individual signing is an Auth Rep and that they will allow to submit the application.</text>
  </threadedComment>
  <threadedComment ref="B309" dT="2021-01-21T22:39:24.28" personId="{F7CFEF09-3D9E-48B9-B550-36A0E8936BDD}" id="{D71B268C-FD19-4DA0-95CB-F5B95D09389D}" parentId="{740D614F-F5A7-45C8-BFEC-487D620659DF}">
    <text>@Studholme, Lea yes we currently have the SignatureMatchValidator which requires the name to match that of the primary applicant. We will need to discuss how to allow signatures of authorized representatives in the finalization meeting.</text>
    <mentions>
      <mention mentionpersonId="{EEAC3923-0631-41EF-96E1-B8D529E52887}" mentionId="{12C53145-110E-47DA-9940-C663B9DE4129}" startIndex="0" length="15"/>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B4" dT="2020-11-30T01:51:45.95" personId="{BD247019-0B78-4CD4-A842-57CEE3AC0445}" id="{A8802649-46FD-4165-AD68-B8874ED6CDCA}" done="1">
    <text>For discussion: Are there any max character limits to consider and can these be provided?</text>
  </threadedComment>
  <threadedComment ref="B4" dT="2020-12-10T18:03:17.52" personId="{AE528F6D-C46B-4401-94A2-35221ED484D8}" id="{1BC65480-9656-4A68-BFF4-1AE341DC0F56}" parentId="{A8802649-46FD-4165-AD68-B8874ED6CDCA}">
    <text>ACES.PERSON.FIRST_NAME- VARCHAR2 (30 Byte)</text>
  </threadedComment>
  <threadedComment ref="B5" dT="2020-12-10T18:04:13.51" personId="{AE528F6D-C46B-4401-94A2-35221ED484D8}" id="{46C61827-9F99-4C91-B44C-D00A8BEBA816}" done="1">
    <text>ACES.PERSON.MIDDLE_NAME VARCHAR2 (30 Byte)</text>
  </threadedComment>
  <threadedComment ref="B6" dT="2020-12-10T18:04:59.82" personId="{AE528F6D-C46B-4401-94A2-35221ED484D8}" id="{32327DE7-2C4B-42DA-9F1A-DDE5003A1F9C}" done="1">
    <text>ACES.PERSON.LAST_NAME VARCHAR (30 Bytes)</text>
  </threadedComment>
  <threadedComment ref="B7" dT="2020-12-10T18:05:45.04" personId="{AE528F6D-C46B-4401-94A2-35221ED484D8}" id="{749B8CCA-A962-4E09-8CC6-0F9E3478D03D}" done="1">
    <text>ACES.PERSON.NAME_SUFFIX- VARCHAR2 (10 Byte)</text>
  </threadedComment>
  <threadedComment ref="B7" dT="2020-12-22T15:48:56.15" personId="{2832BA64-7617-42CD-8254-2271F11DFA94}" id="{A87FC02A-7DF1-4636-8A41-F83243F800F1}" parentId="{749B8CCA-A962-4E09-8CC6-0F9E3478D03D}">
    <text>Need to confirm if this should be a text field or picklist.
Note that this is a picklist in MMC, but a text field in ACES.</text>
  </threadedComment>
  <threadedComment ref="B7" dT="2021-01-04T16:19:49.06" personId="{BD247019-0B78-4CD4-A842-57CEE3AC0445}" id="{F6A9C72D-04FA-4C93-9E55-B88981581B6D}" parentId="{749B8CCA-A962-4E09-8CC6-0F9E3478D03D}">
    <text>Bronwyn confirmed via email on 12/22 that this is a text field. For mapping purposes, would need to mirror ACES for the field type.</text>
  </threadedComment>
  <threadedComment ref="B8" dT="2020-12-10T18:08:49.91" personId="{AE528F6D-C46B-4401-94A2-35221ED484D8}" id="{C9E83C42-ED6D-459B-A91C-74BC91C38AA8}" done="1">
    <text>PERSON.GENDER_TYPE_CD
GENDER_TYPE codes are Codes in ():
Male (M)
Female (F)
Unknown (U)
Asking for a new one to be added of Non-Binary which will need a type code assigned. 
@Lundgren, Donald @Pruett, Jamie Please note. Jamie what do you want to do about the Unknown in ACES?</text>
    <mentions>
      <mention mentionpersonId="{E96A1479-0750-4644-A0C4-07B3D759E17C}" mentionId="{1FD5820E-A43D-407C-A43E-E77A0899F5E8}" startIndex="179" length="17"/>
      <mention mentionpersonId="{43A5738C-5764-40A3-A343-BA833BAE0EAE}" mentionId="{D005D1E0-3685-4FA8-91AD-0F9C50E6BC0D}" startIndex="197" length="14"/>
    </mentions>
  </threadedComment>
  <threadedComment ref="B8" dT="2020-12-10T18:15:55.87" personId="{AAA25BAB-7C16-47A0-98FC-4D4B4A776C1C}" id="{54AB619C-579B-4ECE-A8F7-AF9672CA3D67}" parentId="{C9E83C42-ED6D-459B-A91C-74BC91C38AA8}">
    <text>Or are we looking to change all Unknown to be Non-Binary, which I do not believe to be quite right either.</text>
  </threadedComment>
  <threadedComment ref="B8" dT="2020-12-10T18:20:34.68" personId="{AE528F6D-C46B-4401-94A2-35221ED484D8}" id="{D49152BD-BD9F-4C18-ADD6-CF0AE518E5D1}" parentId="{C9E83C42-ED6D-459B-A91C-74BC91C38AA8}">
    <text>@Lundgren, Donald I would not think so. My thought here would be to show unknown if someone had it but not allow anyone in ACES or the Portaal to update it to anything but the three choices. That would be by first pass on the ACES design.</text>
    <mentions>
      <mention mentionpersonId="{E96A1479-0750-4644-A0C4-07B3D759E17C}" mentionId="{50FE9474-753B-4AAC-B7B3-058F7FCEB61C}" startIndex="0" length="17"/>
    </mentions>
  </threadedComment>
  <threadedComment ref="B8" dT="2020-12-10T18:22:56.18" personId="{AAA25BAB-7C16-47A0-98FC-4D4B4A776C1C}" id="{18456940-DA2F-4A11-8D96-0B926D86C4E9}" parentId="{C9E83C42-ED6D-459B-A91C-74BC91C38AA8}">
    <text xml:space="preserve">@Bronwyn Dougherty , I agree with you on that one. </text>
    <mentions>
      <mention mentionpersonId="{1F73F248-B3EB-4C2F-8A3E-5674318A683A}" mentionId="{F95A540F-C8ED-478E-B40B-D4E1ECB807A4}" startIndex="0" length="18"/>
    </mentions>
  </threadedComment>
  <threadedComment ref="B9" dT="2020-12-10T18:09:58.00" personId="{AE528F6D-C46B-4401-94A2-35221ED484D8}" id="{A23F0F1A-B0BA-4F27-9C43-CEF1895888A8}" done="1">
    <text>ACES.PERSON.BIRTH_DT- DATE
Other things in this table (PERSON) are DOB_MOD_DT and DOB_VERIFICATION_TYPE_CD. These are not front end pieces.</text>
  </threadedComment>
  <threadedComment ref="B10" dT="2020-12-10T18:10:56.23" personId="{AE528F6D-C46B-4401-94A2-35221ED484D8}" id="{002E324E-9566-4AFD-9CDB-EECE57A7AE68}" done="1">
    <text>ACES.PERSON.SSN- VARCHAR2 (9 byte)</text>
  </threadedComment>
  <threadedComment ref="B10" dT="2020-12-10T18:13:11.10" personId="{AE528F6D-C46B-4401-94A2-35221ED484D8}" id="{38E1C8FC-32B9-42DE-B62F-FF5D616C2512}" parentId="{002E324E-9566-4AFD-9CDB-EECE57A7AE68}">
    <text>There are also some other fields that populate when this populates as well as processes so we will need to discuss this at the time. Things to think about is ACES.PERSON.SSN_MOD_DT and ACES.PERSON.SSN_VERIFCATION_DT as well as SVES verifcation process.</text>
  </threadedComment>
  <threadedComment ref="B10" dT="2020-12-18T19:57:37.26" personId="{2832BA64-7617-42CD-8254-2271F11DFA94}" id="{59ABA6F4-434C-4C31-A875-09C9B291BB7A}" parentId="{002E324E-9566-4AFD-9CDB-EECE57A7AE68}">
    <text>Will discuss these fields in the ACES integration sprint</text>
  </threadedComment>
  <threadedComment ref="B11" dT="2020-12-02T16:28:18.58" personId="{BD247019-0B78-4CD4-A842-57CEE3AC0445}" id="{3F5161B7-C689-4AB8-846E-59E79B5E2087}">
    <text>AI - Bronwyn to check on if there is somewhere to map this in ACES</text>
  </threadedComment>
  <threadedComment ref="B11" dT="2020-12-10T18:11:20.14" personId="{AE528F6D-C46B-4401-94A2-35221ED484D8}" id="{8EA5A4A5-1D4D-4451-A716-7A00C06D47BD}" parentId="{3F5161B7-C689-4AB8-846E-59E79B5E2087}">
    <text>No there isn't.</text>
  </threadedComment>
  <threadedComment ref="B11" dT="2020-12-15T21:47:22.41" personId="{2832BA64-7617-42CD-8254-2271F11DFA94}" id="{A1179038-9B70-4633-8F13-FBA5BB29E672}" parentId="{3F5161B7-C689-4AB8-846E-59E79B5E2087}">
    <text>Bronwyn wrote in chat that there is a compliance event associated with SSN
SSN compliance - Awaiting Good Cause, Complied, Failed to Comply, Not Yet Complied, Good Cause
Will keep this question for now and clarify options and mapping in ACES integration sprint.</text>
  </threadedComment>
  <threadedComment ref="B11" dT="2021-01-26T15:51:14.03" personId="{D736484E-77C5-485E-9457-390E617071B2}" id="{8AFDC5F8-687C-4052-9C21-BAD113D2F079}" parentId="{3F5161B7-C689-4AB8-846E-59E79B5E2087}">
    <text>In session 1/26/21 - do not want to map this to a compliance event. Will send to new field in staging tables.</text>
  </threadedComment>
  <threadedComment ref="B12" dT="2020-12-10T18:19:05.15" personId="{AE528F6D-C46B-4401-94A2-35221ED484D8}" id="{F9EF3B85-5572-4A99-8FE7-4F0E310EA1A9}" done="1">
    <text>ACES considers these two citizenship types US Citizens.
CITIZENSHIP_TYPE_CD
Naturalized and Now a Citizen (27)
US citizen (35)</text>
  </threadedComment>
  <threadedComment ref="B13" dT="2020-12-10T18:31:46.15" personId="{AE528F6D-C46B-4401-94A2-35221ED484D8}" id="{5C7EEE14-95B4-4095-BFEC-FA680411E5E2}" done="1">
    <text>ACES on PS187 Person (Client) Detail we ask: Served in US Armed Forces which is Person.Veteran_ind</text>
  </threadedComment>
  <threadedComment ref="B15" dT="2020-12-10T18:39:01.24" personId="{AE528F6D-C46B-4401-94A2-35221ED484D8}" id="{AD68BF5B-8289-44FC-9F74-82C64F67EE7E}" done="1">
    <text>ACES.PERSON table has the following and you can indicate multiple
Person.Hispanic_Ind
Person.Native_American_Ind
Person.Asian_Ind
Person.Black_Ind
Person.Pacific_Ind
Person.White_Ind
Person. INDETERMINANT_IND</text>
  </threadedComment>
  <threadedComment ref="B16" dT="2020-11-30T04:42:16.63" personId="{BD247019-0B78-4CD4-A842-57CEE3AC0445}" id="{B5A0D98B-AC74-4852-8D1A-A2FF9B2FD620}" done="1">
    <text>For discussion: In MMC currently "Hispanic" is an option for the race question. Need to discuss if this should be captured separately or as part of the race selection.</text>
  </threadedComment>
  <threadedComment ref="B16" dT="2020-12-10T18:39:46.84" personId="{AE528F6D-C46B-4401-94A2-35221ED484D8}" id="{AF0864E6-203F-4662-88E1-30F88EA0F20E}" parentId="{B5A0D98B-AC74-4852-8D1A-A2FF9B2FD620}">
    <text>ACES front end says:
Hispanic or Latino? and it maps to- ACES.PERSON.HISPANIC_IND</text>
  </threadedComment>
  <threadedComment ref="B16" dT="2020-12-11T13:38:55.60" personId="{F4937067-518F-49EA-B783-600C98EF6606}" id="{10A95E7B-883A-4220-8B93-423376C2E2DD}" parentId="{B5A0D98B-AC74-4852-8D1A-A2FF9B2FD620}">
    <text>I vote for taking it out of race and keeping this question separate.  @Dushuttle, Patricia may want to weigh in as well.  I know in the civil rights complaint training there is a clear distiction between race (roughly what continent you trace your DNA to) and ethnicity (roughly what kind of food, music, celebrations, etc. you associate with).</text>
    <mentions>
      <mention mentionpersonId="{17FF58B9-FE15-4394-93A5-1007219B63B9}" mentionId="{F37D625D-74A0-41A9-BA22-470F0F4E935A}" startIndex="70" length="20"/>
    </mentions>
  </threadedComment>
  <threadedComment ref="B16" dT="2020-12-11T14:00:48.60" personId="{F4937067-518F-49EA-B783-600C98EF6606}" id="{AA3CF715-F98E-4F8E-B843-056D6C3AFCD1}" parentId="{B5A0D98B-AC74-4852-8D1A-A2FF9B2FD620}">
    <text xml:space="preserve">Patty couldn't access the spread sheet, but she says:
Yes it has to be a two series question. I will find the required format and send to you.
 </text>
  </threadedComment>
  <threadedComment ref="B16" dT="2020-12-11T14:16:20.69" personId="{F4937067-518F-49EA-B783-600C98EF6606}" id="{4F7E8E10-746B-4BB7-8F52-7FD103EC7999}" parentId="{B5A0D98B-AC74-4852-8D1A-A2FF9B2FD620}">
    <text>More from Patty:
Here is the document that you need. It gives you the justification and the format for the required two-series question.  https://fns-prod.azureedge.net/sites/default/files/resource-files/30_-_FSP_Implementation_Memo_on_New_Racial_Ethnic_Data_Collection.pdf
Also it is crucial that we do not add an “unknown” category, as we had a finding on that…..FNS said that adding “unknown” gave the option of not collecting information that we are required to collect.</text>
  </threadedComment>
  <threadedComment ref="B16" dT="2020-12-15T21:50:03.75" personId="{2832BA64-7617-42CD-8254-2271F11DFA94}" id="{FE82FB09-F567-4B71-831B-66204AC3110D}" parentId="{B5A0D98B-AC74-4852-8D1A-A2FF9B2FD620}">
    <text>confirmed want to keep this</text>
  </threadedComment>
  <threadedComment ref="B19" dT="2020-12-10T16:25:35.77" personId="{7C155F94-9AA1-4AD2-9820-0F40E435869F}" id="{68450B9B-150F-422A-9F59-A43CA22452B5}" done="1">
    <text>Maybe more specific MaineCare subprogram requests can go here?</text>
  </threadedComment>
  <threadedComment ref="B19" dT="2020-12-18T20:04:46.58" personId="{2832BA64-7617-42CD-8254-2271F11DFA94}" id="{164412FE-E604-4242-9BDE-86A9DCDCFAE0}" parentId="{68450B9B-150F-422A-9F59-A43CA22452B5}">
    <text>Will add a separate question asking individuals which MaineCare services they are interested in.</text>
  </threadedComment>
  <threadedComment ref="B20" dT="2021-01-15T18:23:29.67" personId="{AE528F6D-C46B-4401-94A2-35221ED484D8}" id="{B2F5AAEE-265C-4318-900D-7055F67AB423}">
    <text>See things provided in e-mail titles Action Item 80 on 1/8/2021 at 12:03 PM for Assistance Request. Those were geared to LTC but similar thought.</text>
  </threadedComment>
  <threadedComment ref="B21" dT="2021-01-15T19:09:38.27" personId="{AE528F6D-C46B-4401-94A2-35221ED484D8}" id="{19B38F67-7603-420D-B57E-32E009896BE4}">
    <text>ACES.PERSON_EMAIL.EMAIL_ADDRESS. It needs a person ID so it needs to be matched to a person. That is pretty much true for almost all ACES data.</text>
  </threadedComment>
  <threadedComment ref="B22" dT="2021-01-15T19:47:10.17" personId="{AE528F6D-C46B-4401-94A2-35221ED484D8}" id="{5AE246A8-0725-496A-A407-CA07154EC3A5}">
    <text>ACES.TELEPHONE. TEL_NUMBER number 10 byte
Also:
ACES.TELEPHONE.TELEPHONE_TYPE_CD
For this we have TELEPHONE_TYPE_CD the choices we have are:
Teletype (T)
Mobile (M)
Message Phone (S)
Work (W)
Home (H)
Fax (F)</text>
  </threadedComment>
  <threadedComment ref="B22" dT="2021-01-19T19:38:38.26" personId="{F7CFEF09-3D9E-48B9-B550-36A0E8936BDD}" id="{C15C488D-B53A-471C-8E04-F673802E1130}" parentId="{5AE246A8-0725-496A-A407-CA07154EC3A5}">
    <text>Updated the phonetype options to include all listed above</text>
  </threadedComment>
  <threadedComment ref="B23" dT="2021-01-15T19:48:29.75" personId="{AE528F6D-C46B-4401-94A2-35221ED484D8}" id="{3D967AB4-3731-4E9B-AE60-E555F699F54F}">
    <text>ACES.TELEPHONE.TEL_EXT number 10 byte</text>
  </threadedComment>
  <threadedComment ref="B23" dT="2021-01-19T19:42:54.77" personId="{F7CFEF09-3D9E-48B9-B550-36A0E8936BDD}" id="{A9472D1A-FE2D-453D-9284-E2790C038A06}" parentId="{3D967AB4-3731-4E9B-AE60-E555F699F54F}">
    <text>Updated the validator to 10 characters (instead of originally 4)</text>
  </threadedComment>
  <threadedComment ref="B24" dT="2020-12-03T15:40:48.66" personId="{F7CFEF09-3D9E-48B9-B550-36A0E8936BDD}" id="{C85EBA71-3FCC-4319-90B2-BE54719538CC}" done="1">
    <text>Need to ensure validation for selecting e-notices + text - already have that in the system</text>
  </threadedComment>
  <threadedComment ref="B25" dT="2020-11-19T21:20:06.71" personId="{BD247019-0B78-4CD4-A842-57CEE3AC0445}" id="{F9991E17-8A34-484C-A385-A4CD44690676}" done="1">
    <text>For discussion: Recommend bringing this question into the application. Currently this only allows for someone to select electronic communications if they are already receiving benefits in ACES.</text>
  </threadedComment>
  <threadedComment ref="B25" dT="2021-01-15T19:50:49.94" personId="{AE528F6D-C46B-4401-94A2-35221ED484D8}" id="{E2A2122A-23DE-4171-8704-6A67E4B3EB59}" parentId="{F9991E17-8A34-484C-A385-A4CD44690676}">
    <text>What did we decide on this. As if needed this is an ACES change.</text>
  </threadedComment>
  <threadedComment ref="B25" dT="2021-01-15T20:40:11.72" personId="{7C155F94-9AA1-4AD2-9820-0F40E435869F}" id="{D9401DAF-CB82-49BD-8ACD-FC923690AB63}" parentId="{F9991E17-8A34-484C-A385-A4CD44690676}">
    <text>We need to allow them to opt into enoticing.  Even though we don't have a text message option now I think we should keep it just in case some day we do.</text>
  </threadedComment>
  <threadedComment ref="B25" dT="2021-02-12T12:30:00.94" personId="{A673052E-63DB-4163-97BF-08305C698663}" id="{453B5823-BD81-4734-B49D-A96B481A7843}" parentId="{F9991E17-8A34-484C-A385-A4CD44690676}">
    <text>@Dougherty, Bronwyn @Studholme, Lea @Wu, Grace I have been thinking about this more and currently our enoticing in ACES is only a yes/no field. In this case in IOS they are looking to have this be now really more than that with the following options for this field
Electronic - Email only
Electronic - Email and Text Message
Mail
Now we could support this by adjusting the usage of the enoticing fields currently in the portal_user.portal_account table. The fields that would work here would be as follows:
Electronic_Noticing_Ind
Notification_Type_Text_Ind
Notification_type_Email_Ind
Notification_Cell_Phone
In the MMC portal now they are prevented from being able to select both the text and email indicators. And if they are both set to Y it will cause a failure in the current MMC portal when it tries to handle the enoticing. Now there is nothing stopping us from a DB perspective of setting both the Notification_Type_Text_Ind and Notification_type_Email_Ind to Y so for IOS we really could do this. 
What we will have to do is that to allow for the pilot of IOS to happen while MMC is still in play that we will have to adjust our feed to MMC to not send over the text indicator and email indicator as both Y to prevent an MMC failure.
Does this sound appropriate to you folks?</text>
    <mentions>
      <mention mentionpersonId="{1F73F248-B3EB-4C2F-8A3E-5674318A683A}" mentionId="{9AF5D3C5-626B-4FAF-94F1-177015C05B86}" startIndex="0" length="19"/>
      <mention mentionpersonId="{EEAC3923-0631-41EF-96E1-B8D529E52887}" mentionId="{F5249260-82F1-46C9-A8ED-03737ACCFFC2}" startIndex="20" length="15"/>
      <mention mentionpersonId="{3141D96D-C839-4844-A355-376378611457}" mentionId="{731C8BF3-263E-4274-A4FC-F8C7FA7C4D32}" startIndex="36" length="10"/>
    </mentions>
  </threadedComment>
  <threadedComment ref="A26" dT="2020-11-30T20:21:08.63" personId="{BD247019-0B78-4CD4-A842-57CEE3AC0445}" id="{5B5DD590-0C70-44B2-BEAD-35E8D84A7481}" done="1">
    <text>For discussion: Preferred language question is asked for all household members in MMC, but other contact information is not asked for non-primary member.</text>
  </threadedComment>
  <threadedComment ref="B26" dT="2021-01-15T20:02:57.93" personId="{AE528F6D-C46B-4401-94A2-35221ED484D8}" id="{DDCB086A-C175-490A-B9EE-78229311064A}">
    <text>ACES.PERSON.PRIMARY_LANGUAGE_TYPE_CD.
Selection is in PRIMARY_LANGUAGE_TYPE table. Currenly have 83 options. We do not have an other only a Unknown Or Not Defined (70)</text>
  </threadedComment>
  <threadedComment ref="B27" dT="2020-12-03T15:46:15.38" personId="{F7CFEF09-3D9E-48B9-B550-36A0E8936BDD}" id="{FC719AA7-13F4-4120-B95A-9463D4C7404E}" done="1">
    <text>Decision made to keep non-primary contact information in NextGen
Do not want to collect email/phone for non-primary applicants below 16 (not the case head). Address will be collected for everyone regardless of age.</text>
  </threadedComment>
  <threadedComment ref="B30" dT="2021-01-15T20:07:01.53" personId="{AE528F6D-C46B-4401-94A2-35221ED484D8}" id="{B89D2F23-4490-4AEB-896B-AA6CF6CB8A68}">
    <text>Are we keeping this given the above?</text>
  </threadedComment>
  <threadedComment ref="B31" dT="2020-11-30T20:29:12.92" personId="{BD247019-0B78-4CD4-A842-57CEE3AC0445}" id="{A71B4E44-7D59-44BE-8212-6C510F80E279}" done="1">
    <text>For discussion: Preferred language question is asked for all household members in MMC, but other contact information is not asked for non-primary member.</text>
  </threadedComment>
  <threadedComment ref="B32" dT="2020-12-10T18:37:51.07" personId="{AE528F6D-C46B-4401-94A2-35221ED484D8}" id="{6C3BE3F1-D0B3-43A1-AFB7-4934C24E4B48}" done="1">
    <text>We have as part of the address GEOCODE which has 630 lines of data in it with town list but it is Maine towns and not all of them, but most.</text>
  </threadedComment>
  <threadedComment ref="B32" dT="2021-01-05T17:01:45.94" personId="{2832BA64-7617-42CD-8254-2271F11DFA94}" id="{DCD3DE95-58B0-43BD-8FEB-9BCC02793C75}" parentId="{6C3BE3F1-D0B3-43A1-AFB7-4934C24E4B48}">
    <text>received this information from Don in MaineGEOCODE.xlsx</text>
  </threadedComment>
  <threadedComment ref="B32" dT="2021-01-15T20:08:26.95" personId="{AE528F6D-C46B-4401-94A2-35221ED484D8}" id="{F10D756F-06C1-4B02-A40B-17EAC1449833}" parentId="{6C3BE3F1-D0B3-43A1-AFB7-4934C24E4B48}">
    <text>Added other notes about GEOCODE earlier in doc.</text>
  </threadedComment>
  <threadedComment ref="B39" dT="2020-12-10T18:37:51.07" personId="{AE528F6D-C46B-4401-94A2-35221ED484D8}" id="{B96FF0AD-8232-4D08-A21B-07C3E8E38D15}" done="1">
    <text>We have as part of the address GEOCODE which has 630 lines of data in it with town list but it is Maine towns and not all of them, but most.</text>
  </threadedComment>
  <threadedComment ref="B44" dT="2021-01-15T20:38:24.12" personId="{AE528F6D-C46B-4401-94A2-35221ED484D8}" id="{DC71F8D8-F6A7-41A1-BB04-F0F986A8155E}">
    <text>See other note</text>
  </threadedComment>
  <threadedComment ref="B45" dT="2021-01-15T20:40:41.19" personId="{AE528F6D-C46B-4401-94A2-35221ED484D8}" id="{F424D1C4-9321-488F-BC21-16124C75D4B3}">
    <text>when ACES.OTHER_PARTICIPANT.OTHER_PARTICIPANT_TYPE_CD = Authorized Representative (C) 
ACES.OTHER_PARTICIPANT.MIDDLE_NAME varchar2 30 byte</text>
  </threadedComment>
  <threadedComment ref="B46" dT="2021-01-15T20:38:32.96" personId="{AE528F6D-C46B-4401-94A2-35221ED484D8}" id="{4EE2084B-5964-431F-839E-F7F1DC6041AD}">
    <text>See other note</text>
  </threadedComment>
  <threadedComment ref="B47" dT="2021-01-15T20:41:20.82" personId="{AE528F6D-C46B-4401-94A2-35221ED484D8}" id="{B877DD22-DD13-4B10-93A5-6DD0ED656039}">
    <text>when ACES.OTHER_PARTICIPANT.OTHER_PARTICIPANT_TYPE_CD = Authorized Representative (C) 
ACES.OTHER_PARTICIPANT.NAME_SUFFIX varchar2 (10byte)</text>
  </threadedComment>
  <threadedComment ref="B48" dT="2020-12-03T16:42:57.84" personId="{F7CFEF09-3D9E-48B9-B550-36A0E8936BDD}" id="{3E119D2F-0495-4C18-92ED-D8C56B1AAA80}" done="1">
    <text>Isn't currently collected in ACES, but would be good to include in the future.</text>
  </threadedComment>
  <threadedComment ref="B48" dT="2021-01-15T20:41:42.41" personId="{AE528F6D-C46B-4401-94A2-35221ED484D8}" id="{7875AD69-C892-4D2B-8D42-0D426A33E2DC}" parentId="{3E119D2F-0495-4C18-92ED-D8C56B1AAA80}">
    <text>AC-4527 task to add</text>
  </threadedComment>
  <threadedComment ref="B53" dT="2021-01-11T15:09:58.40" personId="{2832BA64-7617-42CD-8254-2271F11DFA94}" id="{C0972E5F-9F4F-40F2-BAA2-2D23BCDBE355}" done="1">
    <text>This should be a check all that apply - multiselect box</text>
  </threadedComment>
  <threadedComment ref="B53" dT="2021-01-15T20:43:03.51" personId="{AE528F6D-C46B-4401-94A2-35221ED484D8}" id="{64364568-1BFF-4A7B-98B8-1D18AB657782}" parentId="{C0972E5F-9F4F-40F2-BAA2-2D23BCDBE355}">
    <text>We do not have this in ACES</text>
  </threadedComment>
  <threadedComment ref="B53" dT="2021-01-15T21:32:11.83" personId="{7C155F94-9AA1-4AD2-9820-0F40E435869F}" id="{F11FBFA0-CC0C-4008-921F-F45E0CD3BA0B}" parentId="{C0972E5F-9F4F-40F2-BAA2-2D23BCDBE355}">
    <text>This is the type.  These selections need to be addressed in ACES discussion.  We cannot limit them just to the 3 mentioned on the AR form.  Some of the selections are not AR, but are still used such as Release of Info</text>
  </threadedComment>
  <threadedComment ref="B57" dT="2021-01-19T20:29:39.96" personId="{F4937067-518F-49EA-B783-600C98EF6606}" id="{CEA9A146-1817-4090-A7F5-19B8414C9BDB}">
    <text>I don't see that any of the Auth Rep questions have any programs indicated.  I think we can all agree that all questions are for all programs, but I think we need to spell it out here before we sign off.</text>
  </threadedComment>
  <threadedComment ref="B57" dT="2021-01-20T16:57:39.25" personId="{F7CFEF09-3D9E-48B9-B550-36A0E8936BDD}" id="{89B0E270-17B9-4584-9657-17AF562F44D8}" parentId="{CEA9A146-1817-4090-A7F5-19B8414C9BDB}">
    <text>The authorized representative module was designed to appear regardless of program, so no specific programs were listed in the programs column (similar to what happens for page titles that appear regardless of program). For additional clarity, I have updated the auth rep questions to explicitly list all 3 programs.</text>
  </threadedComment>
  <threadedComment ref="B61" dT="2021-01-19T12:38:21.79" personId="{AE528F6D-C46B-4401-94A2-35221ED484D8}" id="{4E8BB4A7-6E7C-4970-B00B-A694B6A6B63C}">
    <text>RELATIONSHIP_TYPE_CD</text>
  </threadedComment>
  <threadedComment ref="B62" dT="2021-01-19T12:40:35.91" personId="{AE528F6D-C46B-4401-94A2-35221ED484D8}" id="{B70D446F-DB9C-41FC-ADC9-4C89524B7A30}">
    <text>ACES.RELATIONSHIP.PARENTAL_CONTROL_IND. This is a Y or N.</text>
  </threadedComment>
  <threadedComment ref="B63" dT="2021-01-04T19:18:36.33" personId="{2832BA64-7617-42CD-8254-2271F11DFA94}" id="{40A9BB4A-6250-4C48-BC09-6BE6013CD7A5}" done="1">
    <text>Alex Lauritzen -
Could we generate an additional question for TANF applicants?  If there is a child under 18 generate:  Is &lt;name&gt; the Legal Guardian or Indian Custodian for &lt;name&gt;?  With a yes or no response.</text>
  </threadedComment>
  <threadedComment ref="B63" dT="2021-01-04T19:34:53.32" personId="{2832BA64-7617-42CD-8254-2271F11DFA94}" id="{379D2F4C-66BF-481B-94EE-084538492BE4}" parentId="{40A9BB4A-6250-4C48-BC09-6BE6013CD7A5}">
    <text>Adapted the existing question from NextGen to ask about legal guardian/indian custodian for TANF.</text>
  </threadedComment>
  <threadedComment ref="B63" dT="2021-01-19T12:43:14.13" personId="{AE528F6D-C46B-4401-94A2-35221ED484D8}" id="{9E29A0DF-99E1-4039-A2CC-68836F7CA2DD}" parentId="{40A9BB4A-6250-4C48-BC09-6BE6013CD7A5}">
    <text>ACES.RELATIONSHIP.TANF_GUARDIAN_CUSTODIAN_IND. Y or N option.</text>
  </threadedComment>
  <threadedComment ref="B64" dT="2021-01-04T19:18:36.33" personId="{2832BA64-7617-42CD-8254-2271F11DFA94}" id="{27F1F4C2-5987-465B-88F9-2912E32A00E0}" done="1">
    <text>Alex Lauritzen -
Could we generate an additional question for TANF applicants?  If there is a child under 18 generate:  Is &lt;name&gt; the Legal Guardian or Indian Custodian for &lt;name&gt;?  With a yes or no response.</text>
  </threadedComment>
  <threadedComment ref="B64" dT="2021-01-04T19:34:53.32" personId="{2832BA64-7617-42CD-8254-2271F11DFA94}" id="{3ADA6D67-7372-4B06-A875-E013AD51E669}" parentId="{27F1F4C2-5987-465B-88F9-2912E32A00E0}">
    <text>Adapted the existing question from NextGen to ask about legal guardian/indian custodian for TANF.</text>
  </threadedComment>
  <threadedComment ref="B64" dT="2021-01-19T12:44:26.85" personId="{AE528F6D-C46B-4401-94A2-35221ED484D8}" id="{925BE841-D81A-4073-9FA2-B8002ED7BE97}" parentId="{27F1F4C2-5987-465B-88F9-2912E32A00E0}">
    <text>ACES.RELATIONSHIP.MAINTAINS_HOME_IND. Y or N option.</text>
  </threadedComment>
  <threadedComment ref="B65" dT="2021-01-19T14:25:29.54" personId="{AE528F6D-C46B-4401-94A2-35221ED484D8}" id="{86E3C454-6561-4D06-8C7F-CFEAFF27B3C1}">
    <text>ACES.TAX_FILING_STATUS. This table has both the TAX_FILING_STATUS_TYPE_CD and the REQUIRED_TO_FILE_IND. These are all part of the same record that are tied to a person (PERSON_ID) and have start dates and end dates.</text>
  </threadedComment>
  <threadedComment ref="B66" dT="2021-01-19T14:28:58.50" personId="{AE528F6D-C46B-4401-94A2-35221ED484D8}" id="{4633ABDA-E68D-454F-B1FC-E200BE9ADBA8}">
    <text>This is ACES.RELATIONSHIP.TAX_DEPENDENT_IND these are also assocaited with a person PERSON_ID) in realtion to another person (PERSON_ID_RELATED). These records also have start dates and end dates. But are independnt of the tax records so your start dates and end dates can be different. Prefrence would be to change ACES and make it all part of one record. Also how these are displayed in ACES could be improved with search functionality on the Medicaid Specifc page implemttned as well as more of a summary of the tax records on this page with a detail to create them.</text>
  </threadedComment>
  <threadedComment ref="B67" dT="2021-01-19T14:38:57.08" personId="{AE528F6D-C46B-4401-94A2-35221ED484D8}" id="{5075AB8B-2867-4964-ACA5-D58B8E095F87}">
    <text>See previous note</text>
  </threadedComment>
  <threadedComment ref="B68" dT="2020-12-17T16:12:11.68" personId="{2832BA64-7617-42CD-8254-2271F11DFA94}" id="{36EC2BD8-A6EB-4665-88C5-8876EDF50028}" done="1">
    <text>Note that Ian wants to use the terminology "cook and eat" in other parts of the application. We should keep it consistent here too.</text>
  </threadedComment>
  <threadedComment ref="B68" dT="2021-01-19T14:42:56.60" personId="{AE528F6D-C46B-4401-94A2-35221ED484D8}" id="{F6D3B437-AB26-478F-B473-B61A1D4809ED}" parentId="{36EC2BD8-A6EB-4665-88C5-8876EDF50028}">
    <text>ACES.RELATIONSHIP.PURCHASE_PREPARE_IND.</text>
  </threadedComment>
  <threadedComment ref="B72" dT="2020-12-04T16:30:49.37" personId="{F7CFEF09-3D9E-48B9-B550-36A0E8936BDD}" id="{4387639D-0EB6-4A18-8D74-2622B1952DC4}" done="1">
    <text>Ian - want wording for question itself to match what is present in prescreening document
Is anyone in the household absent from a permanent place of residence for the purpose of seeking employment in agricultural work?</text>
  </threadedComment>
  <threadedComment ref="B72" dT="2020-12-04T16:34:32.25" personId="{F7CFEF09-3D9E-48B9-B550-36A0E8936BDD}" id="{6546D1DF-50CA-40A2-8EF5-817A9D1B6A0E}" parentId="{4387639D-0EB6-4A18-8D74-2622B1952DC4}">
    <text>May need follow up questions to determine if they meet definition for destitute for expedited
 ACES - Migrant household will receive less than $25 in next 10 days?
This question should be included dynamically after the quesion about anyone being a migrant worker.</text>
  </threadedComment>
  <threadedComment ref="B72" dT="2020-12-17T16:22:24.01" personId="{2832BA64-7617-42CD-8254-2271F11DFA94}" id="{F885FFE5-B30C-4505-A117-4E24DADBE8C0}" parentId="{4387639D-0EB6-4A18-8D74-2622B1952DC4}">
    <text>Note that prescreening changed the language back to original. With help text about migrant or seasonal farmworker.</text>
  </threadedComment>
  <threadedComment ref="B72" dT="2021-01-05T18:56:36.61" personId="{2832BA64-7617-42CD-8254-2271F11DFA94}" id="{444326B8-AAE5-41F4-BCB1-04E4C1A2CD16}" parentId="{4387639D-0EB6-4A18-8D74-2622B1952DC4}">
    <text>Additional questions about migrant or seasonal farmworkers will be added into a separate screen.</text>
  </threadedComment>
  <threadedComment ref="B72" dT="2021-01-19T15:37:02.83" personId="{AE528F6D-C46B-4401-94A2-35221ED484D8}" id="{659CE4DA-D467-4C40-A9FA-2D2E5AD4CEDC}" parentId="{4387639D-0EB6-4A18-8D74-2622B1952DC4}">
    <text>PERSON.FARM_WORKER_IND = ‘Y’
Also part of this is: HOUSEHOLD_PROFILE.RCVNG_LT_25_NXT_10_DAYS_IND = ‘Y’</text>
  </threadedComment>
  <threadedComment ref="B74" dT="2020-12-18T15:25:05.41" personId="{F7CFEF09-3D9E-48B9-B550-36A0E8936BDD}" id="{991C78EE-50C3-4113-B510-C5E7529DAE80}">
    <text>Need this question for expedited SNAP if someone is migrant/seasonal worker. Other questions can be derived.</text>
  </threadedComment>
  <threadedComment ref="B74" dT="2021-01-20T19:23:11.38" personId="{AE528F6D-C46B-4401-94A2-35221ED484D8}" id="{1560CB6C-5FB1-447E-9EBA-029B61D44382}" parentId="{991C78EE-50C3-4113-B510-C5E7529DAE80}">
    <text>@Miller, Ian this is worded as: Migrant household will receive less than $25 in next 10 days? in ACES. Should ACES be different or this?</text>
    <mentions>
      <mention mentionpersonId="{926976C1-2C53-4B28-9E19-761F7756104A}" mentionId="{61B010F9-11F3-40B9-80CA-773FD0DD5B30}" startIndex="0" length="12"/>
    </mentions>
  </threadedComment>
  <threadedComment ref="B74" dT="2021-01-20T19:26:35.60" personId="{AE528F6D-C46B-4401-94A2-35221ED484D8}" id="{B27DE2C5-7BB2-4F9B-A9C1-3366F240587E}" parentId="{991C78EE-50C3-4113-B510-C5E7529DAE80}">
    <text>ACES. Household Profile.Rcvng_Lt_25_Nxt_10_Days_Ind</text>
  </threadedComment>
  <threadedComment ref="B74" dT="2021-01-20T19:36:02.67" personId="{07A9DA77-D33C-4720-AD5E-08A98D286F1F}" id="{FFF1ADBE-45EE-4EFC-8D22-BCDBC83B52FD}" parentId="{991C78EE-50C3-4113-B510-C5E7529DAE80}">
    <text xml:space="preserve">it should be household not individual. ty @Dougherty, Bronwyn  </text>
    <mentions>
      <mention mentionpersonId="{1F73F248-B3EB-4C2F-8A3E-5674318A683A}" mentionId="{91FCB239-2BFA-4E3A-B675-58AA140D1EC7}" startIndex="42" length="19"/>
    </mentions>
  </threadedComment>
  <threadedComment ref="B74" dT="2021-01-20T19:39:29.37" personId="{8B735C07-F1E5-4B70-A786-AD1656BA7265}" id="{BC492BE9-6438-405D-AF10-04780E61BF80}" parentId="{991C78EE-50C3-4113-B510-C5E7529DAE80}">
    <text>@Lundgren, Donald can you add this to the list to update the wording on this field in ACES PS406</text>
    <mentions>
      <mention mentionpersonId="{E96A1479-0750-4644-A0C4-07B3D759E17C}" mentionId="{954E31FF-9275-4D52-B1B6-EB1B8C3AA65A}" startIndex="0" length="17"/>
    </mentions>
  </threadedComment>
  <threadedComment ref="B74" dT="2021-01-20T20:43:36.51" personId="{F7CFEF09-3D9E-48B9-B550-36A0E8936BDD}" id="{BBE19E16-82E8-4F5C-9F0D-93F457C25416}" parentId="{991C78EE-50C3-4113-B510-C5E7529DAE80}">
    <text>@Miller, Ian
Updated wording to household rather than individual. Since we changed this question to be at the household level rather than the individual, then we have moved this question out of the member details section and to the household circumstances screen.</text>
    <mentions>
      <mention mentionpersonId="{926976C1-2C53-4B28-9E19-761F7756104A}" mentionId="{5D214BA1-8433-4DBC-9C57-94D9D1BAEC5A}" startIndex="0" length="12"/>
    </mentions>
  </threadedComment>
  <threadedComment ref="B79" dT="2020-11-25T15:41:07.41" personId="{2832BA64-7617-42CD-8254-2271F11DFA94}" id="{CA6BA6F8-20CA-4409-876B-9CAECC17BA5F}" done="1">
    <text>For discussion: This is a required question in MMC. How is this used in eligibility determinations?</text>
  </threadedComment>
  <threadedComment ref="B79" dT="2020-12-07T15:04:29.52" personId="{D736484E-77C5-485E-9457-390E617071B2}" id="{33D9E41B-6CBE-4E69-9AB0-886E7C04F0A7}" parentId="{CA6BA6F8-20CA-4409-876B-9CAECC17BA5F}">
    <text>SNAP will verify this information later on - no additional questions required in portal for now. Bronwyn will provide follow up information.</text>
  </threadedComment>
  <threadedComment ref="B79" dT="2020-12-15T23:30:13.83" personId="{2832BA64-7617-42CD-8254-2271F11DFA94}" id="{B336F738-1BEA-4CFF-9C3B-77E9EF48C459}" parentId="{CA6BA6F8-20CA-4409-876B-9CAECC17BA5F}">
    <text>Bronwyn provided additional quesions in ACES documentation for HEAP benefit</text>
  </threadedComment>
  <threadedComment ref="B79" dT="2021-01-20T12:20:33.11" personId="{AE528F6D-C46B-4401-94A2-35221ED484D8}" id="{6C03EE54-7AEA-4F2C-A44B-78C3F18E75C8}" parentId="{CA6BA6F8-20CA-4409-876B-9CAECC17BA5F}">
    <text>So how HEAP works from the ACES front end. From PS406:
Developer Notes: (W = Worker Input, M = MSHA Feed)
If there is an existing ‘W’ heap verification type record, display the most recent record. 
Upon selecting ‘Yes’: 
•	‘Latest Distribution Date’ and ‘Date of Verification’ both are required fields.
•	ACES will insert record into HOUSEHOLD_UTILITY table. Use the ‘Latest Distribution Date’ as START_DT; HEAP_VERIFICATION_TYPE is W; HEAP_RCV_IND is Y and use ‘Date of Verification’ as HEAP_VERIFICATION_DT.
•	If user does not fill either field, ACES will prompt user to enter the information by generating an error message that states: Upon Clicking ‘Yes’, both ‘Latest Distribution Date’ and ‘Date of Verification’ are required fields.  
Upon selecting ‘No’:
•	Only ‘Date of Verification’ is a required field. 
•	ACES will insert record into HOUSEHOLD_UTILITY table. Use ‘Date of Verification’ as START_DT and HEAP_VERIFICATION_DT; HEAP_VERIFICATION_TYPE is W and HEAP_RCV_IND is N.
•	If user does not fill in the field, ACES will prompt user to enter the information by generating an error message that states: Upon Clicking ‘No’, ‘Date of Verification’ are required fields. 
When the record associated with W verification type is changed, a new record (HOUSEHOLD_UTILITY_TYPE_CD = ‘HE’) will be inserted into the HOUSEHOLD_UTILITY table with HEAP_VERIFICATION_TYPE_CD = ‘W’ and the existing record’s End Date will be set one day prior to the new Start Date. While creating the new-inserted W record, ACES will check if the latest W and M records are both in the current month or both within past 12 months and W record’s end date is null. If so, ACES will end date W record by using sysdate. 
Upon clicking Save button, ACES will also check:
(1) If both the latest W and M records are not in current month or not within past 12 months or
(2) If the latest W is not in current month or not within past 12 months 
If so, ACES will prompt user to update the information with a pop up message that states “Latest Distribution Date/Date of Verification is not current. Please review and update the information”.   
Upon clicking Save bottom, if the end date in M record is null and the M record is not in current month or not within past 12 months, ACES will end M record as the last day of the month of the latest eligibility review month for that household case. 
o	HOUSEHOLD_UTILITY.CASE_ID = ASSESSMENT.CASE_ID
o	ASSESSMENT_TYPE_CD = R (Re-certification – Eligibility)
o	HOUSEHOLD_UTILITY.END_DT = the last day of the month of the latest SCHEDULE_DT</text>
  </threadedComment>
  <threadedComment ref="B79" dT="2021-02-08T19:22:30.84" personId="{A673052E-63DB-4163-97BF-08305C698663}" id="{524F18A1-5C66-4919-B89B-4E17F218631E}" parentId="{CA6BA6F8-20CA-4409-876B-9CAECC17BA5F}">
    <text>This will not be stored in ACES proper at this time as the details in ACES are on the household level and not person level.</text>
  </threadedComment>
  <threadedComment ref="B80" dT="2020-12-09T19:39:58.30" personId="{AE528F6D-C46B-4401-94A2-35221ED484D8}" id="{6C3B2185-F125-47B7-8370-CFDCF8A4F325}" done="1">
    <text>ACES gathers sponser information we collect:
Last Name- Other Associated Person.Last_Name
First Name- Other Associated Person.First_Name
Middle Name- Other Associated Person.Middle_Name
Suffix- Other Associated Person.Name_Suffix
Organization Name- Other Associated Person.Organization_Name
Address Street 1- Other Associated.Person.Street1
Address Streeet 2- Other Associated.Person.Street2
Address City- Other Associated.Person.City
Address State- Other Associated.Person.State_Cd (drop down selection)
Address Zip Code- Other Associated.Person.Zip_Cd
Address Country- Other Associated.Person.Country_Cd (drop down section)
Relationship- Person Association.Person_Association_Type_Cd (drop down selection)</text>
  </threadedComment>
  <threadedComment ref="B81" dT="2020-11-25T15:05:32.64" personId="{BD247019-0B78-4CD4-A842-57CEE3AC0445}" id="{EE6C733E-9D1F-444D-9E78-0C0FAE47F29F}" done="1">
    <text>For discussion: Could the reference table values for this field in ACES be provided?</text>
  </threadedComment>
  <threadedComment ref="B81" dT="2020-12-07T04:28:39.59" personId="{F6B185A4-3B6A-4348-A942-592DC143C49E}" id="{AE10DC7D-E016-4723-9F93-FE53D9B6BF2F}" parentId="{EE6C733E-9D1F-444D-9E78-0C0FAE47F29F}">
    <text xml:space="preserve">Some will make sense for a client, others will not.  </text>
  </threadedComment>
  <threadedComment ref="B81" dT="2020-12-08T21:47:45.92" personId="{7C155F94-9AA1-4AD2-9820-0F40E435869F}" id="{1299A0D1-A9EC-4469-9514-B2104F3C414C}" parentId="{EE6C733E-9D1F-444D-9E78-0C0FAE47F29F}">
    <text>Will need to make sure we match up with commonly used document/immigration types and map those to ACES types.</text>
  </threadedComment>
  <threadedComment ref="B81" dT="2020-12-09T19:48:25.80" personId="{AE528F6D-C46B-4401-94A2-35221ED484D8}" id="{9C691151-ED67-48B0-B4F9-BE27B74A22B6}" parentId="{EE6C733E-9D1F-444D-9E78-0C0FAE47F29F}">
    <text>See my notes for types in the line 5.</text>
  </threadedComment>
  <threadedComment ref="B81" dT="2021-01-19T20:53:31.95" personId="{F4937067-518F-49EA-B783-600C98EF6606}" id="{17F2FC39-985B-47C3-9796-13CB31C27A09}" parentId="{EE6C733E-9D1F-444D-9E78-0C0FAE47F29F}">
    <text>No programs indicated.  I beleive it should be all.</text>
  </threadedComment>
  <threadedComment ref="B81" dT="2021-01-20T14:20:08.49" personId="{F7CFEF09-3D9E-48B9-B550-36A0E8936BDD}" id="{71179175-1733-4C64-898F-2547C4675696}" parentId="{EE6C733E-9D1F-444D-9E78-0C0FAE47F29F}">
    <text>Updated the programs to include all.</text>
  </threadedComment>
  <threadedComment ref="B82" dT="2020-12-03T00:23:13.28" personId="{2832BA64-7617-42CD-8254-2271F11DFA94}" id="{C8A6536B-642E-4840-BA63-017B5CDC0FD0}" done="1">
    <text>For Discussion: How is this information used? Can the question above replace it? If not, please provide logic, program information, validations, etc.</text>
  </threadedComment>
  <threadedComment ref="B82" dT="2020-12-09T19:50:29.70" personId="{AE528F6D-C46B-4401-94A2-35221ED484D8}" id="{ED95D9B6-236C-4F1E-94AC-5AAA651A10F4}" parentId="{C8A6536B-642E-4840-BA63-017B5CDC0FD0}">
    <text>ACES.US_CITIZENSHIP.LAND_DT (DATE)
Displayed on PS03 IndividualAlienRefugeeDetail
3</text>
  </threadedComment>
  <threadedComment ref="B83" dT="2020-12-02T22:25:57.49" personId="{BD247019-0B78-4CD4-A842-57CEE3AC0445}" id="{A7B8E9E5-E1C5-483C-A22F-4AB324ABA717}" done="1">
    <text>For discussion: This is required for the VLP call.</text>
  </threadedComment>
  <threadedComment ref="B83" dT="2020-12-09T19:55:49.90" personId="{AE528F6D-C46B-4401-94A2-35221ED484D8}" id="{C5835F66-F3D2-4EAE-A066-6057E204E1EF}" parentId="{A7B8E9E5-E1C5-483C-A22F-4AB324ABA717}">
    <text>ACES.US_Citizenship.Cititzen_Verification_Type_Cd
Values are:
Anticipated (A)
Naturalized - Now a citizen (NA)
I-151 or I-551 (R)
INS Letter (NI)
Judges Order (JO)
I-94 (N)
Not Yet Verified (P)
Verified (V)
Failed to Verify (F)
Save Database (S)</text>
  </threadedComment>
  <threadedComment ref="B83" dT="2020-12-17T22:36:03.80" personId="{2832BA64-7617-42CD-8254-2271F11DFA94}" id="{B8392479-D73A-4C07-B558-F74C6E81DF74}" parentId="{A7B8E9E5-E1C5-483C-A22F-4AB324ABA717}">
    <text>Seems like ACES doesn't have a place for all the immigration document types + ID numbers. While we can map to the Alien Number, there will be issues in brinigng the data from ACES back to IOS. Need to confirm how we will be using/storing this information.</text>
  </threadedComment>
  <threadedComment ref="B83" dT="2021-02-18T14:06:31.20" personId="{A673052E-63DB-4163-97BF-08305C698663}" id="{01D00095-0C02-4F8B-93DD-4FBF6402A009}" parentId="{A7B8E9E5-E1C5-483C-A22F-4AB324ABA717}">
    <text>As I understand it this is still in discussion as to which document types we will be bringing into ACES. We can add the options that are desired. Some may be considered the same by ACES such as the 
I-94 (Arrival/Departure Record)
I-94 (Arrival/Departure Record) in Unexpired Foreign Passport
For that in ACES we simply have an I-94 option at this time.</text>
  </threadedComment>
  <threadedComment ref="B84" dT="2020-12-09T19:56:27.07" personId="{AE528F6D-C46B-4401-94A2-35221ED484D8}" id="{500C6242-66F2-418D-956E-B5342420F187}" done="1">
    <text>Do not have in ACES</text>
  </threadedComment>
  <threadedComment ref="B84" dT="2020-12-09T21:21:50.12" personId="{7C155F94-9AA1-4AD2-9820-0F40E435869F}" id="{CBFDA200-77C2-40FA-9E32-4813BB509DB3}" parentId="{500C6242-66F2-418D-956E-B5342420F187}">
    <text>Should map to Alien Number</text>
  </threadedComment>
  <threadedComment ref="B84" dT="2021-01-20T12:29:32.52" personId="{AE528F6D-C46B-4401-94A2-35221ED484D8}" id="{6ABD661A-A56C-4613-9D4E-025716FC980C}" parentId="{500C6242-66F2-418D-956E-B5342420F187}">
    <text>PERSON.ALIEN_NUMBER</text>
  </threadedComment>
  <threadedComment ref="B85" dT="2020-12-09T19:56:35.17" personId="{AE528F6D-C46B-4401-94A2-35221ED484D8}" id="{A000DF81-EAEC-408C-A642-EC30C65AEE11}" done="1">
    <text>Do not have in ACES</text>
  </threadedComment>
  <threadedComment ref="B85" dT="2020-12-09T21:22:02.85" personId="{7C155F94-9AA1-4AD2-9820-0F40E435869F}" id="{CF9CBBC1-57AC-40F6-B421-03B9749ECE38}" parentId="{A000DF81-EAEC-408C-A642-EC30C65AEE11}">
    <text>Should map to Alien Number</text>
  </threadedComment>
  <threadedComment ref="B85" dT="2021-01-20T12:29:53.30" personId="{AE528F6D-C46B-4401-94A2-35221ED484D8}" id="{631BFF21-5090-4D49-B420-C1C7218F1AA6}" parentId="{A000DF81-EAEC-408C-A642-EC30C65AEE11}">
    <text>PERSON.ALIEN_NUMBER</text>
  </threadedComment>
  <threadedComment ref="B85" dT="2021-01-20T12:30:03.36" personId="{AE528F6D-C46B-4401-94A2-35221ED484D8}" id="{779CB46C-7DFD-4ED5-A49B-8816C51B74E4}" parentId="{A000DF81-EAEC-408C-A642-EC30C65AEE11}">
    <text>@Studholme, Lea if SVES ID and Card Number go back to the same thing. Should we really have both?</text>
  </threadedComment>
  <threadedComment ref="B86" dT="2020-12-09T19:56:19.34" personId="{AE528F6D-C46B-4401-94A2-35221ED484D8}" id="{C9CFF05B-D6DC-43F4-AAC7-82B46311A2C8}" done="1">
    <text>PERSON.ALIEN_NUMBER</text>
  </threadedComment>
  <threadedComment ref="B86" dT="2021-01-20T12:30:31.06" personId="{AE528F6D-C46B-4401-94A2-35221ED484D8}" id="{8E945902-1204-4846-BA93-0EE6FB69834F}" parentId="{C9CFF05B-D6DC-43F4-AAC7-82B46311A2C8}">
    <text>Question if this should really be here if it is the same as above.</text>
  </threadedComment>
  <threadedComment ref="B87" dT="2020-12-09T19:56:56.02" personId="{AE528F6D-C46B-4401-94A2-35221ED484D8}" id="{BAA4ECB9-AFC9-4F4C-806C-CE1C00B4D4E4}" done="1">
    <text>Do not have in ACES</text>
  </threadedComment>
  <threadedComment ref="B87" dT="2020-12-09T21:22:22.83" personId="{7C155F94-9AA1-4AD2-9820-0F40E435869F}" id="{9EFDB2C7-1FD0-4797-94EF-2E64AB2BA171}" parentId="{BAA4ECB9-AFC9-4F4C-806C-CE1C00B4D4E4}">
    <text>Still need to gather and map to Alien Number</text>
  </threadedComment>
  <threadedComment ref="B87" dT="2021-01-20T12:31:36.54" personId="{AE528F6D-C46B-4401-94A2-35221ED484D8}" id="{4A770A9C-1483-4F8D-AAB5-5BB7F75C0DD9}" parentId="{BAA4ECB9-AFC9-4F4C-806C-CE1C00B4D4E4}">
    <text>Should we ask various questions that go to the same thing or ask one question using all of the types that goes to the one PERSON.ALIEN_NUMBER?</text>
  </threadedComment>
  <threadedComment ref="B88" dT="2020-12-09T19:57:29.70" personId="{AE528F6D-C46B-4401-94A2-35221ED484D8}" id="{3C9D1AF2-490A-4D31-A7C8-0E6CC38C646A}" done="1">
    <text>Do not have in ACES</text>
  </threadedComment>
  <threadedComment ref="B89" dT="2020-12-09T19:57:37.61" personId="{AE528F6D-C46B-4401-94A2-35221ED484D8}" id="{096A2F7F-DE85-44E0-AC01-FD3738BA2BC3}" done="1">
    <text>Do not have in ACES</text>
  </threadedComment>
  <threadedComment ref="B90" dT="2020-12-09T19:57:52.54" personId="{AE528F6D-C46B-4401-94A2-35221ED484D8}" id="{B5FF9101-6C29-4A4C-88EF-C8D33323FA11}" done="1">
    <text>Do not have in ACES</text>
  </threadedComment>
  <threadedComment ref="B91" dT="2020-12-09T19:57:59.62" personId="{AE528F6D-C46B-4401-94A2-35221ED484D8}" id="{5B4D1261-6840-4BDD-ACA5-FF255F024009}" done="1">
    <text>Do not have in ACES</text>
  </threadedComment>
  <threadedComment ref="B91" dT="2020-12-09T21:23:14.90" personId="{7C155F94-9AA1-4AD2-9820-0F40E435869F}" id="{E0EE1604-F389-4407-A348-73B22172F03C}" parentId="{5B4D1261-6840-4BDD-ACA5-FF255F024009}">
    <text>All of these numbers should still be gathered and mapped to Alien Number.  May need to rename that field.</text>
  </threadedComment>
  <threadedComment ref="B91" dT="2021-01-20T12:32:32.77" personId="{AE528F6D-C46B-4401-94A2-35221ED484D8}" id="{3AE797DA-EEFC-41D4-AD43-573833861CA9}" parentId="{5B4D1261-6840-4BDD-ACA5-FF255F024009}">
    <text>Do we update ACES or something else?</text>
  </threadedComment>
  <threadedComment ref="B92" dT="2020-12-09T19:58:08.57" personId="{AE528F6D-C46B-4401-94A2-35221ED484D8}" id="{ACA98611-D20D-4229-833D-6C21C5C5B33A}" done="1">
    <text>Do not have in ACES</text>
  </threadedComment>
  <threadedComment ref="B93" dT="2020-12-09T19:59:19.64" personId="{AE528F6D-C46B-4401-94A2-35221ED484D8}" id="{3DF2F13F-8196-4AFE-8B29-CC508414CB49}" done="1">
    <text>Do not have in ACES</text>
  </threadedComment>
  <threadedComment ref="B94" dT="2020-12-09T19:59:29.95" personId="{AE528F6D-C46B-4401-94A2-35221ED484D8}" id="{BDD0629D-0EEF-4E71-B243-0660D40DD4DA}" done="1">
    <text>Do not have in ACES</text>
  </threadedComment>
  <threadedComment ref="B94" dT="2020-12-09T21:24:39.52" personId="{7C155F94-9AA1-4AD2-9820-0F40E435869F}" id="{29D9CCF0-A914-4148-AD7D-EFB81C9FAF3A}" parentId="{BDD0629D-0EEF-4E71-B243-0660D40DD4DA}">
    <text>Assuming immigration information may be used for data matching, if we need to store all this data on the front end to do that will need to edit ACES.</text>
  </threadedComment>
  <threadedComment ref="B94" dT="2021-01-20T12:33:18.92" personId="{AE528F6D-C46B-4401-94A2-35221ED484D8}" id="{31BF5511-AEB0-4290-A3F6-424FFB1ECAA7}" parentId="{BDD0629D-0EEF-4E71-B243-0660D40DD4DA}">
    <text>@Lundgren, Donald Please note all these comments in the Citizenship part as a place that ACES may need to be updated.</text>
    <mentions>
      <mention mentionpersonId="{E96A1479-0750-4644-A0C4-07B3D759E17C}" mentionId="{0AC5D484-DFE6-495E-9979-18EBCA0BF6CC}" startIndex="0" length="17"/>
    </mentions>
  </threadedComment>
  <threadedComment ref="B95" dT="2021-01-27T14:39:03.92" personId="{D736484E-77C5-485E-9457-390E617071B2}" id="{0E7BE347-9614-49AC-9E68-8D84B9D16B3D}">
    <text>These name fields could be used as an alias in ACES. Possibility to add field for DOB in alias table.</text>
  </threadedComment>
  <threadedComment ref="B96" dT="2021-01-20T13:19:09.32" personId="{AE528F6D-C46B-4401-94A2-35221ED484D8}" id="{8A9F5FC9-B8C6-40E6-90E5-B3FDCC5BB1D6}">
    <text>All names but Other parties/ Auth Rep end up in the PERSON table in ACES so any notes on name applies to all. ACES can do a VARCHAR 30 byte. So if you kept it at middle initial you will have to convert the data. Also another note about names in ACES they are stored all capitals. So anything coming over and going back would need to be converted if you want it mixed.</text>
  </threadedComment>
  <threadedComment ref="B100" dT="2020-12-09T20:03:40.50" personId="{AE528F6D-C46B-4401-94A2-35221ED484D8}" id="{6DC73503-F666-447A-A709-A5D042166F94}" done="1">
    <text>We have:
Other Associated Person.Organization_Name</text>
  </threadedComment>
  <threadedComment ref="B100" dT="2021-01-13T18:41:45.29" personId="{BD247019-0B78-4CD4-A842-57CEE3AC0445}" id="{769FE7DD-3AF5-4276-BCD1-13BD0838269B}" parentId="{6DC73503-F666-447A-A709-A5D042166F94}">
    <text>Organization name not required per action item #31.</text>
  </threadedComment>
  <threadedComment ref="B100" dT="2021-01-13T18:44:05.20" personId="{2832BA64-7617-42CD-8254-2271F11DFA94}" id="{4CB39FAD-655B-44B4-9460-77A99DCCBC22}" parentId="{6DC73503-F666-447A-A709-A5D042166F94}">
    <text>AI 31 - no follow up questions to organization sponsor</text>
  </threadedComment>
  <threadedComment ref="B104" dT="2021-01-20T13:27:44.03" personId="{AE528F6D-C46B-4401-94A2-35221ED484D8}" id="{C6E57271-8245-4FDB-9C89-D3CFBD82943B}">
    <text>So same sort of comment here as on other names
Other Associated Person.Middle_Name. This is VARCHAR2 30 byte so it is the whole name and same comments about names being all capital letters.</text>
  </threadedComment>
  <threadedComment ref="B107" dT="2020-12-09T20:04:42.01" personId="{AE528F6D-C46B-4401-94A2-35221ED484D8}" id="{581990C4-41F5-4A98-9248-C386984C5BB1}" done="1">
    <text>Other Associated.Person.Street1</text>
  </threadedComment>
  <threadedComment ref="B108" dT="2020-12-09T20:04:59.12" personId="{AE528F6D-C46B-4401-94A2-35221ED484D8}" id="{BC42F9E9-8404-4522-A764-782C1130A7A8}" done="1">
    <text>Other Associated.Person.Street2</text>
  </threadedComment>
  <threadedComment ref="B108" dT="2020-12-09T20:05:37.51" personId="{AE528F6D-C46B-4401-94A2-35221ED484D8}" id="{069EFD40-2A96-47EE-9F31-BE89E0EC0B6A}" parentId="{BC42F9E9-8404-4522-A764-782C1130A7A8}">
    <text>Also see previous notes where I gave other info for the sponser information collected.</text>
  </threadedComment>
  <threadedComment ref="B110" dT="2020-12-04T21:28:12.70" personId="{DA6528EF-4FA3-4641-809A-0D2A7BEE36CB}" id="{2360E061-1299-4DD5-94CA-7E243064381A}" done="1">
    <text>Was individual getting healthcare through Medicaid when they left foster care?</text>
  </threadedComment>
  <threadedComment ref="B110" dT="2020-12-07T16:09:15.15" personId="{D736484E-77C5-485E-9457-390E617071B2}" id="{4425E6D7-CBC9-4DD9-9D7D-F0494EAE20B5}" parentId="{2360E061-1299-4DD5-94CA-7E243064381A}">
    <text>This information currently not collected in ACES but will need to be collected in the future.</text>
  </threadedComment>
  <threadedComment ref="B110" dT="2021-01-20T13:28:46.25" personId="{AE528F6D-C46B-4401-94A2-35221ED484D8}" id="{61A18B98-19AE-43BD-B55A-4A72458B0E3C}" parentId="{2360E061-1299-4DD5-94CA-7E243064381A}">
    <text>@Lundgren, Donald this is where the update for Foster Care comes in.</text>
    <mentions>
      <mention mentionpersonId="{E96A1479-0750-4644-A0C4-07B3D759E17C}" mentionId="{8A1B5280-1968-4908-ACDB-3EABCCA3C385}" startIndex="0" length="17"/>
    </mentions>
  </threadedComment>
  <threadedComment ref="B112" dT="2021-01-20T13:42:51.25" personId="{AE528F6D-C46B-4401-94A2-35221ED484D8}" id="{EA3C2B85-DF90-43C5-8BE8-7CB0F78E823E}">
    <text>Where it goes is ACES.SCHOOL_AFFILIATION.SCHOOL_TYPE_CD.
This comes from SCHOOL_TYPE table which has the following current values:
Adult Education (Diploma) (SE)
College/University (HU)
Community College (HV)
Full-Time HSE (SG)
High School - Regular (SH)
Other (O)
Primary School (P)
Remedial (R)
Trades School (HT)</text>
  </threadedComment>
  <threadedComment ref="B113" dT="2021-01-13T14:13:35.45" personId="{2832BA64-7617-42CD-8254-2271F11DFA94}" id="{09406A7A-8E85-4E78-820E-0B6019FD6D3D}">
    <text>Required field in ACES for education</text>
  </threadedComment>
  <threadedComment ref="B113" dT="2021-01-20T13:44:23.74" personId="{AE528F6D-C46B-4401-94A2-35221ED484D8}" id="{EEE4D270-A0C6-4C73-98AC-C2EF82B1D62C}" parentId="{09406A7A-8E85-4E78-820E-0B6019FD6D3D}">
    <text>ACES.SCHOOL_AFFILIATION.GRADE_LEVEL which is number (2)</text>
  </threadedComment>
  <threadedComment ref="B113" dT="2021-01-21T14:47:28.91" personId="{F7CFEF09-3D9E-48B9-B550-36A0E8936BDD}" id="{B8B83F81-0E47-42F6-9C31-FE15EB0B8948}" parentId="{09406A7A-8E85-4E78-820E-0B6019FD6D3D}">
    <text>@Dougherty, Bronwyn does number(2) imply any 2 digit number?</text>
    <mentions>
      <mention mentionpersonId="{1F73F248-B3EB-4C2F-8A3E-5674318A683A}" mentionId="{E6B82EDC-3428-4470-AD4D-D6D0391ACBAA}" startIndex="0" length="19"/>
    </mentions>
  </threadedComment>
  <threadedComment ref="B113" dT="2021-01-21T15:10:00.05" personId="{8B735C07-F1E5-4B70-A786-AD1656BA7265}" id="{D745F8B8-D3CE-4669-A7EB-3BA135CB2D26}" parentId="{09406A7A-8E85-4E78-820E-0B6019FD6D3D}">
    <text>2 is the length. So it has enough room for 2 bytes or spaces. so anything from 0 to 99</text>
  </threadedComment>
  <threadedComment ref="B114" dT="2020-12-04T20:18:35.95" personId="{F4937067-518F-49EA-B783-600C98EF6606}" id="{E12AADF3-C75D-43B9-A572-55E91EE89245}">
    <text>retain</text>
  </threadedComment>
  <threadedComment ref="B114" dT="2020-12-07T16:20:47.66" personId="{D736484E-77C5-485E-9457-390E617071B2}" id="{275A2F82-EC5E-41E6-A929-64E7E6DE7290}" parentId="{E12AADF3-C75D-43B9-A572-55E91EE89245}">
    <text>Confirmed</text>
  </threadedComment>
  <threadedComment ref="B114" dT="2020-12-07T16:27:12.42" personId="{D736484E-77C5-485E-9457-390E617071B2}" id="{3882CCD3-0EB8-40A7-B711-BF3B21456505}" parentId="{E12AADF3-C75D-43B9-A572-55E91EE89245}">
    <text>Confirm logic for showing expected graduation date</text>
  </threadedComment>
  <threadedComment ref="B114" dT="2020-12-17T23:03:55.95" personId="{2832BA64-7617-42CD-8254-2271F11DFA94}" id="{F0A12D81-B495-4D74-AB14-E404DDCB864A}" parentId="{E12AADF3-C75D-43B9-A572-55E91EE89245}">
    <text>MC: displayes if 18+
SNAP: displays if 15-49
TANF: displays if (15 and high school or lower) or (16-18) or (19 and school type is high school or lower) 
Required only if TANF &amp; 16-18 &amp; school type is high school or lower
Need to follow up on display logic + required validator for this question.</text>
  </threadedComment>
  <threadedComment ref="B114" dT="2021-01-13T14:03:29.23" personId="{2832BA64-7617-42CD-8254-2271F11DFA94}" id="{6923D75E-63D0-438B-B070-A18E4B423D9C}" parentId="{E12AADF3-C75D-43B9-A572-55E91EE89245}">
    <text>To simplify, will displays expected graduation date if 15+ for all programs.</text>
  </threadedComment>
  <threadedComment ref="B114" dT="2021-01-13T15:21:20.01" personId="{2832BA64-7617-42CD-8254-2271F11DFA94}" id="{BE8CAD3D-59F5-48B7-844D-295C861C509B}" parentId="{E12AADF3-C75D-43B9-A572-55E91EE89245}">
    <text>Need to follow up with what specific values count as high school or lower.</text>
  </threadedComment>
  <threadedComment ref="B114" dT="2021-01-20T13:45:52.90" personId="{AE528F6D-C46B-4401-94A2-35221ED484D8}" id="{035F8D07-9D82-4141-8DC0-64691036EE76}" parentId="{E12AADF3-C75D-43B9-A572-55E91EE89245}">
    <text>ACES.SCHOOL AFFILIATION.GRADUATION_DT</text>
  </threadedComment>
  <threadedComment ref="B115" dT="2020-12-07T16:29:27.18" personId="{D736484E-77C5-485E-9457-390E617071B2}" id="{D46D6E3E-83E4-4F19-A28A-2C483BDEEAFB}">
    <text>Name of School is a picklist (select valid school from list) - need to get an updated list.  If school is not on the list, still collect school name and address.</text>
  </threadedComment>
  <threadedComment ref="B115" dT="2020-12-17T23:05:19.77" personId="{2832BA64-7617-42CD-8254-2271F11DFA94}" id="{8EC7B7D5-A029-4461-8105-46386CDCCC24}" parentId="{D46D6E3E-83E4-4F19-A28A-2C483BDEEAFB}">
    <text>Provided by Deni via email. File has been uploaded to Teams in the Post Session application folder</text>
  </threadedComment>
  <threadedComment ref="B115" dT="2021-01-20T13:46:39.29" personId="{AE528F6D-C46B-4401-94A2-35221ED484D8}" id="{AE6AD395-1573-4512-A9DD-3B490B597A14}" parentId="{D46D6E3E-83E4-4F19-A28A-2C483BDEEAFB}">
    <text>Names will be updated in prod so will need to provide updated list pre-deploy. @Lundgren, Donald this is something that should be added to the plan.</text>
    <mentions>
      <mention mentionpersonId="{E96A1479-0750-4644-A0C4-07B3D759E17C}" mentionId="{3FC4E0F7-12A9-4777-9C8A-064EC1F446F1}" startIndex="79" length="17"/>
    </mentions>
  </threadedComment>
  <threadedComment ref="B115" dT="2021-01-20T13:48:21.45" personId="{AE528F6D-C46B-4401-94A2-35221ED484D8}" id="{3ABE1937-8A1E-48C5-86A5-53F322667E3F}" parentId="{D46D6E3E-83E4-4F19-A28A-2C483BDEEAFB}">
    <text>ACES.SCHOOL.DESCRIPTION only want to do this for records where the end date is null. Note these do have start date and end dates.</text>
  </threadedComment>
  <threadedComment ref="B115" dT="2021-01-20T23:03:37.60" personId="{F7CFEF09-3D9E-48B9-B550-36A0E8936BDD}" id="{D46A4193-F82D-4480-B9FC-CBE99DBA1003}" parentId="{D46D6E3E-83E4-4F19-A28A-2C483BDEEAFB}">
    <text>@Dougherty, Bronwyn Is other information also typically stored in ACES.SCHOOL.DESCRIPTION? If so, there might be some complications in pulling the data back from ACES to IOS.</text>
    <mentions>
      <mention mentionpersonId="{1F73F248-B3EB-4C2F-8A3E-5674318A683A}" mentionId="{E760C1AC-E534-4F5E-8E4C-F97697FF1A0B}" startIndex="0" length="19"/>
    </mentions>
  </threadedComment>
  <threadedComment ref="B115" dT="2021-01-21T12:01:24.57" personId="{8B735C07-F1E5-4B70-A786-AD1656BA7265}" id="{21FE38C3-D0B0-446A-9CB2-6FA8514CE10B}" parentId="{D46D6E3E-83E4-4F19-A28A-2C483BDEEAFB}">
    <text xml:space="preserve">No it is just the name. However the logic for pulling that field should also look at the end date for that record in the ACES.SCHOOL table. If the end date is greater than sys date or null you are good to take the ACES.SCHOOL.DESCRIPTION. Let me know if you need me to explain it more. </text>
  </threadedComment>
  <threadedComment ref="B116" dT="2020-12-07T16:43:30.84" personId="{D736484E-77C5-485E-9457-390E617071B2}" id="{2BB64B4F-6D1B-43FB-8F36-8CB85FAB8782}" done="1">
    <text>Want this to be a toggle rather than picklist.
Change question wording to - What is [Individual Name]'s enrollment status?</text>
  </threadedComment>
  <threadedComment ref="B116" dT="2021-01-20T15:09:52.85" personId="{AE528F6D-C46B-4401-94A2-35221ED484D8}" id="{BDD52F3D-2184-4B0F-B43C-B1DAE6116529}" parentId="{2BB64B4F-6D1B-43FB-8F36-8CB85FAB8782}">
    <text>In ACES this is SCHOOL_AFFILIATION.
ENROLLMENT_STATUS_TYPE_CD. The options for this are:
Full (F)
Half or more (H)
Less than half (L)</text>
  </threadedComment>
  <threadedComment ref="B116" dT="2021-01-20T15:11:43.77" personId="{AE528F6D-C46B-4401-94A2-35221ED484D8}" id="{0FD53165-772A-4F71-9A52-0C218CE7F96F}" parentId="{2BB64B4F-6D1B-43FB-8F36-8CB85FAB8782}">
    <text>Also note for the HOPE program as an FYI if the client answers L for this (enters on PS159) then the follow up question of Has been Approved for Less than half time  (SCHOOL_AFFILIATION. HOPE_APPRAPPROVAL_LPT_HOPE_IND) is required.</text>
  </threadedComment>
  <threadedComment ref="B117" dT="2020-12-04T20:19:00.88" personId="{F4937067-518F-49EA-B783-600C98EF6606}" id="{ADD6BB5F-662E-49F9-9623-C631C6A1CF66}" done="1">
    <text>retain</text>
  </threadedComment>
  <threadedComment ref="B117" dT="2020-12-07T16:24:45.26" personId="{D736484E-77C5-485E-9457-390E617071B2}" id="{5C198F33-29DC-4DA4-8EDC-85D591D4274E}" parentId="{ADD6BB5F-662E-49F9-9623-C631C6A1CF66}">
    <text>confirmed - (federally funded work-study)</text>
  </threadedComment>
  <threadedComment ref="B117" dT="2020-12-09T21:30:27.76" personId="{7C155F94-9AA1-4AD2-9820-0F40E435869F}" id="{1E3CB0A7-CFF0-4E56-A6FE-7F5F2061EEDD}" parentId="{ADD6BB5F-662E-49F9-9623-C631C6A1CF66}">
    <text>Not needed for medicaid.</text>
  </threadedComment>
  <threadedComment ref="B117" dT="2021-01-20T15:16:27.95" personId="{AE528F6D-C46B-4401-94A2-35221ED484D8}" id="{4D22C4CE-BA18-46C0-B694-5CC5F409CFE1}" parentId="{ADD6BB5F-662E-49F9-9623-C631C6A1CF66}">
    <text>This most likely translates to a FSP_HIGHER_ED_EXEMPTION record where the FSP_STUDENT_EXEMPTION_TYPE_CD is Work Study Program participation (WSP). These records have start dates and end dates so this will need to be populated. They are not directly tied to the SCHOOL_AFFILIATION record other than the PERSON_ID would be the same.</text>
  </threadedComment>
  <threadedComment ref="B118" dT="2020-12-04T20:19:35.59" personId="{F4937067-518F-49EA-B783-600C98EF6606}" id="{FF3C32F5-9630-4D9D-B290-888631EB7CF8}" done="1">
    <text>retain and add ASPIRE, SNAP E&amp;T or HOPE</text>
  </threadedComment>
  <threadedComment ref="B118" dT="2020-12-07T16:25:03.98" personId="{D736484E-77C5-485E-9457-390E617071B2}" id="{2A45BD48-EFCC-4028-9B23-56A886A09F16}" parentId="{FF3C32F5-9630-4D9D-B290-888631EB7CF8}">
    <text>will remove conditional logic for showing this question.</text>
  </threadedComment>
  <threadedComment ref="B118" dT="2020-12-09T21:30:42.42" personId="{7C155F94-9AA1-4AD2-9820-0F40E435869F}" id="{79BF6760-B9F4-4BD0-8792-356DCAB04716}" parentId="{FF3C32F5-9630-4D9D-B290-888631EB7CF8}">
    <text>Not needed for medicaid</text>
  </threadedComment>
  <threadedComment ref="B118" dT="2021-01-20T15:17:46.68" personId="{AE528F6D-C46B-4401-94A2-35221ED484D8}" id="{46462A1A-8BD7-47E0-BD97-9FF7979F80F1}" parentId="{FF3C32F5-9630-4D9D-B290-888631EB7CF8}">
    <text>Assuming that this  translates to a FSP_HIGHER_ED_EXEMPTION record where the FSP_STUDENT_EXEMPTION_TYPE_CD is State or federal work training or education placement (AGY). These records have start dates and end dates so this will need to be populated. They are not directly tied to the SCHOOL_AFFILIATION record other than the PERSON_ID would be the same.</text>
  </threadedComment>
  <threadedComment ref="B120" dT="2021-01-20T15:23:37.31" personId="{AE528F6D-C46B-4401-94A2-35221ED484D8}" id="{9DC74540-0B0E-482E-B4B7-3BB6C781D620}">
    <text>So going back to ACES this is multiple things:
Person.Native_American_Ind
then one or many of the below:
Person.Penobscot_Ind
Person.Houlton_Maliseet_Ind
Person.Aroostk_Micmac_Ind
Person.P_Dana_Pt_Passqdy_Ind
Person.Pleasnt_Pt_Passqdy_Ind
Person.Other_Tribe_ind
We allow more than one tribe to be selected. Not sure if you want to do this here.</text>
  </threadedComment>
  <threadedComment ref="B120" dT="2021-02-01T01:05:13.39" personId="{A673052E-63DB-4163-97BF-08305C698663}" id="{1D4377A6-C553-4521-B6CD-A9BE0DD61884}" parentId="{9DC74540-0B0E-482E-B4B7-3BB6C781D620}">
    <text>Was there a decision on this one?</text>
  </threadedComment>
  <threadedComment ref="B121" dT="2021-01-19T21:03:18.68" personId="{F4937067-518F-49EA-B783-600C98EF6606}" id="{E1F68C55-378A-451E-86C9-3E7282B7A60A}">
    <text>@Miller, Ian Do these two matter for SNAP?</text>
    <mentions>
      <mention mentionpersonId="{926976C1-2C53-4B28-9E19-761F7756104A}" mentionId="{D49A38A7-29B8-4E69-AF5D-3A23DE97EBBE}" startIndex="0" length="12"/>
    </mentions>
  </threadedComment>
  <threadedComment ref="B121" dT="2021-01-19T21:08:21.58" personId="{07A9DA77-D33C-4720-AD5E-08A98D286F1F}" id="{26746FE0-AEA0-4468-BF4A-6E602DBA4F83}" parentId="{E1F68C55-378A-451E-86C9-3E7282B7A60A}">
    <text>nope</text>
  </threadedComment>
  <threadedComment ref="B121" dT="2021-01-20T15:26:55.61" personId="{AE528F6D-C46B-4401-94A2-35221ED484D8}" id="{53C731AB-190E-4404-BECB-E799AC6B2B85}" parentId="{E1F68C55-378A-451E-86C9-3E7282B7A60A}">
    <text>@Studholme, Lea is this the Tribal Verification / CHS or I/T/U Eligibile? question from the client detail? Or just something that we gather like we do now and do nothing about?</text>
    <mentions>
      <mention mentionpersonId="{EEAC3923-0631-41EF-96E1-B8D529E52887}" mentionId="{29514BA4-39CE-4EAC-A2B0-458D19088C1E}" startIndex="0" length="15"/>
    </mentions>
  </threadedComment>
  <threadedComment ref="B121" dT="2021-01-20T15:27:33.72" personId="{AE528F6D-C46B-4401-94A2-35221ED484D8}" id="{25BB74F0-FE30-4097-B0F8-711427D393D0}" parentId="{E1F68C55-378A-451E-86C9-3E7282B7A60A}">
    <text>if it is that it would be : Person.Tribal_Verification_Ind</text>
  </threadedComment>
  <threadedComment ref="B121" dT="2021-01-20T16:12:44.40" personId="{DA6528EF-4FA3-4641-809A-0D2A7BEE36CB}" id="{F85A9244-81AE-4C7F-9E88-C16C2D714031}" parentId="{E1F68C55-378A-451E-86C9-3E7282B7A60A}">
    <text xml:space="preserve">We need to ask about it.  Similar function, and can be mapped there.  </text>
  </threadedComment>
  <threadedComment ref="B121" dT="2021-01-20T18:53:54.09" personId="{F7CFEF09-3D9E-48B9-B550-36A0E8936BDD}" id="{31E63BF0-C400-45FB-A350-B853F7F3FDE7}" parentId="{E1F68C55-378A-451E-86C9-3E7282B7A60A}">
    <text>@Lauritzen, Alexandria Should these two question be asked for TANF?</text>
    <mentions>
      <mention mentionpersonId="{7ACB0DA5-6339-4F0E-AD86-CFEC0F3AE419}" mentionId="{C2F72CFD-43EB-4271-BE4D-A3B82B46EE35}" startIndex="0" length="22"/>
    </mentions>
  </threadedComment>
  <threadedComment ref="B121" dT="2021-01-20T18:57:26.50" personId="{ECD607E8-4612-4372-92A5-77534E03CFE8}" id="{A7A3D858-DD37-4763-A027-F7BFFE29E756}" parentId="{E1F68C55-378A-451E-86C9-3E7282B7A60A}">
    <text>@Wu, Grace Tribal affiliation info is needed, but these two questions are not.</text>
    <mentions>
      <mention mentionpersonId="{3141D96D-C839-4844-A355-376378611457}" mentionId="{ADF3242F-12A3-4C8A-B868-BD70EE08A004}" startIndex="0" length="10"/>
    </mentions>
  </threadedComment>
  <threadedComment ref="B121" dT="2021-01-20T19:08:32.85" personId="{F7CFEF09-3D9E-48B9-B550-36A0E8936BDD}" id="{683F9E1F-0452-41EF-A4B8-2CDB95AE83ED}" parentId="{E1F68C55-378A-451E-86C9-3E7282B7A60A}">
    <text>@Lauritzen, Alexandria @Downs, Michael E @Miller, Ian Thanks for the help. I have update the logic so that the indian health service questions will not appear for SNAP or TANF.</text>
    <mentions>
      <mention mentionpersonId="{7ACB0DA5-6339-4F0E-AD86-CFEC0F3AE419}" mentionId="{73CC8ABD-F249-4A70-BC9A-530560123227}" startIndex="0" length="22"/>
      <mention mentionpersonId="{65C9DF28-32CB-4F3A-9685-40508ABD506B}" mentionId="{7D5C8E14-3987-4FA5-B7C0-5B279121FA91}" startIndex="23" length="17"/>
      <mention mentionpersonId="{926976C1-2C53-4B28-9E19-761F7756104A}" mentionId="{740A4305-1FAE-4F62-AE6D-DBB132797C5B}" startIndex="41" length="12"/>
    </mentions>
  </threadedComment>
  <threadedComment ref="B122" dT="2021-01-20T15:27:07.39" personId="{AE528F6D-C46B-4401-94A2-35221ED484D8}" id="{A8677F87-CF22-4D97-8270-769B7847A897}">
    <text>Same comment here.</text>
  </threadedComment>
  <threadedComment ref="B122" dT="2021-01-20T16:12:56.06" personId="{DA6528EF-4FA3-4641-809A-0D2A7BEE36CB}" id="{6A17E70D-BB80-4C55-93EC-978CE165CF7F}" parentId="{A8677F87-CF22-4D97-8270-769B7847A897}">
    <text>Same response</text>
  </threadedComment>
  <threadedComment ref="B123" dT="2021-01-20T15:32:04.61" personId="{AE528F6D-C46B-4401-94A2-35221ED484D8}" id="{D8CFDDDB-FE7D-4EC6-9591-8434D3C01D0A}">
    <text>How are you going to pick list this? Isn't the question more who has an absent parent? @Studholme, Lea and @Bullard, Esther and @Lauritzen, Alexandria what do you think?</text>
    <mentions>
      <mention mentionpersonId="{EEAC3923-0631-41EF-96E1-B8D529E52887}" mentionId="{1957D90C-3EAF-472A-BC67-0F3B626902C1}" startIndex="87" length="15"/>
      <mention mentionpersonId="{35E47382-738D-4150-B7AF-CA989DCFA3BE}" mentionId="{014AA42D-FEAB-4428-ABD6-E97C38D38ABE}" startIndex="107" length="16"/>
      <mention mentionpersonId="{7ACB0DA5-6339-4F0E-AD86-CFEC0F3AE419}" mentionId="{F1D40CC3-2A4E-45D3-A483-F15F250B6189}" startIndex="128" length="22"/>
    </mentions>
  </threadedComment>
  <threadedComment ref="B123" dT="2021-01-20T19:18:55.31" personId="{F7CFEF09-3D9E-48B9-B550-36A0E8936BDD}" id="{7A9D14EC-4BD0-47A2-9E02-CA2809CA720F}" parentId="{D8CFDDDB-FE7D-4EC6-9591-8434D3C01D0A}">
    <text>@Dougherty, Bronwyn @Studholme, Lea @Bullard, Esther @Lauritzen, Alexandria This picklist only appears if there are already Absent Parent entries added for someone in the household. For example, say there are two children who are living with a grandparent. For the first child, the user will need to add the information for both absent parents. When the user gets to this screen for the next child, then this picklist will appear with the two absent parent entries that were enterred for the first child. The user can either select one of these previously entered absent parent entries or select "someone else". If the user selects "someone else", then user will be prompted to complete the fields on the screen. If they select one of the existing absent parent entries, the data will be prepopulated to reduce data re-entry.</text>
    <mentions>
      <mention mentionpersonId="{1F73F248-B3EB-4C2F-8A3E-5674318A683A}" mentionId="{11D6C30C-D94D-4DF0-A2F8-10AC1B7EE4D2}" startIndex="0" length="19"/>
      <mention mentionpersonId="{EEAC3923-0631-41EF-96E1-B8D529E52887}" mentionId="{E6A4ABD9-9378-441C-8078-61A746A3F0D0}" startIndex="20" length="15"/>
      <mention mentionpersonId="{35E47382-738D-4150-B7AF-CA989DCFA3BE}" mentionId="{5B1FAC31-FDE6-4236-8ACF-A50C69EE5D41}" startIndex="36" length="16"/>
      <mention mentionpersonId="{7ACB0DA5-6339-4F0E-AD86-CFEC0F3AE419}" mentionId="{254B017D-09E3-4147-B862-275B20B255C3}" startIndex="53" length="22"/>
    </mentions>
  </threadedComment>
  <threadedComment ref="B123" dT="2021-01-20T19:42:01.85" personId="{8B735C07-F1E5-4B70-A786-AD1656BA7265}" id="{5BF328B5-F89B-442E-A726-2882DEDDBB24}" parentId="{D8CFDDDB-FE7D-4EC6-9591-8434D3C01D0A}">
    <text>I like that.</text>
  </threadedComment>
  <threadedComment ref="B124" dT="2021-01-20T15:34:29.51" personId="{AE528F6D-C46B-4401-94A2-35221ED484D8}" id="{D901B5F6-9D55-4B10-82F4-732F293C7758}">
    <text>So the data for this as far as where it ends up in ACES is from the PERSON table for the person who is in the ACES.OTHER_PARENT_RELATION.PERSON_ID_PARENT so similar comments here about name formatting (it is all CAPS in ACES DB) and the middle name.</text>
  </threadedComment>
  <threadedComment ref="B127" dT="2020-12-04T20:24:33.91" personId="{F4937067-518F-49EA-B783-600C98EF6606}" id="{2E491459-7D36-4EDE-AF45-36389E4C248A}" done="1">
    <text>retain</text>
  </threadedComment>
  <threadedComment ref="B129" dT="2020-12-04T20:34:01.55" personId="{F4937067-518F-49EA-B783-600C98EF6606}" id="{743AAD94-7F0C-4BDB-AEC3-6DC62B8F7FDA}" done="1">
    <text>More Follow up questions:
Employer * 
Military Branch
Absence Reason * 
Abandonment
Death
Divorce 
Employed Away From
Home Incarceration
Institutionalized
Military Duty
Separation
Un-wed Parenthood   
Child in involuntary state custody? * 
Parents share joint custody? * 
Custodial Parent ever live with NCP in Maine? (Enter Town and Dates)
NCP Provide guidance? * 
NCP provide physical care? * 
NCP maintain home for the child? * 
Is the Non-Custodial Parent Deceased? * 
Is NCP disabled? * 
If we refer the Non-Custodial Parent to support enforcement is there a risk to the physical or mental health of you or the child? 
Was child born in the marriage? * 
If No Has paternity been established?
If Yes How has the paternity been established?
Acknowledged
Court Adjudicated
Is other parent paying child support? * 
Is there a court ordered child support order? * 
Yes
No
Pending
If Yes or Pending Court Name?
If paying or court ordered Child Support Monthly Amount?</text>
  </threadedComment>
  <threadedComment ref="B129" dT="2020-12-08T14:40:47.34" personId="{F7CFEF09-3D9E-48B9-B550-36A0E8936BDD}" id="{4148E592-97D7-4E2E-B4DE-22B0BF4701B0}" parentId="{743AAD94-7F0C-4BDB-AEC3-6DC62B8F7FDA}">
    <text>Look at Bronwyn's attached documentation</text>
  </threadedComment>
  <threadedComment ref="B129" dT="2020-12-17T23:19:12.90" personId="{2832BA64-7617-42CD-8254-2271F11DFA94}" id="{6BF53B17-7056-485C-9D19-134574DCEA8C}" parentId="{743AAD94-7F0C-4BDB-AEC3-6DC62B8F7FDA}">
    <text>Updated the questions for this screen based on AI related to the absent parent screen.</text>
  </threadedComment>
  <threadedComment ref="B130" dT="2020-12-04T20:25:07.91" personId="{F4937067-518F-49EA-B783-600C98EF6606}" id="{742D5365-BC69-4FC3-81E3-6A028CE48239}" done="1">
    <text>Good to gather if we can, but do not display if it comes from an ACES match</text>
  </threadedComment>
  <threadedComment ref="B130" dT="2020-12-17T23:19:56.28" personId="{2832BA64-7617-42CD-8254-2271F11DFA94}" id="{C2413524-6C50-43FE-AD26-E50A0A41F6A5}" parentId="{742D5365-BC69-4FC3-81E3-6A028CE48239}">
    <text>SSN are hidden in NextGen</text>
  </threadedComment>
  <threadedComment ref="B132" dT="2021-01-20T15:41:02.71" personId="{AE528F6D-C46B-4401-94A2-35221ED484D8}" id="{6A5118C7-1587-4DE0-80EC-294B93AF419C}">
    <text>Other_ Parent Relation.NCP_Deceased_Ind</text>
  </threadedComment>
  <threadedComment ref="B133" dT="2021-01-20T15:42:03.46" personId="{AE528F6D-C46B-4401-94A2-35221ED484D8}" id="{53B5B968-1862-4749-9159-C099F23A8FE6}">
    <text>So this is not on the ACES page but if you got it it could possible go to the PERSON table for that person who is in the ACES.OTHER_PARENT_RELATION.PERSON_ID_PARENT
In the PERSON table it is the ACES.PERSON.DEATH_DT</text>
  </threadedComment>
  <threadedComment ref="B134" dT="2021-01-20T15:47:16.36" personId="{AE528F6D-C46B-4401-94A2-35221ED484D8}" id="{FC75FB3F-5BBB-41B1-B746-B9AF8130B4B5}">
    <text>Here the question should be about the child not where the absent parent is born. Person.Birth_State_cd</text>
  </threadedComment>
  <threadedComment ref="B134" dT="2021-01-20T19:26:01.00" personId="{F7CFEF09-3D9E-48B9-B550-36A0E8936BDD}" id="{0647EFA3-EC33-48AE-A2D7-FBABC3D990D5}" parentId="{FC75FB3F-5BBB-41B1-B746-B9AF8130B4B5}">
    <text>@Dougherty, Bronwyn Since the absent parent details screen appears in the details for the relevant child, [Individual Name] refers to the child's name.</text>
    <mentions>
      <mention mentionpersonId="{1F73F248-B3EB-4C2F-8A3E-5674318A683A}" mentionId="{5BFAFF76-94DD-4586-BACF-CC11E2274511}" startIndex="0" length="19"/>
    </mentions>
  </threadedComment>
  <threadedComment ref="B134" dT="2021-01-20T19:41:01.91" personId="{8B735C07-F1E5-4B70-A786-AD1656BA7265}" id="{82008EB8-EF70-429C-8C0C-D538FBC6ED90}" parentId="{FC75FB3F-5BBB-41B1-B746-B9AF8130B4B5}">
    <text>Awesome. Note that for ACES it is that State Cd list again. It will haunt you.</text>
  </threadedComment>
  <threadedComment ref="B135" dT="2020-12-03T00:28:19.91" personId="{2832BA64-7617-42CD-8254-2271F11DFA94}" id="{7C0F3AA2-1EF6-43DB-B773-565068B8E4B5}" done="1">
    <text>For Discussion: This question is present in MMC and not in NextGen. How is this information used in determining eligibility? Is it required? If so, please provide program logic, validations, reference table values, etc</text>
  </threadedComment>
  <threadedComment ref="B135" dT="2020-12-04T20:35:43.49" personId="{F4937067-518F-49EA-B783-600C98EF6606}" id="{7E348CED-DEC1-4510-AED7-A2B3E200DE14}" parentId="{7C0F3AA2-1EF6-43DB-B773-565068B8E4B5}">
    <text>We gather it and pass it to DSER.  It is not necessary for an eligibility decision.</text>
  </threadedComment>
  <threadedComment ref="B135" dT="2021-01-20T15:51:27.88" personId="{AE528F6D-C46B-4401-94A2-35221ED484D8}" id="{59558856-DC0C-4EB1-9D78-5BC2D915543D}" parentId="{7C0F3AA2-1EF6-43DB-B773-565068B8E4B5}">
    <text>Other Parent Relation.Conceived_Maine_Ind</text>
  </threadedComment>
  <threadedComment ref="B136" dT="2021-01-20T15:52:12.67" personId="{AE528F6D-C46B-4401-94A2-35221ED484D8}" id="{ADF539E8-3669-4EE6-89B5-310D19987C92}">
    <text>Other Parent Relation.Paying_Childsupport_Ind</text>
  </threadedComment>
  <threadedComment ref="B137" dT="2021-01-20T15:52:41.66" personId="{AE528F6D-C46B-4401-94A2-35221ED484D8}" id="{6EE1158F-DC0C-4B38-A0B9-6B2BCF7816B9}">
    <text>Child Support Arrangement.Court_Ordered_Support_Ind</text>
  </threadedComment>
  <threadedComment ref="B138" dT="2021-01-20T15:53:24.16" personId="{AE528F6D-C46B-4401-94A2-35221ED484D8}" id="{F6B6FA91-024B-4E45-9C8B-C68838402751}">
    <text>Other Parent Relation.Joint_Custody_Ind</text>
  </threadedComment>
  <threadedComment ref="B139" dT="2020-12-02T20:31:19.86" personId="{BD247019-0B78-4CD4-A842-57CEE3AC0445}" id="{399A38EB-638D-434E-8532-584D518A442A}" done="1">
    <text>For discussion: Does ACES support not receiving the information for Absent Parent during the application?</text>
  </threadedComment>
  <threadedComment ref="B139" dT="2021-01-13T23:59:05.86" personId="{2832BA64-7617-42CD-8254-2271F11DFA94}" id="{635E90D9-6A6D-4395-882E-73364C963CB9}" parentId="{399A38EB-638D-434E-8532-584D518A442A}">
    <text>Lea confirmed that this should be kept in IOS</text>
  </threadedComment>
  <threadedComment ref="B139" dT="2021-01-19T21:04:34.33" personId="{F4937067-518F-49EA-B783-600C98EF6606}" id="{4102640B-E84B-4A1F-990A-E9806627663F}" parentId="{399A38EB-638D-434E-8532-584D518A442A}">
    <text>No programs indicated.  Should be MC and TANF?</text>
  </threadedComment>
  <threadedComment ref="B139" dT="2021-01-20T15:53:42.25" personId="{AE528F6D-C46B-4401-94A2-35221ED484D8}" id="{89843C30-422E-47B1-AED6-4DD686DE8CAF}" parentId="{399A38EB-638D-434E-8532-584D518A442A}">
    <text>No home in ACES.</text>
  </threadedComment>
  <threadedComment ref="B139" dT="2021-01-20T19:36:29.61" personId="{F7CFEF09-3D9E-48B9-B550-36A0E8936BDD}" id="{85AFB4FA-F9BF-4F3E-9AD4-38A907B04539}" parentId="{399A38EB-638D-434E-8532-584D518A442A}">
    <text>This field is a checkbox that allows the user to bypass this screen if they do not have all the information that is normally required for absent parent entries. This field is used for front end purposes, and it will not be directly sent to ACES. As a result, this type of check box appears regardless of program so we did not list anything in the program section (similar to what we do for screen titles). The way that this checkbox will affect ACES is that it will allow users to enter partial information when creating records. This process will be discussed further in the ACES integration sprint.</text>
  </threadedComment>
  <threadedComment ref="B140" dT="2021-01-20T16:23:14.87" personId="{AE528F6D-C46B-4401-94A2-35221ED484D8}" id="{14780607-F2A6-4878-9E71-E8EBFB3FA1B5}">
    <text>In ACES this is not a drop down. ACES.Pregnancy.Gestation_Count (number) (3)</text>
  </threadedComment>
  <threadedComment ref="B141" dT="2021-01-20T16:23:46.12" personId="{AE528F6D-C46B-4401-94A2-35221ED484D8}" id="{0FF97246-5A7E-4DE7-87A8-A1B6503161B8}">
    <text>ACES. Pregnancy.Due_Dt</text>
  </threadedComment>
  <threadedComment ref="B143" dT="2020-12-09T21:36:54.57" personId="{7C155F94-9AA1-4AD2-9820-0F40E435869F}" id="{C5C3729F-2F56-41EB-AEE4-883040E75E86}" done="1">
    <text>Date pregnancy ended</text>
  </threadedComment>
  <threadedComment ref="B144" dT="2021-01-19T21:06:31.20" personId="{F4937067-518F-49EA-B783-600C98EF6606}" id="{19CCA8D6-ECEC-4F14-8542-39FEB9C7C65D}">
    <text>@Miller, Ian I think we can skip all of these disability questins for SNAP.</text>
    <mentions>
      <mention mentionpersonId="{926976C1-2C53-4B28-9E19-761F7756104A}" mentionId="{16CAF554-0D7C-471E-BE2B-1139EA0B4E79}" startIndex="0" length="12"/>
    </mentions>
  </threadedComment>
  <threadedComment ref="B144" dT="2021-01-19T21:17:05.97" personId="{07A9DA77-D33C-4720-AD5E-08A98D286F1F}" id="{445FFB35-D97D-4E74-A844-82A2CCD74BAA}" parentId="{19CCA8D6-ECEC-4F14-8542-39FEB9C7C65D}">
    <text>agreed. same logic as last comment</text>
  </threadedComment>
  <threadedComment ref="B144" dT="2021-01-20T16:24:21.81" personId="{AE528F6D-C46B-4401-94A2-35221ED484D8}" id="{24E6CFF9-DCAB-4051-9ACC-76C7284D4B63}" parentId="{19CCA8D6-ECEC-4F14-8542-39FEB9C7C65D}">
    <text>No place in ACES for this.</text>
  </threadedComment>
  <threadedComment ref="B144" dT="2021-01-20T19:45:17.72" personId="{F7CFEF09-3D9E-48B9-B550-36A0E8936BDD}" id="{54F47E36-DAEC-4DDB-9946-EE2A56C2FD1C}" parentId="{19CCA8D6-ECEC-4F14-8542-39FEB9C7C65D}">
    <text>@Lauritzen, Alexandria Should this question be skipped for TANF as well?</text>
    <mentions>
      <mention mentionpersonId="{7ACB0DA5-6339-4F0E-AD86-CFEC0F3AE419}" mentionId="{302870C7-51E9-415A-BC71-656D5D6A1E81}" startIndex="0" length="22"/>
    </mentions>
  </threadedComment>
  <threadedComment ref="B144" dT="2021-01-20T20:00:51.27" personId="{ECD607E8-4612-4372-92A5-77534E03CFE8}" id="{3B2C3903-F120-4EAD-BE05-1558F7815D9F}" parentId="{19CCA8D6-ECEC-4F14-8542-39FEB9C7C65D}">
    <text>yes</text>
  </threadedComment>
  <threadedComment ref="B144" dT="2021-01-20T20:03:15.21" personId="{F7CFEF09-3D9E-48B9-B550-36A0E8936BDD}" id="{EEF76B01-A0A9-4360-902E-F9226557CF96}" parentId="{19CCA8D6-ECEC-4F14-8542-39FEB9C7C65D}">
    <text>Updated program logic to remove SNAP and TANF for this question.</text>
  </threadedComment>
  <threadedComment ref="B145" dT="2021-01-20T16:24:43.10" personId="{AE528F6D-C46B-4401-94A2-35221ED484D8}" id="{28B76F05-4991-4338-A9EB-49C818C12D0C}">
    <text>Np place in ACES for this.</text>
  </threadedComment>
  <threadedComment ref="B145" dT="2021-01-20T21:00:46.11" personId="{7C155F94-9AA1-4AD2-9820-0F40E435869F}" id="{8D38E8BB-DCC0-4DBD-9E9B-4A1F5636B868}" parentId="{28B76F05-4991-4338-A9EB-49C818C12D0C}">
    <text>May end up being a flag for KB task assignment or program request - TBD</text>
  </threadedComment>
  <threadedComment ref="B145" dT="2021-01-21T12:04:13.09" personId="{8B735C07-F1E5-4B70-A786-AD1656BA7265}" id="{5A298D2A-6BCC-48DD-B9F8-8ABDEE86F961}" parentId="{28B76F05-4991-4338-A9EB-49C818C12D0C}">
    <text xml:space="preserve">@Lundgren, Donald this would be an ACES change. </text>
    <mentions>
      <mention mentionpersonId="{E96A1479-0750-4644-A0C4-07B3D759E17C}" mentionId="{F0A2BB20-4B6C-48C3-B44B-6DF57DAB970F}" startIndex="0" length="17"/>
    </mentions>
  </threadedComment>
  <threadedComment ref="B146" dT="2021-01-20T16:30:49.15" personId="{AE528F6D-C46B-4401-94A2-35221ED484D8}" id="{3C7DD47B-461A-4B20-8FDA-6760E1C3FD83}">
    <text>@Drenning, Jessica I assume what you are trying to get at here is from the Individual Long Term Care Classification and the Medical Eligiblity Classifcation table and the Assesment Trigger drop down.</text>
    <mentions>
      <mention mentionpersonId="{4474BBCA-A438-4F9E-B0ED-E26325529331}" mentionId="{A08F8244-B31C-4FF2-ACB1-15BEA42AE075}" startIndex="0" length="18"/>
    </mentions>
  </threadedComment>
  <threadedComment ref="B146" dT="2021-01-20T16:38:44.95" personId="{AE528F6D-C46B-4401-94A2-35221ED484D8}" id="{10607FFB-F405-45A0-B24D-111243535671}" parentId="{3C7DD47B-461A-4B20-8FDA-6760E1C3FD83}">
    <text>If it is LTC_Classification.LTC_CLASS_TRIGGER_TYPE_CD.</text>
  </threadedComment>
  <threadedComment ref="B146" dT="2021-01-20T16:40:49.31" personId="{AE528F6D-C46B-4401-94A2-35221ED484D8}" id="{099E6BE6-E13F-4C52-9B2D-6E0361113821}" parentId="{3C7DD47B-461A-4B20-8FDA-6760E1C3FD83}">
    <text>But that does not make sense either</text>
  </threadedComment>
  <threadedComment ref="B146" dT="2021-01-20T21:02:47.32" personId="{7C155F94-9AA1-4AD2-9820-0F40E435869F}" id="{D91894FD-B081-40C1-A19E-1364758A12AE}" parentId="{3C7DD47B-461A-4B20-8FDA-6760E1C3FD83}">
    <text>This question is to capture the program request type.</text>
  </threadedComment>
  <threadedComment ref="B146" dT="2021-01-28T14:10:33.79" personId="{F7CFEF09-3D9E-48B9-B550-36A0E8936BDD}" id="{29E70BBF-F17F-4772-A253-77B5DE6D2AE2}" parentId="{3C7DD47B-461A-4B20-8FDA-6760E1C3FD83}">
    <text>Map to assistance request type</text>
  </threadedComment>
  <threadedComment ref="B148" dT="2021-01-20T16:57:22.45" personId="{AE528F6D-C46B-4401-94A2-35221ED484D8}" id="{B701F9FE-8D11-4CEB-AA96-8073ECBDCAD9}">
    <text>there are a lot of tabels where Facility end up. I assume this will come in as data that the worker will need to match up to the ACES data. @Drenning, Jessica is that your idea as well?</text>
    <mentions>
      <mention mentionpersonId="{4474BBCA-A438-4F9E-B0ED-E26325529331}" mentionId="{2982BA4C-A3D2-4C1C-B55C-A4FFBBAA6DC3}" startIndex="140" length="18"/>
    </mentions>
  </threadedComment>
  <threadedComment ref="B151" dT="2020-11-25T16:01:26.41" personId="{2832BA64-7617-42CD-8254-2271F11DFA94}" id="{895135D2-60E4-4602-88BE-CD452CCE896E}" done="1">
    <text>For Discussion: ME only collects for Medicare Part A/B vs NextGen collects Medicare Part A, Medicare Part B, Conditional Enrollment in Medicare Part A.</text>
  </threadedComment>
  <threadedComment ref="B151" dT="2020-12-04T21:48:02.96" personId="{DA6528EF-4FA3-4641-809A-0D2A7BEE36CB}" id="{659E3F3F-9737-4DB3-A889-84478D157CAE}" parentId="{895135D2-60E4-4602-88BE-CD452CCE896E}">
    <text>can you select more than one and enter start/end dates for both?  I would like to be able to see them enter both without visiting too many pages.</text>
  </threadedComment>
  <threadedComment ref="B151" dT="2020-12-17T23:42:27.11" personId="{2832BA64-7617-42CD-8254-2271F11DFA94}" id="{2EDA2FB2-5FAA-4C90-86B0-39C16B46851E}" parentId="{895135D2-60E4-4602-88BE-CD452CCE896E}">
    <text>You need to add each coverage separately froim the medicare coverage summary screen. The user can do this by simply presing the add coverage button on the summary screen, so it will not require them to visit the household information screen.</text>
  </threadedComment>
  <threadedComment ref="B151" dT="2021-01-20T18:17:19.93" personId="{AE528F6D-C46B-4401-94A2-35221ED484D8}" id="{1335B234-E27E-4842-8BA6-E5C89BAAF435}" parentId="{895135D2-60E4-4602-88BE-CD452CCE896E}">
    <text>ACES.OTHER_ASSISTANCE of the OTHER_ASSISTANCE_TYPE_CD of 
Medicare -- Part A (MA)
or 
Medicare -- Part B (MB)</text>
  </threadedComment>
  <threadedComment ref="B154" dT="2021-01-20T18:20:17.30" personId="{AE528F6D-C46B-4401-94A2-35221ED484D8}" id="{B62DEEC6-75B2-4422-8A7A-C2E04F281780}">
    <text>ACES.OTHER_ASSISTANCE.MEDICARE_BEN_ID
Question are you going to have some sort of edit check on this to ensure formatting?</text>
  </threadedComment>
  <threadedComment ref="B154" dT="2021-01-21T22:11:15.52" personId="{F7CFEF09-3D9E-48B9-B550-36A0E8936BDD}" id="{F5E2AC97-1B2B-4029-9D0B-4F3A310CFC57}" parentId="{B62DEEC6-75B2-4422-8A7A-C2E04F281780}">
    <text>@Dougherty, Bronwyn we have a MedicareNumberValidator. Details about this validator can be found in the validations tab.</text>
    <mentions>
      <mention mentionpersonId="{1F73F248-B3EB-4C2F-8A3E-5674318A683A}" mentionId="{D2416E5F-62C5-48EC-A4E5-6AF49E30C954}" startIndex="0" length="19"/>
    </mentions>
  </threadedComment>
  <threadedComment ref="B154" dT="2021-01-22T12:36:14.25" personId="{8B735C07-F1E5-4B70-A786-AD1656BA7265}" id="{2D80FFAA-3511-4C08-BB88-5FDAC09E33FD}" parentId="{B62DEEC6-75B2-4422-8A7A-C2E04F281780}">
    <text>Awesome</text>
  </threadedComment>
  <threadedComment ref="B157" dT="2020-12-08T12:39:47.19" personId="{AE528F6D-C46B-4401-94A2-35221ED484D8}" id="{633390C8-F992-4F6D-A7F2-38A970EBF54C}" done="1">
    <text>This would be ACES.LIVING_ARRANGEMENT these records have start dates and end dates. The types in it are LIVING_ARRANGEMENT_TYPE. Some of these types are not very user friendly. 
The ACES page associated with this is PS427 Living Arrangement Detail</text>
  </threadedComment>
  <threadedComment ref="B157" dT="2020-12-08T15:37:07.59" personId="{6AFBFC7B-E06A-4AE3-9031-04E4B391AA56}" id="{7DC23359-5C56-40B1-AA12-DDCCC48BAB47}" parentId="{633390C8-F992-4F6D-A7F2-38A970EBF54C}">
    <text>Need to go through the options in detail when discussing mapping</text>
  </threadedComment>
  <threadedComment ref="B157" dT="2020-12-18T19:00:12.46" personId="{2832BA64-7617-42CD-8254-2271F11DFA94}" id="{C691E8B7-98B0-473D-8168-65376E41BCC1}" parentId="{633390C8-F992-4F6D-A7F2-38A970EBF54C}">
    <text>Added 4 additional options:
Hospital
Youth Development/Correctional Center
Jail/Prison
Drug/Alcohol Treatment Center</text>
  </threadedComment>
  <threadedComment ref="B157" dT="2021-01-06T13:51:00.63" personId="{2832BA64-7617-42CD-8254-2271F11DFA94}" id="{4172EA4B-7CAB-4564-8D0F-669C8002DE2E}" parentId="{633390C8-F992-4F6D-A7F2-38A970EBF54C}">
    <text>See reference tables for more details.</text>
  </threadedComment>
  <threadedComment ref="B157" dT="2021-01-20T18:24:33.41" personId="{AE528F6D-C46B-4401-94A2-35221ED484D8}" id="{29EC9F6F-F3F2-4B7D-85DE-C9ACC4240B94}" parentId="{633390C8-F992-4F6D-A7F2-38A970EBF54C}">
    <text>@Lundgren, Donald this is where the living arrangement update is.</text>
    <mentions>
      <mention mentionpersonId="{E96A1479-0750-4644-A0C4-07B3D759E17C}" mentionId="{5C61D383-21CB-4CC3-B1AF-DCEC262FC194}" startIndex="0" length="17"/>
    </mentions>
  </threadedComment>
  <threadedComment ref="B159" dT="2020-12-08T12:41:14.90" personId="{AE528F6D-C46B-4401-94A2-35221ED484D8}" id="{314BF78C-58DB-48E9-AE03-C8BA8E389BBE}" done="1">
    <text>We have a few living arrangements that are considered imprisonment. Youth Center (YC) and Correctional Facility (CO). I assume you would have some age distinction that would determine which one would be used.</text>
  </threadedComment>
  <threadedComment ref="B159" dT="2021-01-06T13:56:36.45" personId="{2832BA64-7617-42CD-8254-2271F11DFA94}" id="{7015D8F1-F004-47A8-A6D6-B6F59D3B50DF}" parentId="{314BF78C-58DB-48E9-AE03-C8BA8E389BBE}">
    <text>Will have separate options for youth center and correctional facility rather than just single option for incarcerated and a age distinction.</text>
  </threadedComment>
  <threadedComment ref="B160" dT="2020-12-08T12:42:19.27" personId="{AE528F6D-C46B-4401-94A2-35221ED484D8}" id="{36B05B63-FFF1-45DC-921A-BE68CBE32AFE}" done="1">
    <text>For LTC What do you want to do about facility records?</text>
  </threadedComment>
  <threadedComment ref="B160" dT="2020-12-08T19:34:26.83" personId="{7C155F94-9AA1-4AD2-9820-0F40E435869F}" id="{1E838D8D-2563-4918-887C-F42FAF09EF76}" parentId="{36B05B63-FFF1-45DC-921A-BE68CBE32AFE}">
    <text>I think facility information would be nice to collect for information purposes only (requesting the classification) but I don't want them automatically created by the system because of the way they are stored.</text>
  </threadedComment>
  <threadedComment ref="B160" dT="2020-12-12T21:24:19.04" personId="{F7CFEF09-3D9E-48B9-B550-36A0E8936BDD}" id="{BEAA2B51-D694-4C60-94D8-8E73BE86B654}" parentId="{36B05B63-FFF1-45DC-921A-BE68CBE32AFE}">
    <text>Jessica Drenning - 
Currently this question will not populate for any LTC living arrangements. Should the conditional logic be updated? Appears to have living arrangement types listed that we removed.</text>
  </threadedComment>
  <threadedComment ref="B161" dT="2021-01-19T21:08:44.13" personId="{F4937067-518F-49EA-B783-600C98EF6606}" id="{E1107D8D-D7B1-46C7-8CFE-D40222A94B88}">
    <text>No programs indicted.  Should be all.</text>
  </threadedComment>
  <threadedComment ref="B161" dT="2021-01-21T21:43:12.85" personId="{F7CFEF09-3D9E-48B9-B550-36A0E8936BDD}" id="{1046C3B8-0B91-4D6A-80F7-FAE053C2D096}" parentId="{E1107D8D-D7B1-46C7-8CFE-D40222A94B88}">
    <text>Updated documentation to indicate all programs</text>
  </threadedComment>
  <threadedComment ref="B162" dT="2020-11-30T15:49:08.68" personId="{BD247019-0B78-4CD4-A842-57CEE3AC0445}" id="{3DEF4CB9-39E8-4A0F-B370-45E76A1B6274}" done="1">
    <text>For discussion: This seems to be 2 separate questions in MMC.</text>
  </threadedComment>
  <threadedComment ref="B162" dT="2020-12-08T12:43:07.11" personId="{AE528F6D-C46B-4401-94A2-35221ED484D8}" id="{C32C0DE1-325D-49EE-B1AD-0630A9D19E5D}" parentId="{3DEF4CB9-39E8-4A0F-B370-45E76A1B6274}">
    <text>Because it is two separate concepts in ACES. From PS187 Person Detail (Client Detail) in ACES:
For “Fleeing Felony Prosecution”,
If answer = Y,
Compliance_Event_Type_Cd = E03
Comp_EVT_STATUS_Type_Cd = D01 
If answer = N,
Compliance_Event_Type_Cd = E03
Comp_EVT_STATUS_Type_Cd = A01
For “Violating Parole or Probation”,
If answer = Y,
Compliance_Event_Type_Cd = E02
Comp_EVT_STATUS_Type_Cd = D01 
If answer = N,
Compliance_Event_Type_Cd = E02
Comp_EVT_STATUS_Type_Cd = A01</text>
  </threadedComment>
  <threadedComment ref="B163" dT="2020-11-30T15:49:08.68" personId="{BD247019-0B78-4CD4-A842-57CEE3AC0445}" id="{11743F96-0659-437F-9E3F-853BBD01F403}" done="1">
    <text>For discussion: This seems to be 2 separate questions in MMC.</text>
  </threadedComment>
  <threadedComment ref="B163" dT="2020-12-08T12:43:07.11" personId="{AE528F6D-C46B-4401-94A2-35221ED484D8}" id="{44EE0ED1-0DEB-47E5-97C7-A625182895D0}" parentId="{11743F96-0659-437F-9E3F-853BBD01F403}">
    <text>Because it is two separate concepts in ACES. From PS187 Person Detail (Client Detail) in ACES:
For “Fleeing Felony Prosecution”,
If answer = Y,
Compliance_Event_Type_Cd = E03
Comp_EVT_STATUS_Type_Cd = D01 
If answer = N,
Compliance_Event_Type_Cd = E03
Comp_EVT_STATUS_Type_Cd = A01
For “Violating Parole or Probation”,
If answer = Y,
Compliance_Event_Type_Cd = E02
Comp_EVT_STATUS_Type_Cd = D01 
If answer = N,
Compliance_Event_Type_Cd = E02
Comp_EVT_STATUS_Type_Cd = A01</text>
  </threadedComment>
  <threadedComment ref="B165" dT="2020-12-08T12:45:10.18" personId="{AE528F6D-C46B-4401-94A2-35221ED484D8}" id="{5A9C01A4-36A9-4C9D-BF6F-84318B58B866}">
    <text>Traffic in FS more than $500.00 (E09) Compliance event</text>
  </threadedComment>
  <threadedComment ref="B165" dT="2020-12-08T13:52:53.98" personId="{07A9DA77-D33C-4720-AD5E-08A98D286F1F}" id="{FB469E42-E58C-4CBA-9C70-FD9EB8723B50}" parentId="{5A9C01A4-36A9-4C9D-BF6F-84318B58B866}">
    <text>remove since 8/221996</text>
  </threadedComment>
  <threadedComment ref="B165" dT="2021-01-21T16:54:44.66" personId="{F7CFEF09-3D9E-48B9-B550-36A0E8936BDD}" id="{11676DE0-D30A-4A3C-A8E3-1855678E7BA7}" parentId="{5A9C01A4-36A9-4C9D-BF6F-84318B58B866}">
    <text>Given the naming of the compliance event, it seems like we should not be adding "and/or TANF" in the wording of the question. Is this correct? @Lauritzen, Alexandria</text>
    <mentions>
      <mention mentionpersonId="{7ACB0DA5-6339-4F0E-AD86-CFEC0F3AE419}" mentionId="{C7BF6E98-678E-4F15-9DA4-63EF97A5100F}" startIndex="143" length="22"/>
    </mentions>
  </threadedComment>
  <threadedComment ref="B165" dT="2021-01-21T17:25:01.66" personId="{ECD607E8-4612-4372-92A5-77534E03CFE8}" id="{1362D7F6-0417-419C-8036-259C15750508}" parentId="{5A9C01A4-36A9-4C9D-BF6F-84318B58B866}">
    <text>correct</text>
  </threadedComment>
  <threadedComment ref="B166" dT="2020-12-08T12:45:40.21" personId="{AE528F6D-C46B-4401-94A2-35221ED484D8}" id="{62DFB11E-19AE-4863-9E27-F824419374BD}" done="1">
    <text>Trading FS for guns (E08) compliance event</text>
  </threadedComment>
  <threadedComment ref="B166" dT="2021-01-21T16:55:09.37" personId="{F7CFEF09-3D9E-48B9-B550-36A0E8936BDD}" id="{C30BA942-CB56-4C42-9168-EB98864B8C17}" parentId="{62DFB11E-19AE-4863-9E27-F824419374BD}">
    <text>Given the naming of the compliance event, it seems like we should not be adding "and/or TANF" in the wording of the question. Is this correct? @Lauritzen, Alexandria</text>
    <mentions>
      <mention mentionpersonId="{7ACB0DA5-6339-4F0E-AD86-CFEC0F3AE419}" mentionId="{C851AC73-5463-46C8-B05C-353198396555}" startIndex="143" length="22"/>
    </mentions>
  </threadedComment>
  <threadedComment ref="B167" dT="2020-12-08T13:53:01.38" personId="{07A9DA77-D33C-4720-AD5E-08A98D286F1F}" id="{9D658127-5D6A-4DFF-8130-39A46308F6DC}" done="1">
    <text>remove since 8/221996</text>
  </threadedComment>
  <threadedComment ref="B167" dT="2020-12-08T16:01:08.48" personId="{AE528F6D-C46B-4401-94A2-35221ED484D8}" id="{4BCD3C56-9E74-47AF-A1C2-B2A6CE055077}" parentId="{9D658127-5D6A-4DFF-8130-39A46308F6DC}">
    <text>Trading FS for drugs (E07) compliance event</text>
  </threadedComment>
  <threadedComment ref="B167" dT="2021-01-21T16:55:02.14" personId="{F7CFEF09-3D9E-48B9-B550-36A0E8936BDD}" id="{F8C7BA78-C097-4523-BF40-B21790549F65}" parentId="{9D658127-5D6A-4DFF-8130-39A46308F6DC}">
    <text>Given the naming of the compliance event, it seems like we should not be adding "and/or TANF" in the wording of the question. Is this correct? @Lauritzen, Alexandria</text>
    <mentions>
      <mention mentionpersonId="{7ACB0DA5-6339-4F0E-AD86-CFEC0F3AE419}" mentionId="{0115C25C-E566-4788-AF6F-DB91DD470D52}" startIndex="143" length="22"/>
    </mentions>
  </threadedComment>
  <threadedComment ref="B168" dT="2021-01-19T21:10:35.84" personId="{F4937067-518F-49EA-B783-600C98EF6606}" id="{EA776585-DFE8-4231-B118-2CB4AD8FBBB5}">
    <text>No programs indicated for this one or the next.  Should be SNAP.</text>
  </threadedComment>
  <threadedComment ref="B168" dT="2021-01-20T14:07:21.23" personId="{ECD607E8-4612-4372-92A5-77534E03CFE8}" id="{29B4CF55-C440-4E0E-A939-83536C4A16A3}" parentId="{EA776585-DFE8-4231-B118-2CB4AD8FBBB5}">
    <text>this is needed for TANF as well</text>
  </threadedComment>
  <threadedComment ref="B168" dT="2021-01-20T18:44:54.78" personId="{AE528F6D-C46B-4401-94A2-35221ED484D8}" id="{6F9DA6DF-97F4-419C-938A-ABF28AF87032}" parentId="{EA776585-DFE8-4231-B118-2CB4AD8FBBB5}">
    <text>For TANF it is:
COMPLIANCE_EVENT_TYPE_CD = “TANF IPV’ (B01) or “PaS IPV” (B03) with COMP_EVT_STATUS_TYPE_CD of “Sanction TANF IPV #1” (B04), “Sanction TANF IPV #2” (B06), or “Sanction TANF IPV #3” (B07).
For SNAP it is 
COMPLIANCE_EVENT_TYPE = “Food Stamps IPV” (C01) with COMP_EVT_STATUS_TYPE “Sanction FS IPV#1 “ (C04) “Sanction FS IPV#2” (C05) “Sanction FS IPV#3” (C06),</text>
  </threadedComment>
  <threadedComment ref="B168" dT="2021-01-21T16:57:27.81" personId="{F7CFEF09-3D9E-48B9-B550-36A0E8936BDD}" id="{DDCEEC53-FFC8-47F9-BF61-FCD61B7A58F4}" parentId="{EA776585-DFE8-4231-B118-2CB4AD8FBBB5}">
    <text>@Dougherty, Bronwyn @Downs, Michael E @Lauritzen, Alexandria @Miller, Ian
Does this question need to be asked separately for SNAP IPV and TANF IPV (2 questions)?
For example if someone is applying for SNAP and TANF, then they should see one question asking about SNAP IPV and one question asking about TANF IPV?</text>
    <mentions>
      <mention mentionpersonId="{1F73F248-B3EB-4C2F-8A3E-5674318A683A}" mentionId="{44AECCC0-184F-4521-BF6A-C0C12F4B666B}" startIndex="0" length="19"/>
      <mention mentionpersonId="{65C9DF28-32CB-4F3A-9685-40508ABD506B}" mentionId="{D1A3D4E9-5E28-4071-A8F1-E1931CE84B38}" startIndex="20" length="17"/>
      <mention mentionpersonId="{7ACB0DA5-6339-4F0E-AD86-CFEC0F3AE419}" mentionId="{FC91E558-00B8-47AC-9FD0-A0B58D535AAA}" startIndex="38" length="22"/>
      <mention mentionpersonId="{926976C1-2C53-4B28-9E19-761F7756104A}" mentionId="{979883EB-F4A3-4065-9244-BD44426227C6}" startIndex="61" length="12"/>
    </mentions>
  </threadedComment>
  <threadedComment ref="B168" dT="2021-01-21T16:59:39.52" personId="{8B735C07-F1E5-4B70-A786-AD1656BA7265}" id="{497B5D48-4F7D-4E4B-A6C2-6A3D0B57B106}" parentId="{EA776585-DFE8-4231-B118-2CB4AD8FBBB5}">
    <text>@Wu, Grace Yes since they are separate data items and you could have one and not the other</text>
    <mentions>
      <mention mentionpersonId="{3141D96D-C839-4844-A355-376378611457}" mentionId="{8A80C7AC-49CB-4638-93E3-83E7F2AF442B}" startIndex="0" length="10"/>
    </mentions>
  </threadedComment>
  <threadedComment ref="B168" dT="2021-01-21T17:00:57.22" personId="{F7CFEF09-3D9E-48B9-B550-36A0E8936BDD}" id="{D45538F0-0628-46CE-853A-3C1C1C1E23AE}" parentId="{EA776585-DFE8-4231-B118-2CB4AD8FBBB5}">
    <text>Great. I will update the documentation to ask for each separately.</text>
  </threadedComment>
  <threadedComment ref="B169" dT="2021-01-19T21:11:12.96" personId="{F4937067-518F-49EA-B783-600C98EF6606}" id="{16193798-D113-4485-8DC1-480D6C205E0B}">
    <text>@Lauritzen, Alexandria did you indicate at one point that rows 602-606 also apply to TANF?</text>
    <mentions>
      <mention mentionpersonId="{7ACB0DA5-6339-4F0E-AD86-CFEC0F3AE419}" mentionId="{96E60E13-CAAA-455A-B586-699333B4CFBE}" startIndex="0" length="22"/>
    </mentions>
  </threadedComment>
  <threadedComment ref="B169" dT="2021-01-20T14:23:04.11" personId="{ECD607E8-4612-4372-92A5-77534E03CFE8}" id="{0AB33B0D-EFD7-47F0-9A81-C33E3DB6A0A0}" parentId="{16193798-D113-4485-8DC1-480D6C205E0B}">
    <text>yes</text>
  </threadedComment>
  <threadedComment ref="B169" dT="2021-01-20T20:40:52.47" personId="{F7CFEF09-3D9E-48B9-B550-36A0E8936BDD}" id="{914D3976-23FF-4488-A8E3-B499EB0F86BB}" parentId="{16193798-D113-4485-8DC1-480D6C205E0B}">
    <text>updated to include TANF for rows 602-606</text>
  </threadedComment>
  <threadedComment ref="B172" dT="2020-12-18T15:23:55.16" personId="{F7CFEF09-3D9E-48B9-B550-36A0E8936BDD}" id="{88EEB462-12D6-4603-8B07-D28C6E24F5A2}" done="1">
    <text>Need this question in the application if someone is a migrant or seasonal worker - rest of the questions can be derived.</text>
  </threadedComment>
  <threadedComment ref="B172" dT="2021-01-20T19:22:35.30" personId="{AE528F6D-C46B-4401-94A2-35221ED484D8}" id="{21DAFC8F-B36C-4BAC-89EB-98375C0573ED}" parentId="{88EEB462-12D6-4603-8B07-D28C6E24F5A2}">
    <text>This does not have a home in ACES.</text>
  </threadedComment>
  <threadedComment ref="B176" dT="2020-12-09T13:33:54.14" personId="{F4937067-518F-49EA-B783-600C98EF6606}" id="{D7C89CD1-4206-4BF9-9C37-FF79C2F0777A}" done="1">
    <text>I suggest an (i) icon with a quick definition of "liquid resource"  something along the lines of "Liquid resources include cash, bank accounts, stocks, bonds, and other resources that can quickly be converted to cash"</text>
  </threadedComment>
  <threadedComment ref="B176" dT="2020-12-22T16:30:08.72" personId="{2832BA64-7617-42CD-8254-2271F11DFA94}" id="{BE5321A7-C750-4306-B156-E0C95D6241D7}" parentId="{D7C89CD1-4206-4BF9-9C37-FF79C2F0777A}">
    <text>Will incorporate help text in future sprint.</text>
  </threadedComment>
  <threadedComment ref="B177" dT="2020-12-15T13:44:46.96" personId="{7C155F94-9AA1-4AD2-9820-0F40E435869F}" id="{543EF995-B3C5-402C-AC1C-E48969CDD07C}" done="1">
    <text>Funds set aside in an account for burial or cremation
Burial contract/mortuary trust
Burial plot</text>
  </threadedComment>
  <threadedComment ref="B177" dT="2021-01-07T16:26:07.62" personId="{2832BA64-7617-42CD-8254-2271F11DFA94}" id="{63365BCA-1C19-41E3-B011-FCF96CC4ED73}" parentId="{543EF995-B3C5-402C-AC1C-E48969CDD07C}">
    <text>Determined in session to include the following:
Burial Contract/Mortuary trust
Burial Funds
Burial Plot</text>
  </threadedComment>
  <threadedComment ref="B179" dT="2020-12-04T19:16:53.62" personId="{BD247019-0B78-4CD4-A842-57CEE3AC0445}" id="{81D3A7CF-F022-4303-A88F-B7783B98C977}" done="1">
    <text>For discussion: Is there a max character limit for the "name of company or bank" field?</text>
  </threadedComment>
  <threadedComment ref="B179" dT="2020-12-09T15:49:55.87" personId="{AE528F6D-C46B-4401-94A2-35221ED484D8}" id="{8167DDE9-C1DE-495C-857C-69FB24AEC4A1}" parentId="{81D3A7CF-F022-4303-A88F-B7783B98C977}">
    <text>Bank, Company &amp; Fund Name is Asset.Description and it is VARCHAR2 (250 Byte</text>
  </threadedComment>
  <threadedComment ref="B179" dT="2020-12-09T15:55:33.33" personId="{F7CFEF09-3D9E-48B9-B550-36A0E8936BDD}" id="{53EACE4F-DD39-49C4-B8F6-0DF390402071}" parentId="{81D3A7CF-F022-4303-A88F-B7783B98C977}">
    <text>Confirmed that we want to add this question to NextGen.</text>
  </threadedComment>
  <threadedComment ref="B181" dT="2020-12-09T13:48:02.14" personId="{F4937067-518F-49EA-B783-600C98EF6606}" id="{97BAF9A2-EFF8-4B5C-9DC7-3D6418E66BBB}" done="1">
    <text>All burial asst questions should also be for SNAP and TANF.  They are not counted for SNAP, but if we don't ask the question, they may feel they need to report it as a savings account or something.</text>
  </threadedComment>
  <threadedComment ref="B181" dT="2020-12-09T16:32:37.91" personId="{AE528F6D-C46B-4401-94A2-35221ED484D8}" id="{7D056A8D-9DFA-4427-A986-42C79F25C6A3}" parentId="{97BAF9A2-EFF8-4B5C-9DC7-3D6418E66BBB}">
    <text>3	Burial Contract/Mortuary trust
4	Burial Funds
2	Burial Plot</text>
  </threadedComment>
  <threadedComment ref="B181" dT="2020-12-10T15:51:25.46" personId="{F7CFEF09-3D9E-48B9-B550-36A0E8936BDD}" id="{7057A175-A87F-47F1-8D22-016F269E76F2}" parentId="{97BAF9A2-EFF8-4B5C-9DC7-3D6418E66BBB}">
    <text>Follow up with Lea and Jess about specific burial asset types + fields required for each type.</text>
  </threadedComment>
  <threadedComment ref="B181" dT="2020-12-15T13:47:42.97" personId="{7C155F94-9AA1-4AD2-9820-0F40E435869F}" id="{1B43A49B-9D9D-48B5-9F37-62D3C2486790}" parentId="{97BAF9A2-EFF8-4B5C-9DC7-3D6418E66BBB}">
    <text>Need to capture the account/contract info here - will need to go in the Descriptive Narrative in ACES.</text>
  </threadedComment>
  <threadedComment ref="B181" dT="2020-12-22T19:13:07.39" personId="{2832BA64-7617-42CD-8254-2271F11DFA94}" id="{C3AFDB4B-8F52-4397-80EA-B9C7F1E85360}" parentId="{97BAF9A2-EFF8-4B5C-9DC7-3D6418E66BBB}">
    <text>Updated to include additional follow up questions for burial assets</text>
  </threadedComment>
  <threadedComment ref="B182" dT="2021-01-11T23:52:41.33" personId="{2832BA64-7617-42CD-8254-2271F11DFA94}" id="{D442B078-D4F0-4418-BD74-8DD2A06C2CA4}" done="1">
    <text>Used same wording as address for real estate to maintain consistency.</text>
  </threadedComment>
  <threadedComment ref="B183" dT="2021-01-20T19:36:58.94" personId="{AE528F6D-C46B-4401-94A2-35221ED484D8}" id="{34573CE3-A3D2-442E-99D6-438435361895}">
    <text>IN ACES there are three places on the Asset page (PS028) for Liquid assets. The fields are:
Liquid Value or Balance (Asset.Cash_Value)
Face Value (Asset.Face_Value)
Amount Owed (Asset.Cash_Value)
for the other asset page (PS076) it is about the same
Face Value (Asset.Face_Value)
Amount Owed (Asset.Amt_Owed)
Cash Value (Asset.Cash_Value)</text>
  </threadedComment>
  <threadedComment ref="B184" dT="2020-12-09T13:41:27.11" personId="{F4937067-518F-49EA-B783-600C98EF6606}" id="{83735540-DF8B-4178-BF1D-0B1F367341A7}" done="1">
    <text>Allso SNAP and TANF</text>
  </threadedComment>
  <threadedComment ref="B184" dT="2020-12-09T16:02:41.70" personId="{AE528F6D-C46B-4401-94A2-35221ED484D8}" id="{D4A37B91-FEBD-4380-A1FF-4D6FB94382EB}" parentId="{83735540-DF8B-4178-BF1D-0B1F367341A7}">
    <text>R27	Real Estate - Escrow Accounts
R28	Real Estate - HUD Escrow Accounts
R36	Real Estate - Income Producing
R18	Real Estate - Primary Residences
R45	Real Estate - Property for building a home
R20	Real Estate - Real Property other than the Primary</text>
  </threadedComment>
  <threadedComment ref="B184" dT="2020-12-09T16:04:57.54" personId="{AE528F6D-C46B-4401-94A2-35221ED484D8}" id="{CAFF76E3-2C0F-48B1-AAF4-1143DC5C6E10}" parentId="{83735540-DF8B-4178-BF1D-0B1F367341A7}">
    <text>Not sure about 19	Property and Equipment used for Home Consumption</text>
  </threadedComment>
  <threadedComment ref="B184" dT="2020-12-09T16:05:51.45" personId="{F7CFEF09-3D9E-48B9-B550-36A0E8936BDD}" id="{D6626AEF-B909-4A0A-9137-34249BDEE27B}" parentId="{83735540-DF8B-4178-BF1D-0B1F367341A7}">
    <text>Make sure to include income producing as a picklist value for type of real estate</text>
  </threadedComment>
  <threadedComment ref="B185" dT="2020-12-09T13:41:51.31" personId="{F4937067-518F-49EA-B783-600C98EF6606}" id="{AFECF83F-46E3-49E0-8C83-C47FAF7B7FB5}" done="1">
    <text>Also SNAP and TANF for all Real Estate questions</text>
  </threadedComment>
  <threadedComment ref="B185" dT="2020-12-09T16:02:31.63" personId="{AE528F6D-C46B-4401-94A2-35221ED484D8}" id="{ED8F2E3C-BF8C-4487-AE87-E4BB94BB29BD}" parentId="{AFECF83F-46E3-49E0-8C83-C47FAF7B7FB5}">
    <text>R27	Real Estate - Escrow Accounts
R28	Real Estate - HUD Escrow Accounts
R36	Real Estate - Income Producing
R18	Real Estate - Primary Residences
R45	Real Estate - Property for building a home
R20	Real Estate - Real Property other than the Primary</text>
  </threadedComment>
  <threadedComment ref="B185" dT="2020-12-09T16:05:14.08" personId="{AE528F6D-C46B-4401-94A2-35221ED484D8}" id="{16E6D688-AAE0-45CA-83F1-6C601225044A}" parentId="{AFECF83F-46E3-49E0-8C83-C47FAF7B7FB5}">
    <text>Not sure about 19	Property and Equipment used for Home Consumption</text>
  </threadedComment>
  <threadedComment ref="B185" dT="2020-12-09T16:13:30.44" personId="{F7CFEF09-3D9E-48B9-B550-36A0E8936BDD}" id="{244525BF-8D28-484D-A93A-AC109833024E}" parentId="{AFECF83F-46E3-49E0-8C83-C47FAF7B7FB5}">
    <text>Question only appears if user selects as primary residence.</text>
  </threadedComment>
  <threadedComment ref="B186" dT="2020-12-09T16:02:07.54" personId="{F7CFEF09-3D9E-48B9-B550-36A0E8936BDD}" id="{E96234F8-CD20-40E9-8E80-4740214C6B16}" done="1">
    <text>Need to add this question to NextGen for LTC.</text>
  </threadedComment>
  <threadedComment ref="B186" dT="2020-12-09T16:15:36.72" personId="{F7CFEF09-3D9E-48B9-B550-36A0E8936BDD}" id="{CD6153E5-9207-46B9-9D84-F49626E3C3D8}" parentId="{E96234F8-CD20-40E9-8E80-4740214C6B16}">
    <text>Will want to include a help icon for temporariliy absent.</text>
  </threadedComment>
  <threadedComment ref="B186" dT="2020-12-22T18:13:14.95" personId="{2832BA64-7617-42CD-8254-2271F11DFA94}" id="{7A4DDC86-2454-4397-AAC6-A6B30007F959}" parentId="{E96234F8-CD20-40E9-8E80-4740214C6B16}">
    <text>Will add help icon in future sprint</text>
  </threadedComment>
  <threadedComment ref="B188" dT="2020-12-09T16:23:17.42" personId="{F7CFEF09-3D9E-48B9-B550-36A0E8936BDD}" id="{5160C779-072C-451C-9D6F-F232E2763053}" done="1">
    <text>Can include a help icon for fair market value</text>
  </threadedComment>
  <threadedComment ref="B188" dT="2020-12-22T18:15:29.23" personId="{2832BA64-7617-42CD-8254-2271F11DFA94}" id="{54A340CE-D22F-459B-B903-C16A0596542E}" parentId="{5160C779-072C-451C-9D6F-F232E2763053}">
    <text>will include in a future sprint.</text>
  </threadedComment>
  <threadedComment ref="B191" dT="2020-12-09T16:27:09.02" personId="{F7CFEF09-3D9E-48B9-B550-36A0E8936BDD}" id="{B610E5C3-EB91-4543-A296-CFDBE8B5F895}" done="1">
    <text>Want to keep this - map to account number.</text>
  </threadedComment>
  <threadedComment ref="B192" dT="2020-12-07T03:19:31.43" personId="{BD247019-0B78-4CD4-A842-57CEE3AC0445}" id="{D6F7F71C-ADD7-441D-9DF2-5A2652BC9AC2}" done="1">
    <text>For discussion: More options are available for NextGen than for MMC.</text>
  </threadedComment>
  <threadedComment ref="B192" dT="2020-12-09T13:43:08.03" personId="{F4937067-518F-49EA-B783-600C98EF6606}" id="{361A985D-3D8C-40A2-A921-53514093FEE0}" parentId="{D6F7F71C-ADD7-441D-9DF2-5A2652BC9AC2}">
    <text>Not a Reply, new comment,  SNAP and TANF also need all the insurance questions.</text>
  </threadedComment>
  <threadedComment ref="B192" dT="2020-12-09T16:37:12.62" personId="{AE528F6D-C46B-4401-94A2-35221ED484D8}" id="{EA9A3EA8-9DA6-4BAC-B638-21ED6EB4FC5B}" parentId="{D6F7F71C-ADD7-441D-9DF2-5A2652BC9AC2}">
    <text>L12	Liquid - Whole Life Insurance
13	Term Life Insurance</text>
  </threadedComment>
  <threadedComment ref="B192" dT="2020-12-22T18:19:08.97" personId="{2832BA64-7617-42CD-8254-2271F11DFA94}" id="{112AFE4B-1F27-41C7-9E73-DB3BE49805E6}" parentId="{D6F7F71C-ADD7-441D-9DF2-5A2652BC9AC2}">
    <text>Will use the two options in ACES that Bronwyn added. Will remove other options currently in NextGen.</text>
  </threadedComment>
  <threadedComment ref="B196" dT="2020-12-09T13:47:06.66" personId="{F4937067-518F-49EA-B783-600C98EF6606}" id="{72DF19E4-DFC9-475F-8EF6-850B20B06AF0}" done="1">
    <text>All vehicle questions should also be for SNAP and TANF</text>
  </threadedComment>
  <threadedComment ref="B196" dT="2020-12-09T16:38:52.25" personId="{AE528F6D-C46B-4401-94A2-35221ED484D8}" id="{8FA7D938-AA6C-406C-B275-2EBD50A861F6}" parentId="{72DF19E4-DFC9-475F-8EF6-850B20B06AF0}">
    <text>Used to commute is: Asset.Commute_Emp_Training_Ind</text>
  </threadedComment>
  <threadedComment ref="B197" dT="2020-12-09T16:47:43.00" personId="{AE528F6D-C46B-4401-94A2-35221ED484D8}" id="{C1052288-BC71-4789-BAAC-D4449FEDDF56}" done="1">
    <text>Asset. vehicle_make</text>
  </threadedComment>
  <threadedComment ref="B198" dT="2020-12-09T16:48:01.26" personId="{AE528F6D-C46B-4401-94A2-35221ED484D8}" id="{76A71C14-2D37-4513-A5C1-E6679133EEB0}" done="1">
    <text>Asset. vehicle_model</text>
  </threadedComment>
  <threadedComment ref="B199" dT="2020-12-09T16:49:09.85" personId="{AE528F6D-C46B-4401-94A2-35221ED484D8}" id="{6D88BF0C-CB9E-434F-8C06-622D1E29DDAF}" done="1">
    <text>Asset.vehicle_year</text>
  </threadedComment>
  <threadedComment ref="B200" dT="2020-12-09T13:45:38.96" personId="{F4937067-518F-49EA-B783-600C98EF6606}" id="{A04514AF-0742-4E0B-BD19-429456C8086D}" done="1">
    <text>The more I look at these resource questions the more I want them to come after the income questions.  The one about income producing property could be made available only if the individual was self-employed or had rental income.  I would like to add a question on if the vehicle is used to commute only if the individual is a student or has a job.  I would like to add the question anyway, but it would be nice to add the conditional logic.</text>
  </threadedComment>
  <threadedComment ref="B200" dT="2020-12-09T16:45:07.04" personId="{F7CFEF09-3D9E-48B9-B550-36A0E8936BDD}" id="{8C86100E-0019-4940-B791-E96F45C28264}" parentId="{A04514AF-0742-4E0B-BD19-429456C8086D}">
    <text>Add the following question to NextGen:
Is this vehicle used to commute to school or work? - asked only for SNAP + TANF</text>
  </threadedComment>
  <threadedComment ref="B200" dT="2020-12-09T16:47:01.60" personId="{AE528F6D-C46B-4401-94A2-35221ED484D8}" id="{A515E60A-B051-4EAB-B951-E18012852817}" parentId="{A04514AF-0742-4E0B-BD19-429456C8086D}">
    <text>Asset.vehicle_milage</text>
  </threadedComment>
  <threadedComment ref="B200" dT="2020-12-09T16:48:52.45" personId="{F7CFEF09-3D9E-48B9-B550-36A0E8936BDD}" id="{7F377362-F909-47E9-B1D7-7465B8DF00E2}" parentId="{A04514AF-0742-4E0B-BD19-429456C8086D}">
    <text>Leave mileage as an optional question for all programs.</text>
  </threadedComment>
  <threadedComment ref="B201" dT="2020-12-09T16:47:24.77" personId="{F7CFEF09-3D9E-48B9-B550-36A0E8936BDD}" id="{F7AECA46-3D75-4069-AEB7-D643FEB65039}" done="1">
    <text>Only ask this question for SNAP + TANF.</text>
  </threadedComment>
  <threadedComment ref="B201" dT="2020-12-22T18:52:25.01" personId="{2832BA64-7617-42CD-8254-2271F11DFA94}" id="{5A5DC1E4-69DC-4EAA-A948-E492335287CA}" parentId="{F7AECA46-3D75-4069-AEB7-D643FEB65039}">
    <text>Bronwyn Dougherty -
Used to commute is: Asset.Commute_Emp_Training_Ind</text>
  </threadedComment>
  <threadedComment ref="B202" dT="2020-12-09T13:52:02.15" personId="{F4937067-518F-49EA-B783-600C98EF6606}" id="{E82C367D-F254-4A8F-9000-B3340C56BB20}" done="1">
    <text>Please ask if the vehicle is on tribal land if the individual indicates they are a member of a tribe.</text>
  </threadedComment>
  <threadedComment ref="B202" dT="2020-12-09T16:39:53.97" personId="{AE528F6D-C46B-4401-94A2-35221ED484D8}" id="{C89B6365-52FC-4E42-BB1D-818A681DD4F5}" parentId="{E82C367D-F254-4A8F-9000-B3340C56BB20}">
    <text>Licensed is: Asset.Licensed_Ind</text>
  </threadedComment>
  <threadedComment ref="B202" dT="2020-12-09T16:40:18.88" personId="{AE528F6D-C46B-4401-94A2-35221ED484D8}" id="{5078385F-F5CA-42C6-8C6C-B3D4FEA3B41C}" parentId="{E82C367D-F254-4A8F-9000-B3340C56BB20}">
    <text>Vehicle on tribal land is: Asset.On_Tribal_Land</text>
  </threadedComment>
  <threadedComment ref="B202" dT="2020-12-09T16:52:35.73" personId="{F7CFEF09-3D9E-48B9-B550-36A0E8936BDD}" id="{F0F210D1-86FD-4EF2-B650-44A7767FCD17}" parentId="{E82C367D-F254-4A8F-9000-B3340C56BB20}">
    <text>Ask this question only if vehicle is not registered, individual is affiliated with a tribe, applying for SNAP</text>
  </threadedComment>
  <threadedComment ref="B203" dT="2021-01-13T19:45:24.31" personId="{BD247019-0B78-4CD4-A842-57CEE3AC0445}" id="{9ABE5C63-A853-4E15-B392-9DDD65245042}" done="1">
    <text>Added question to indicate that this vehicle is leased for TANF only. Should be fed in to ACES as value of $0.00.</text>
  </threadedComment>
  <threadedComment ref="B205" dT="2020-12-09T13:46:23.23" personId="{F4937067-518F-49EA-B783-600C98EF6606}" id="{BBA7E8BA-21EB-43AB-B075-6AA092CDA941}" done="1">
    <text>Would love for this to pre-populate with the NADA clean trade value after the client enters the year make and model.</text>
  </threadedComment>
  <threadedComment ref="B205" dT="2020-12-10T15:11:16.91" personId="{F7CFEF09-3D9E-48B9-B550-36A0E8936BDD}" id="{8B2AEE90-9493-478B-B60B-6BF12F957FB9}" parentId="{BBA7E8BA-21EB-43AB-B075-6AA092CDA941}">
    <text>Case workers currently trained to look up car values, so may not be a need to have the client look up the vehicle value.</text>
  </threadedComment>
  <threadedComment ref="B207" dT="2020-12-09T15:57:47.68" personId="{F7CFEF09-3D9E-48B9-B550-36A0E8936BDD}" id="{61ACC909-DACB-4D94-BD1F-C2180276D40A}" done="1">
    <text>The percent ownership column in ACES is informational only - will not need to add this to NextGen.</text>
  </threadedComment>
  <threadedComment ref="B208" dT="2021-01-20T19:56:23.89" personId="{AE528F6D-C46B-4401-94A2-35221ED484D8}" id="{62F60497-DEC6-4C5B-9C01-12858EC2C2ED}">
    <text>No home in ACES.</text>
  </threadedComment>
  <threadedComment ref="B209" dT="2021-01-20T19:56:47.42" personId="{AE528F6D-C46B-4401-94A2-35221ED484D8}" id="{7A2B07B9-1054-4F51-89E1-E450A9097D20}">
    <text>No home in ACES</text>
  </threadedComment>
  <threadedComment ref="B210" dT="2021-01-20T19:57:48.28" personId="{AE528F6D-C46B-4401-94A2-35221ED484D8}" id="{9B9024E4-5D19-4473-8840-7912982B076B}">
    <text>No home in ACES.</text>
  </threadedComment>
  <threadedComment ref="B211" dT="2021-01-20T19:59:03.09" personId="{AE528F6D-C46B-4401-94A2-35221ED484D8}" id="{9518CDB2-5BF3-48AE-A6E3-7CD20D4FDABD}">
    <text>No home in ACES.</text>
  </threadedComment>
  <threadedComment ref="B212" dT="2020-12-12T19:09:18.52" personId="{F7CFEF09-3D9E-48B9-B550-36A0E8936BDD}" id="{B06F4BDB-3EEF-4D09-A96C-09031543C54F}" done="1">
    <text>Jessica Drenning -
Is this something we want the user to enter? Would it work better with ACES/OPA/programmatic rules to use the date it was "removed" to end the asset record?</text>
  </threadedComment>
  <threadedComment ref="B212" dT="2021-01-07T03:42:23.10" personId="{2832BA64-7617-42CD-8254-2271F11DFA94}" id="{44CB425E-DE3E-4ED1-A643-AAA17EFFDFFB}" parentId="{B06F4BDB-3EEF-4D09-A96C-09031543C54F}">
    <text>Need to discuss how ACES will use this information during the integration sprint.</text>
  </threadedComment>
  <threadedComment ref="B213" dT="2020-12-12T19:09:46.01" personId="{F7CFEF09-3D9E-48B9-B550-36A0E8936BDD}" id="{2805ED3D-69FE-4338-8677-9A7085BD2EBE}" done="1">
    <text>Jessica Drenning -
I do not see any ASSETENDRSN in the Reference Table. ACES does not store this information currently, however it would be really helpful information to have. End reasons could be: Closed Account, Cashed In, Sold, Gave Away, Entered In Error, Never Owned,</text>
  </threadedComment>
  <threadedComment ref="B213" dT="2020-12-22T19:36:23.07" personId="{2832BA64-7617-42CD-8254-2271F11DFA94}" id="{EF6552DD-4650-40F9-8E9C-954EBAD50DC1}" parentId="{2805ED3D-69FE-4338-8677-9A7085BD2EBE}">
    <text>Will keep in IOS currently even though ACES does not collect it. Will print to case pdf.</text>
  </threadedComment>
  <threadedComment ref="B230" dT="2021-01-20T16:27:20.02" personId="{7C155F94-9AA1-4AD2-9820-0F40E435869F}" id="{48C1439D-B86C-4213-A5B2-F3BD7F482004}">
    <text>Why did you close this account?</text>
  </threadedComment>
  <threadedComment ref="B230" dT="2021-01-21T21:47:53.73" personId="{F7CFEF09-3D9E-48B9-B550-36A0E8936BDD}" id="{A9D4DBE1-D0DB-4296-870B-8A39AB7E74F3}" parentId="{48C1439D-B86C-4213-A5B2-F3BD7F482004}">
    <text>updated language in documentation.</text>
  </threadedComment>
  <threadedComment ref="B231" dT="2020-12-08T00:40:03.73" personId="{2832BA64-7617-42CD-8254-2271F11DFA94}" id="{713D5C54-7B57-4316-AD35-99E41AF177AA}" done="1">
    <text>--MMC overall types--
Employment Income
Self Employment Income
Unearned Income: Other Types of Income, Child Support, Supplemental Security Income, Social Security Disability Income, Other Social Security Benefits</text>
  </threadedComment>
  <threadedComment ref="B231" dT="2020-12-08T10:59:44.20" personId="{BD247019-0B78-4CD4-A842-57CEE3AC0445}" id="{9A51914D-2921-4054-AF55-9FDA0327BD86}" parentId="{713D5C54-7B57-4316-AD35-99E41AF177AA}">
    <text>For discussion: Please provide income sub-types for determination of income type breakdown.</text>
  </threadedComment>
  <threadedComment ref="B231" dT="2020-12-10T14:14:42.54" personId="{AE528F6D-C46B-4401-94A2-35221ED484D8}" id="{9EAD0A17-4C5E-4A96-B104-1E83E1D1EB72}" parentId="{713D5C54-7B57-4316-AD35-99E41AF177AA}">
    <text>See word doc for income types in ACES.</text>
  </threadedComment>
  <threadedComment ref="B231" dT="2020-12-10T17:00:40.59" personId="{F4937067-518F-49EA-B783-600C98EF6606}" id="{07661C5C-BBEC-4039-8BF1-9D62BF15417F}" parentId="{713D5C54-7B57-4316-AD35-99E41AF177AA}">
    <text>would like to call out rental income</text>
  </threadedComment>
  <threadedComment ref="B231" dT="2021-01-07T20:11:09.45" personId="{2832BA64-7617-42CD-8254-2271F11DFA94}" id="{BEE2201E-BB7A-4B73-92DD-9D729BCEA65F}" parentId="{713D5C54-7B57-4316-AD35-99E41AF177AA}">
    <text>Reference table values have been updated based on AI 58</text>
  </threadedComment>
  <threadedComment ref="B232" dT="2020-12-10T14:15:21.36" personId="{AE528F6D-C46B-4401-94A2-35221ED484D8}" id="{F93E740A-B43E-4AF8-A64C-57CDAEA37244}" done="1">
    <text>Income.Source_Name</text>
  </threadedComment>
  <threadedComment ref="B232" dT="2020-12-10T17:01:39.11" personId="{F4937067-518F-49EA-B783-600C98EF6606}" id="{A46AFE4C-D2AE-493A-BCB6-DE51E2D9E42E}" parentId="{F93E740A-B43E-4AF8-A64C-57CDAEA37244}">
    <text>would this text show on all income records or just employment records?</text>
  </threadedComment>
  <threadedComment ref="B232" dT="2021-01-07T20:10:26.24" personId="{2832BA64-7617-42CD-8254-2271F11DFA94}" id="{B3799F23-E9D1-429A-8B08-B8B568A4F4E0}" parentId="{F93E740A-B43E-4AF8-A64C-57CDAEA37244}">
    <text>Just on income from employers</text>
  </threadedComment>
  <threadedComment ref="B233" dT="2020-12-10T14:15:05.08" personId="{AE528F6D-C46B-4401-94A2-35221ED484D8}" id="{16D1801B-BDCD-4FDA-9F04-F3408DBAC74C}" done="1">
    <text/>
  </threadedComment>
  <threadedComment ref="B233" dT="2020-12-10T14:16:27.14" personId="{AE528F6D-C46B-4401-94A2-35221ED484D8}" id="{00483AAA-4945-4456-B0FC-17F8CEDD3E0D}" parentId="{16D1801B-BDCD-4FDA-9F04-F3408DBAC74C}">
    <text>Income.Source_Street1
Income.Source_Street2
Income.City
Income.State_Cd
Income.Zip_Cd</text>
  </threadedComment>
  <threadedComment ref="B233" dT="2020-12-14T15:11:48.62" personId="{F7CFEF09-3D9E-48B9-B550-36A0E8936BDD}" id="{2825F43D-D759-4A6A-AA00-7469684F34A7}" parentId="{16D1801B-BDCD-4FDA-9F04-F3408DBAC74C}">
    <text>Want to make this optional for all 3 programs.</text>
  </threadedComment>
  <threadedComment ref="B234" dT="2020-12-14T15:12:00.37" personId="{F7CFEF09-3D9E-48B9-B550-36A0E8936BDD}" id="{064ED9E4-2784-47B3-98B8-4E1EFF2C4094}" done="1">
    <text>Want to make this optional for all 3 programs.</text>
  </threadedComment>
  <threadedComment ref="B235" dT="2020-12-10T14:16:49.91" personId="{AE528F6D-C46B-4401-94A2-35221ED484D8}" id="{2BE94791-5DAC-4522-9ED6-E535707AC2FC}" done="1">
    <text>Income.Source_Tel_Num</text>
  </threadedComment>
  <threadedComment ref="B235" dT="2020-12-14T15:12:05.75" personId="{F7CFEF09-3D9E-48B9-B550-36A0E8936BDD}" id="{4A9BC81A-D5DA-4ACB-A4DF-BDD1F40B1945}" parentId="{2BE94791-5DAC-4522-9ED6-E535707AC2FC}">
    <text>Want to make this optional for all 3 programs.</text>
  </threadedComment>
  <threadedComment ref="B236" dT="2020-12-14T15:17:50.40" personId="{F7CFEF09-3D9E-48B9-B550-36A0E8936BDD}" id="{C9583E43-BBFD-4392-BEB7-562A2AEF8E82}" done="1">
    <text>Confirmed to remove</text>
  </threadedComment>
  <threadedComment ref="B237" dT="2020-12-10T17:03:30.62" personId="{F4937067-518F-49EA-B783-600C98EF6606}" id="{BAE75377-068B-4874-BDEA-92852E0AE9B4}" done="1">
    <text>For these two, I think we want to capture if it is "rental", "farm", or "other"</text>
  </threadedComment>
  <threadedComment ref="B237" dT="2020-12-14T14:50:19.47" personId="{AE528F6D-C46B-4401-94A2-35221ED484D8}" id="{EE6C68B5-CAD9-4482-9502-9133BB4B1674}" parentId="{BAE75377-068B-4874-BDEA-92852E0AE9B4}">
    <text>Self-employed (SELF)
Self Employed - Hunting &amp; Fishing (SELFH)
Self Employment - Farming (SELFM)
Self Employed - Room &amp; Board Income (SELFRB)
What is unearned typically in ACES is:
Self-employed Earnings, Unreported (SEUN)
Rental Income (RENT)</text>
  </threadedComment>
  <threadedComment ref="B237" dT="2020-12-14T14:56:13.37" personId="{F4937067-518F-49EA-B783-600C98EF6606}" id="{5B83B020-FBEF-4018-8228-1CC5F47269F6}" parentId="{BAE75377-068B-4874-BDEA-92852E0AE9B4}">
    <text>We tell workers not to use "Rental Income"  Can we take it out of ACES?  "Self Employed - Hunting &amp; Fishing" is specific to individuals with a  tribal affiliation.  We wouldn't want a Maine Guide to choose it if they didn't have a tribal affiliation.</text>
  </threadedComment>
  <threadedComment ref="B237" dT="2020-12-14T15:33:29.79" personId="{F7CFEF09-3D9E-48B9-B550-36A0E8936BDD}" id="{D5E18679-882D-4208-90EA-BDC0B980D792}" parentId="{BAE75377-068B-4874-BDEA-92852E0AE9B4}">
    <text>unreported is internal - do not want to show in IOS</text>
  </threadedComment>
  <threadedComment ref="B237" dT="2021-01-14T00:14:31.48" personId="{2832BA64-7617-42CD-8254-2271F11DFA94}" id="{30D2D135-F98B-482A-989A-CE64991B04D2}" parentId="{BAE75377-068B-4874-BDEA-92852E0AE9B4}">
    <text>Added rental, farm, other to self employment types</text>
  </threadedComment>
  <threadedComment ref="B238" dT="2020-12-10T14:18:15.55" personId="{AE528F6D-C46B-4401-94A2-35221ED484D8}" id="{2B0BEE18-BFBF-4E07-8A11-9956BE266F6D}" done="1">
    <text>We have this Income.Work_Type_CD but it is long and odd.</text>
  </threadedComment>
  <threadedComment ref="B238" dT="2020-12-10T14:22:29.77" personId="{AE528F6D-C46B-4401-94A2-35221ED484D8}" id="{B38DC83A-E2CF-47A3-8792-44052C8A30EC}" parentId="{2B0BEE18-BFBF-4E07-8A11-9956BE266F6D}">
    <text>See word doc with my excel spreadsheet and the tab WORK_TYPE</text>
  </threadedComment>
  <threadedComment ref="B238" dT="2020-12-14T15:29:43.46" personId="{F7CFEF09-3D9E-48B9-B550-36A0E8936BDD}" id="{05B411BA-7D09-4A98-8C17-E4EE65E7A6BE}" parentId="{2B0BEE18-BFBF-4E07-8A11-9956BE266F6D}">
    <text>Use this as a text field - maps to ACES text field as well.</text>
  </threadedComment>
  <threadedComment ref="B243" dT="2020-12-14T14:54:39.19" personId="{AE528F6D-C46B-4401-94A2-35221ED484D8}" id="{4265F368-D66E-4000-9F0A-0ABDF94B5719}" done="1">
    <text>See note for non-summary page</text>
  </threadedComment>
  <threadedComment ref="B245" dT="2021-01-08T15:16:52.27" personId="{2832BA64-7617-42CD-8254-2271F11DFA94}" id="{92C8C38D-48E0-4703-AB86-11D552957EC8}" done="1">
    <text>In AI 58, eliminated subcategories under other goods, payments or services so this question is no longer needed.</text>
  </threadedComment>
  <threadedComment ref="B246" dT="2020-12-10T14:27:06.79" personId="{AE528F6D-C46B-4401-94A2-35221ED484D8}" id="{AE68F7D0-F2E1-49B0-9D23-2DDE987F5956}" done="1">
    <text>See previous notes</text>
  </threadedComment>
  <threadedComment ref="B246" dT="2020-12-14T16:09:03.69" personId="{F7CFEF09-3D9E-48B9-B550-36A0E8936BDD}" id="{7CCD8B74-370C-41CB-93FF-340E3FF9A227}" parentId="{AE68F7D0-F2E1-49B0-9D23-2DDE987F5956}">
    <text>Combine these into a single question for all the income types</text>
  </threadedComment>
  <threadedComment ref="B247" dT="2020-12-10T14:30:38.33" personId="{AE528F6D-C46B-4401-94A2-35221ED484D8}" id="{678B64C4-AFD2-44F8-957D-7DDD42F764D9}" done="1">
    <text>Income.Period_Type_Cd
Quarterly (Q)
Semi-Monthly (S)
Once (O)
Daily (D)
Bi-Weekly (B)
Weekly (W)
Monthly (M)
Annually (A)
Semi-Annually (E)
only allow Annually and Semi-Annually  for self employment income types</text>
  </threadedComment>
  <threadedComment ref="B247" dT="2020-12-10T18:52:27.37" personId="{7C155F94-9AA1-4AD2-9820-0F40E435869F}" id="{E2BC965D-D828-48B4-B162-0A2F539100D3}" parentId="{678B64C4-AFD2-44F8-957D-7DDD42F764D9}">
    <text>Annually and Semi annually should be allowed for other income types.</text>
  </threadedComment>
  <threadedComment ref="B247" dT="2020-12-14T14:56:06.68" personId="{AE528F6D-C46B-4401-94A2-35221ED484D8}" id="{93BD59BE-9F6A-46FB-8766-F167FDA54722}" parentId="{678B64C4-AFD2-44F8-957D-7DDD42F764D9}">
    <text>Correct all other income types can use all of them but self employment can only use those two.</text>
  </threadedComment>
  <threadedComment ref="B247" dT="2020-12-14T16:13:31.74" personId="{F7CFEF09-3D9E-48B9-B550-36A0E8936BDD}" id="{9F7C2624-C18E-4EFB-981D-9C444F1E99BD}" parentId="{678B64C4-AFD2-44F8-957D-7DDD42F764D9}">
    <text>Lea - want to allow other options for self-employment as well</text>
  </threadedComment>
  <threadedComment ref="B247" dT="2021-01-14T00:19:30.02" personId="{2832BA64-7617-42CD-8254-2271F11DFA94}" id="{C9148830-85CD-4DA4-87A8-9D66B6EB44A8}" parentId="{678B64C4-AFD2-44F8-957D-7DDD42F764D9}">
    <text>according to action item on income frequencies, will provide the same options for all income types.</text>
  </threadedComment>
  <threadedComment ref="B249" dT="2020-12-10T14:33:20.32" personId="{AE528F6D-C46B-4401-94A2-35221ED484D8}" id="{FBCB2D54-21F5-47E0-92AF-DD792D75C3B8}" done="1">
    <text>Anticipated Hours per Week - Income.Hours</text>
  </threadedComment>
  <threadedComment ref="B249" dT="2020-12-14T16:23:58.16" personId="{F7CFEF09-3D9E-48B9-B550-36A0E8936BDD}" id="{830975C4-D660-413D-AF56-61B11B1BCA5C}" parentId="{FBCB2D54-21F5-47E0-92AF-DD792D75C3B8}">
    <text>Want to collect this information for job and self-employment. Collect for all different frequency values.</text>
  </threadedComment>
  <threadedComment ref="B249" dT="2021-01-07T21:10:22.11" personId="{2832BA64-7617-42CD-8254-2271F11DFA94}" id="{729A0F01-A561-4B12-B251-5B61B6A50AD9}" parentId="{FBCB2D54-21F5-47E0-92AF-DD792D75C3B8}">
    <text>Removed the hourly option for income frequency, so this question is no longer needed.</text>
  </threadedComment>
  <threadedComment ref="B249" dT="2021-01-20T16:51:00.85" personId="{7C155F94-9AA1-4AD2-9820-0F40E435869F}" id="{0D92F2D7-AD06-4929-9253-80E382D8CC4A}" parentId="{FBCB2D54-21F5-47E0-92AF-DD792D75C3B8}">
    <text>Why did we remove hours from the earned and self-employment income types?  Are these fields no longer required?  I thought SNAP used them for ABAWD and TANF ASPIRE for something...  Maybe it's because they have to be verified.</text>
  </threadedComment>
  <threadedComment ref="B249" dT="2021-01-20T19:02:18.22" personId="{7B29203D-8A1D-4423-8E6A-88E5ECA1A549}" id="{1A577730-39FC-40FC-BF15-78B2B2343268}" parentId="{FBCB2D54-21F5-47E0-92AF-DD792D75C3B8}">
    <text>Added this back in per confirmation from Rene, Lea.</text>
  </threadedComment>
  <threadedComment ref="B250" dT="2020-12-10T14:33:53.33" personId="{AE528F6D-C46B-4401-94A2-35221ED484D8}" id="{A55C2444-B519-47BC-98E8-0C333CB202F5}" done="1">
    <text>See note on frequency only two allowed for self employment.</text>
  </threadedComment>
  <threadedComment ref="B250" dT="2020-12-14T16:26:05.33" personId="{F7CFEF09-3D9E-48B9-B550-36A0E8936BDD}" id="{7A6F10F4-F575-458A-943F-162AC43B9F4F}" parentId="{A55C2444-B519-47BC-98E8-0C333CB202F5}">
    <text>Make it clear this question includes depreciation. Can remove follow up question on depreciation.</text>
  </threadedComment>
  <threadedComment ref="B250" dT="2021-01-07T21:12:55.35" personId="{2832BA64-7617-42CD-8254-2271F11DFA94}" id="{D49471EE-B0D0-4349-8FC4-35216F7CC3C5}" parentId="{A55C2444-B519-47BC-98E8-0C333CB202F5}">
    <text>Determined in AI for income to keep frequencies consistent across all income types.</text>
  </threadedComment>
  <threadedComment ref="B251" dT="2020-12-10T18:57:16.31" personId="{7C155F94-9AA1-4AD2-9820-0F40E435869F}" id="{2571E268-1003-402A-884A-031B9ACB04DA}" done="1">
    <text>needed! no place in ACES to store</text>
  </threadedComment>
  <threadedComment ref="B251" dT="2020-12-14T16:28:30.95" personId="{F7CFEF09-3D9E-48B9-B550-36A0E8936BDD}" id="{FE29C5F4-247C-4C34-8EF2-A6C689342015}" parentId="{2571E268-1003-402A-884A-031B9ACB04DA}">
    <text>May want to keep the question and will send this information to ACES. ACES can use this information to determine whether or not to create the record. Need to understand how treated by different programs. This would need to be an ACES enhancement.
Need to discuss possible ACES changes.</text>
  </threadedComment>
  <threadedComment ref="B251" dT="2020-12-14T16:34:21.71" personId="{F7CFEF09-3D9E-48B9-B550-36A0E8936BDD}" id="{4D4A74C4-D298-4C27-99A8-7D0D9697DE30}" parentId="{2571E268-1003-402A-884A-031B9ACB04DA}">
    <text>Change this to a Yes/No question. Need to get the date</text>
  </threadedComment>
  <threadedComment ref="B252" dT="2020-12-10T14:39:10.72" personId="{AE528F6D-C46B-4401-94A2-35221ED484D8}" id="{C3B2A0BC-8E35-41B3-9EA3-628C502E12FF}" done="1">
    <text>Income.End_Dt</text>
  </threadedComment>
  <threadedComment ref="B252" dT="2020-12-14T16:42:36.13" personId="{F7CFEF09-3D9E-48B9-B550-36A0E8936BDD}" id="{86099689-22DF-4E38-A5A4-9EE072EF2444}" parentId="{C3B2A0BC-8E35-41B3-9EA3-628C502E12FF}">
    <text>Add help icon to write that this is based off the last date of paycheck.</text>
  </threadedComment>
  <threadedComment ref="B253" dT="2020-12-08T11:21:48.46" personId="{BD247019-0B78-4CD4-A842-57CEE3AC0445}" id="{937CDD67-F072-4761-82DA-D12589253A30}" done="1">
    <text>For discussion: Would we need to ask both the end date and the final date of paycheck?</text>
  </threadedComment>
  <threadedComment ref="B253" dT="2020-12-14T16:42:48.69" personId="{AE528F6D-C46B-4401-94A2-35221ED484D8}" id="{DB59D669-9674-48A2-B73D-D0196621A425}" parentId="{937CDD67-F072-4761-82DA-D12589253A30}">
    <text>Income.Lst_Empl_DT</text>
  </threadedComment>
  <threadedComment ref="B255" dT="2020-12-11T12:12:25.81" personId="{AE528F6D-C46B-4401-94A2-35221ED484D8}" id="{523C7686-5DEE-431E-8687-9B5E2FEBE454}" done="1">
    <text>We don't have an end reason in ACES</text>
  </threadedComment>
  <threadedComment ref="B255" dT="2021-01-14T00:25:44.31" personId="{2832BA64-7617-42CD-8254-2271F11DFA94}" id="{EEF804A9-219D-434B-82AD-9816A2A23D37}" parentId="{523C7686-5DEE-431E-8687-9B5E2FEBE454}">
    <text>Determine to keep end reason in IOS although no place in ACES.</text>
  </threadedComment>
  <threadedComment ref="B264" dT="2020-12-08T01:54:36.86" personId="{2832BA64-7617-42CD-8254-2271F11DFA94}" id="{2D649DD8-F2C0-45DF-8C0F-5E1CD657C9CA}" done="1">
    <text>MMC asks about the following expense types:
Housing and Utility Bills - [Condo Fees, Shelter- insurance (homeowners), Shelter - mortgage (princliple &amp; interest), Shelter - property tax, Shelter - rent, Shelter - General Assistance, Shelter - HUD Shelter Cost, Utility - air conditioning, Utility - cooking, Utility - heat, Utility - lights, Utility - sewer, Utility - telephone, Utility - trash, Utility - water]
Support Payments and Obligations -  [Individual - Alimony, Individual - Child Support]
Medical Bills - [Medical - Health Insurance Premium - Other, Medical - Prescription Drugs]
Dependent Care</text>
  </threadedComment>
  <threadedComment ref="B264" dT="2020-12-08T11:23:04.99" personId="{BD247019-0B78-4CD4-A842-57CEE3AC0445}" id="{737B5287-D956-4886-918B-5924928DC563}" parentId="{2D649DD8-F2C0-45DF-8C0F-5E1CD657C9CA}">
    <text>For discussion: Please provide expense sub-types for determination of expense type breakdown.</text>
  </threadedComment>
  <threadedComment ref="B264" dT="2020-12-11T12:16:44.87" personId="{AE528F6D-C46B-4401-94A2-35221ED484D8}" id="{FA00F19B-5FFA-4787-888D-5576DC9285C1}" parentId="{2D649DD8-F2C0-45DF-8C0F-5E1CD657C9CA}">
    <text>See my comment with the expense lists on the corresponding word doc for 2.1.2.</text>
  </threadedComment>
  <threadedComment ref="B265" dT="2020-12-11T12:19:36.48" personId="{AE528F6D-C46B-4401-94A2-35221ED484D8}" id="{8514F408-F0DE-4927-A398-5B9D84E19B0F}" done="1">
    <text>The MAGi expenses in ACES are:
Student Loan Interest (I11)
Individual - Alimony (I32)
MAGI-other (M50)
MAGI GAP Filing (O51)</text>
  </threadedComment>
  <threadedComment ref="B265" dT="2020-12-11T13:20:35.47" personId="{AE528F6D-C46B-4401-94A2-35221ED484D8}" id="{EF9A2F4E-75BC-4AB6-B6F6-267D0E99711D}" parentId="{8514F408-F0DE-4927-A398-5B9D84E19B0F}">
    <text>LTC PSD for 5.3.1.1 for COC uses:
Individual - Federal Income Tax (I15)
Individual - State Income Tax (I16)
Individual - Local Income Tax (I17)</text>
  </threadedComment>
  <threadedComment ref="B265" dT="2020-12-11T15:32:38.91" personId="{F7CFEF09-3D9E-48B9-B550-36A0E8936BDD}" id="{71836EE9-BE21-4D37-858D-0512FADEC588}" parentId="{8514F408-F0DE-4927-A398-5B9D84E19B0F}">
    <text>May want to change wording of this question. Follow up with Esther, Lea, Rene</text>
  </threadedComment>
  <threadedComment ref="B265" dT="2020-12-17T20:05:27.13" personId="{7C155F94-9AA1-4AD2-9820-0F40E435869F}" id="{4570109C-5B2F-4E34-95C1-D08141B3FDAC}" parentId="{8514F408-F0DE-4927-A398-5B9D84E19B0F}">
    <text>Gatepost question should change:  Tax deductible expenses include before tax deductions such as medical insurance, flexible spending accounts (health and dependent plans), deferred compensation, and pre-tax life insurance premiumts.  They may also include expenses that can be deducted on your federal income tax return such as student loan interest paid, tuition and fees, and alimony (if finalized before 1/1/2019).</text>
  </threadedComment>
  <threadedComment ref="B265" dT="2021-01-14T00:28:40.83" personId="{2832BA64-7617-42CD-8254-2271F11DFA94}" id="{7F7D68C0-2B2D-4055-8004-66243B69B7C2}" parentId="{8514F408-F0DE-4927-A398-5B9D84E19B0F}">
    <text>Will include Lea's text as help text for the gatepost question</text>
  </threadedComment>
  <threadedComment ref="B266" dT="2020-12-10T20:54:59.69" personId="{60282FCE-FB87-4F1A-9BED-CDADBF643A3D}" id="{14C803FF-E4CE-447B-9273-EAFD2B9FA938}" done="1">
    <text xml:space="preserve">LTC only
</text>
  </threadedComment>
  <threadedComment ref="B266" dT="2020-12-11T12:25:47.52" personId="{AE528F6D-C46B-4401-94A2-35221ED484D8}" id="{8042EF3B-54AF-421E-BEE6-1F24DA3A5E45}" parentId="{14C803FF-E4CE-447B-9273-EAFD2B9FA938}">
    <text>SNAP Medical Expenses are:
Medical - medical expense (M19)
Medical - Health Ins Premium - Medicare Part A (M20)
Medical - Health Insurance Premium - Other (M22)
Medical - HOME-ACCESS-MODIFICATIONS (M23)
Medical - COMMUNICATIONS-DEVICES (M24)
Medical - WHEELCHAIR ACCESSORIES (M25)
Medical - ADAPTATIONS TO VEHICLES (M26)
Medical - HEARING-AIDS (M27)
Medical - GLASSES-VISUAL-AIDS (M28)
Medical - ENVIRONMENTAL-CONTROLS (M29)
Medical - ASSISTIVE-ANIMALS (M30)
Medical - PERSONAL-EMERGENCY-RESPONSE-SYSTEMS (M31)
Medical - Blue Cross/Blue Shield Premium (M32)
Medical - Health Ins Premium - Medicare Part B (M38)
Medical - Prescription Drugs (M39)</text>
  </threadedComment>
  <threadedComment ref="B266" dT="2020-12-11T13:16:14.84" personId="{AE528F6D-C46B-4401-94A2-35221ED484D8}" id="{916017AE-51AA-4078-826B-1706340CE4E8}" parentId="{14C803FF-E4CE-447B-9273-EAFD2B9FA938}">
    <text>LTCPSD 5.1.8.3 Calulation of State-Assistacne Program Deductible Amount uses:Medical - Health Insurance Premium – Other (M22), Medical - Blue Cross/Blue Shield Premium (M32), Medical - Health Ins Premium - Medicare Part A (M20)Medical - Health Ins Premium - Medicare Part B (M38).</text>
  </threadedComment>
  <threadedComment ref="B266" dT="2020-12-11T13:23:51.24" personId="{AE528F6D-C46B-4401-94A2-35221ED484D8}" id="{97196D4B-FB22-4A9B-8D39-C5704D267723}" parentId="{14C803FF-E4CE-447B-9273-EAFD2B9FA938}">
    <text>COC 5.3.1.1  also uses (Medical - Health Insurance Premium - Indemnity) M21</text>
  </threadedComment>
  <threadedComment ref="B266" dT="2020-12-23T17:13:11.81" personId="{2832BA64-7617-42CD-8254-2271F11DFA94}" id="{2DA1FF31-80F1-47CB-95F2-F3F11E8F0275}" parentId="{14C803FF-E4CE-447B-9273-EAFD2B9FA938}">
    <text>Updates the reference table values with items provided by Bronwyn. Will confirm the mapping and specific values in future sprint.
Updated as LTC only for MC apps</text>
  </threadedComment>
  <threadedComment ref="B267" dT="2020-12-11T13:26:39.95" personId="{AE528F6D-C46B-4401-94A2-35221ED484D8}" id="{D3B5843D-DE65-482A-91BF-A941CAF7F2ED}" done="1">
    <text>LTC PSD for COC 5.3.1.1 uses Shelter -- HUD Shelter Cost (S45)</text>
  </threadedComment>
  <threadedComment ref="B267" dT="2020-12-11T13:31:50.63" personId="{AE528F6D-C46B-4401-94A2-35221ED484D8}" id="{BF6A8F6E-31CB-4BFC-8070-0E776111ED49}" parentId="{D3B5843D-DE65-482A-91BF-A941CAF7F2ED}">
    <text>SNAP Shelter expenses are:
Shelter - mortgage (principle &amp; interest) (S11)
Shelter - property tax (S12)
Shelter - insurance (homeowners) (S13)
Shelter -- HUD Shelter Cost (S45)
Condo Fees (S15)
Shelter - rent (S14)</text>
  </threadedComment>
  <threadedComment ref="B267" dT="2020-12-11T15:00:17.30" personId="{AE528F6D-C46B-4401-94A2-35221ED484D8}" id="{6328FDCE-C5CA-4522-B127-F4CCBC652914}" parentId="{D3B5843D-DE65-482A-91BF-A941CAF7F2ED}">
    <text>TANF- EXPENSE_TYPE = “Shelter General Assistance” (S46), “Condo Fees” (S15), “Shelter - insurance (homeowners)” (S13), “Shelter - mortgage (principle &amp; interest)” (S11), “Shelter - property tax” (S12), or “Shelter - rent” (S14).</text>
  </threadedComment>
  <threadedComment ref="B267" dT="2020-12-23T17:22:46.25" personId="{2832BA64-7617-42CD-8254-2271F11DFA94}" id="{4F0CBC9F-7BE0-491D-AA80-858758565D27}" parentId="{D3B5843D-DE65-482A-91BF-A941CAF7F2ED}">
    <text>Updated the reference table values with desired options.</text>
  </threadedComment>
  <threadedComment ref="B268" dT="2020-12-11T13:35:31.54" personId="{AE528F6D-C46B-4401-94A2-35221ED484D8}" id="{2DC739D7-B921-4EA2-A599-AF4BEC40806F}" done="1">
    <text>SNAP utility expenses are:
Utility - sewer (U1)
Utility - heat (U2)
Utility - cooking (U3)
Utility - lights (U4)
Utility - air conditioning (U9)
Utility - telephone (U8)
Utility - trash (U5)
Utility - water (U5)
Prorated Utility Standard (U5)</text>
  </threadedComment>
  <threadedComment ref="B269" dT="2020-12-08T01:47:56.46" personId="{2832BA64-7617-42CD-8254-2271F11DFA94}" id="{490E193E-3910-4E90-BC9F-E0A99640A831}" done="1">
    <text>Note that MMC only collects monthly expense frequency.</text>
  </threadedComment>
  <threadedComment ref="B269" dT="2020-12-08T11:25:59.63" personId="{BD247019-0B78-4CD4-A842-57CEE3AC0445}" id="{A5723464-EDC2-4776-AD09-02D1ABC13172}" parentId="{490E193E-3910-4E90-BC9F-E0A99640A831}">
    <text>For discussion: Does ACES support collecting expense frequencies other than monthly?</text>
  </threadedComment>
  <threadedComment ref="B269" dT="2020-12-10T20:38:17.89" personId="{F4937067-518F-49EA-B783-600C98EF6606}" id="{896931A0-26AA-47A0-8A7D-CF790CAC2BB8}" parentId="{490E193E-3910-4E90-BC9F-E0A99640A831}">
    <text>Yes it does.  I think it should be asked for all expenses.</text>
  </threadedComment>
  <threadedComment ref="B269" dT="2020-12-11T13:42:43.33" personId="{AE528F6D-C46B-4401-94A2-35221ED484D8}" id="{D8A7C878-C4BD-4F88-BDA7-66176D0FE011}" parentId="{490E193E-3910-4E90-BC9F-E0A99640A831}">
    <text>ACES.EXPENSE.PERIOD_TYPE_CD the values are:
Quarterly (Q)
Semi-Monthly (S)
Once (O)
Daily (D)
Bi-Weekly (B)
Weekly (W)
Monthly (M)
Annually (A)
Semi-Annually (E)</text>
  </threadedComment>
  <threadedComment ref="B269" dT="2020-12-23T18:27:14.69" personId="{2832BA64-7617-42CD-8254-2271F11DFA94}" id="{527DE020-32AB-47FE-BD51-3397E050C08F}" parentId="{490E193E-3910-4E90-BC9F-E0A99640A831}">
    <text>Frequency options + their ordering has been updated in the reference table values for PAYFREQUENCY.</text>
  </threadedComment>
  <threadedComment ref="B270" dT="2020-12-11T14:29:19.94" personId="{AE528F6D-C46B-4401-94A2-35221ED484D8}" id="{55FF1380-C9A7-4F3E-B68C-1B9CC15A6EDD}" done="1">
    <text>ACES.EXPENSE.AMOUNT</text>
  </threadedComment>
  <threadedComment ref="B271" dT="2020-12-10T19:00:16.34" personId="{7C155F94-9AA1-4AD2-9820-0F40E435869F}" id="{D7F04F55-81C5-431F-A116-C12FD9DBC938}" done="1">
    <text>needed for MAGI Alimony but no place to store.  Could use it to determine whether or not to create the record.</text>
  </threadedComment>
  <threadedComment ref="B271" dT="2020-12-11T15:59:41.80" personId="{F7CFEF09-3D9E-48B9-B550-36A0E8936BDD}" id="{17CD60BD-81A1-4920-AC45-F11082E1F199}" parentId="{D7F04F55-81C5-431F-A116-C12FD9DBC938}">
    <text>This may need to be an ACES enhancement.</text>
  </threadedComment>
  <threadedComment ref="B271" dT="2020-12-23T18:28:11.04" personId="{2832BA64-7617-42CD-8254-2271F11DFA94}" id="{3BF85B6B-A9A3-464F-BA38-5DE70C64F7DD}" parentId="{D7F04F55-81C5-431F-A116-C12FD9DBC938}">
    <text>Rene Bernard -
During discussion 12/14 it was decided that we would be adding functionality in aces to gather the divorce date and then adjusting OPA rules to use this date to count the expense as a pre tax deduction “Magi Other” if the divorce was finalized prior to Jan 1, 2019 or to count the alimony as taxable income for divorces finalized before Jan 1, 2019.  For divorces finalized on or after Jan 1, 2019, the alimony will no longer be counted as a deduction for MAGI or income for MAGI MaineCare.  How income is treated for the other programs will remain</text>
  </threadedComment>
  <threadedComment ref="B271" dT="2020-12-23T18:30:20.32" personId="{2832BA64-7617-42CD-8254-2271F11DFA94}" id="{E24FC5AE-1B87-4200-802F-18F059D3A8E0}" parentId="{D7F04F55-81C5-431F-A116-C12FD9DBC938}">
    <text>Decision to keep the divorce date in IOS. Will update ACES to collect this information.</text>
  </threadedComment>
  <threadedComment ref="B271" dT="2021-01-19T21:24:54.33" personId="{F4937067-518F-49EA-B783-600C98EF6606}" id="{5693B706-EA77-4AE6-83AE-35337D113838}" parentId="{D7F04F55-81C5-431F-A116-C12FD9DBC938}">
    <text>Don't we address this above with the Yes/No to the Jan 1, 2019 question?</text>
  </threadedComment>
  <threadedComment ref="B271" dT="2021-01-20T19:22:13.80" personId="{7B29203D-8A1D-4423-8E6A-88E5ECA1A549}" id="{C9515866-2B5A-4F9B-932D-E538D12FE969}" parentId="{D7F04F55-81C5-431F-A116-C12FD9DBC938}">
    <text>Updated question to match the Yes/No question for income for consistency.</text>
  </threadedComment>
  <threadedComment ref="B272" dT="2020-12-08T01:48:48.30" personId="{2832BA64-7617-42CD-8254-2271F11DFA94}" id="{7864FAE8-86ED-4773-857A-36F9960E484F}" done="1">
    <text>Note MMC asks in the following format:
"Does your household get housing or rent assistance?"</text>
  </threadedComment>
  <threadedComment ref="B272" dT="2020-12-08T11:27:10.05" personId="{BD247019-0B78-4CD4-A842-57CEE3AC0445}" id="{FC4FC688-DDC3-4737-A3AB-F4987A4912E3}" parentId="{7864FAE8-86ED-4773-857A-36F9960E484F}">
    <text>For discussion: Is it preferred for this question to be written out more specifically or kept more general?</text>
  </threadedComment>
  <threadedComment ref="B272" dT="2020-12-10T17:13:11.05" personId="{F4937067-518F-49EA-B783-600C98EF6606}" id="{5EC2A846-D304-4526-81C0-83C25B100886}" parentId="{7864FAE8-86ED-4773-857A-36F9960E484F}">
    <text>I think we could ask this with some follow up:  Is it subsidized housing or do you receive a voucher.  If a voucher as the amount.</text>
  </threadedComment>
  <threadedComment ref="B272" dT="2020-12-11T14:35:26.44" personId="{AE528F6D-C46B-4401-94A2-35221ED484D8}" id="{43363352-8601-4D94-951C-1C6560DA4F10}" parentId="{7864FAE8-86ED-4773-857A-36F9960E484F}">
    <text>In ACES we have the questions:
Live in Public Housing? Expense.Public_Housing_Ind
 Rent Subsidy Amount?- Expense.Subsidized_Amount</text>
  </threadedComment>
  <threadedComment ref="B272" dT="2020-12-11T14:36:17.57" personId="{AE528F6D-C46B-4401-94A2-35221ED484D8}" id="{C0CCC07C-EB0E-408D-B9A8-7C9612F28BBC}" parentId="{7864FAE8-86ED-4773-857A-36F9960E484F}">
    <text>HUD also an expense type</text>
  </threadedComment>
  <threadedComment ref="B272" dT="2020-12-11T16:25:04.46" personId="{F7CFEF09-3D9E-48B9-B550-36A0E8936BDD}" id="{1CE900AD-A586-47ED-B103-6EA3EE96633F}" parentId="{7864FAE8-86ED-4773-857A-36F9960E484F}">
    <text>This is helpful information for SNAP/TANF. No mapping in ACES, but want to ask the question. Likely add in PDF.</text>
  </threadedComment>
  <threadedComment ref="B272" dT="2020-12-23T18:32:05.27" personId="{2832BA64-7617-42CD-8254-2271F11DFA94}" id="{EEEB1CFA-4834-4963-BCF8-1840DB0CBE0D}" parentId="{7864FAE8-86ED-4773-857A-36F9960E484F}">
    <text>Added TANF to the programs for this question. Will keep this question and print to PDF.</text>
  </threadedComment>
  <threadedComment ref="B273" dT="2020-12-10T20:43:44.91" personId="{F4937067-518F-49EA-B783-600C98EF6606}" id="{A9B06855-96FE-4CC5-AE52-271967A6E000}" done="1">
    <text>Capture this information and include in the ACES description field please.</text>
  </threadedComment>
  <threadedComment ref="B273" dT="2020-12-23T18:33:03.45" personId="{2832BA64-7617-42CD-8254-2271F11DFA94}" id="{3BD3087C-EE49-42A6-BB08-31EEB4E57BC6}" parentId="{A9B06855-96FE-4CC5-AE52-271967A6E000}">
    <text>Will need to confirm mapping for this question in ACES integration sprint.</text>
  </threadedComment>
  <threadedComment ref="B274" dT="2020-12-10T20:44:47.42" personId="{F4937067-518F-49EA-B783-600C98EF6606}" id="{0CF77287-95B7-4B97-9722-D684D349F3FA}" done="1">
    <text>Retain and use for SNAP, TANF, and Non-MAGI</text>
  </threadedComment>
  <threadedComment ref="B276" dT="2020-12-11T14:37:46.98" personId="{AE528F6D-C46B-4401-94A2-35221ED484D8}" id="{60AFFE04-7B8A-4C95-8591-22F50AAD472C}" done="1">
    <text>Paid to- ACES.Expense.Other_Paid_To</text>
  </threadedComment>
  <threadedComment ref="B277" dT="2020-12-11T14:32:28.20" personId="{AE528F6D-C46B-4401-94A2-35221ED484D8}" id="{42C1BF11-ECB4-4C1A-ADD3-4BF9B5401209}" done="1">
    <text>Expense is for: Expense.Person_Id_For- in ACES this is a drop down of HH memebers.</text>
  </threadedComment>
  <threadedComment ref="B277" dT="2020-12-11T16:52:42.01" personId="{F7CFEF09-3D9E-48B9-B550-36A0E8936BDD}" id="{3A6B7433-F7DA-48AF-86A0-A48D3976320E}" parentId="{42C1BF11-ECB4-4C1A-ADD3-4BF9B5401209}">
    <text>Cannot select someone outside the household. Remove this option.</text>
  </threadedComment>
  <threadedComment ref="B279" dT="2021-01-20T21:01:01.59" personId="{AE528F6D-C46B-4401-94A2-35221ED484D8}" id="{A9D7A701-5A7C-4356-BDF7-6DFC064E5ACD}">
    <text>Frequency is the same across the board fro ACES.</text>
  </threadedComment>
  <threadedComment ref="B282" dT="2020-12-10T17:48:35.30" personId="{7C155F94-9AA1-4AD2-9820-0F40E435869F}" id="{220B7117-AD6D-47D6-98A4-A7FE7F848A1F}" done="1">
    <text>We have this in TPL detail but is tied to a specific insurance record.</text>
  </threadedComment>
  <threadedComment ref="B282" dT="2020-12-22T20:37:54.37" personId="{2832BA64-7617-42CD-8254-2271F11DFA94}" id="{A1A134C5-A4D8-436E-8B55-650F461B4A6A}" parentId="{220B7117-AD6D-47D6-98A4-A7FE7F848A1F}">
    <text>This question queues the access to healthcare section, which will be removed. Will still keep this question though.</text>
  </threadedComment>
  <threadedComment ref="B282" dT="2021-01-20T21:02:05.36" personId="{AE528F6D-C46B-4401-94A2-35221ED484D8}" id="{213A523C-4CAB-4CB0-B088-D9B8776D5BA5}" parentId="{220B7117-AD6D-47D6-98A4-A7FE7F848A1F}">
    <text>Third_Pty_Hlth_Insurance .EMPLOYER_OFFERED_IND</text>
  </threadedComment>
  <threadedComment ref="B283" dT="2020-12-10T19:32:19.23" personId="{F7CFEF09-3D9E-48B9-B550-36A0E8936BDD}" id="{55C5B7C5-1A21-4709-844B-708032B0F70F}" done="1">
    <text>Confirm wording of question in the future.</text>
  </threadedComment>
  <threadedComment ref="B283" dT="2020-12-10T20:07:28.53" personId="{7C155F94-9AA1-4AD2-9820-0F40E435869F}" id="{93F3C413-27AD-47F9-BBC2-CF9C5DA5553B}" parentId="{55C5B7C5-1A21-4709-844B-708032B0F70F}">
    <text>Is this an employer offered health care plan?</text>
  </threadedComment>
  <threadedComment ref="B283" dT="2021-01-20T21:03:16.92" personId="{AE528F6D-C46B-4401-94A2-35221ED484D8}" id="{77E8F838-65B3-46AE-AC4D-90EC77835BBD}" parentId="{55C5B7C5-1A21-4709-844B-708032B0F70F}">
    <text>Third_Pty_Hlth_Insurance .EMPLOYER_OFFERED_IND</text>
  </threadedComment>
  <threadedComment ref="B284" dT="2021-01-20T21:03:44.40" personId="{AE528F6D-C46B-4401-94A2-35221ED484D8}" id="{EDABB167-26DB-4944-BCD9-C47284E3D951}">
    <text>Third Pty Hlth Insurance.Carrier_Name VARCHAR2 (50 byte)</text>
  </threadedComment>
  <threadedComment ref="B285" dT="2021-01-20T21:08:09.97" personId="{AE528F6D-C46B-4401-94A2-35221ED484D8}" id="{9C641BEE-3758-4CE0-8953-CEE92B702045}">
    <text>In ACES address is just one line for the whole thing so translation might be tricky. 
ACES.THIRD_PTY_HLTH_INSURANCE. CARRIER_ADDRESS VARCHAR (200 BYTE)</text>
  </threadedComment>
  <threadedComment ref="B287" dT="2021-01-20T21:08:30.89" personId="{AE528F6D-C46B-4401-94A2-35221ED484D8}" id="{F89ED175-4536-4842-A227-11297998BEA0}">
    <text>Third Pty Hlth Insurance.Policy_Id</text>
  </threadedComment>
  <threadedComment ref="B288" dT="2021-01-20T21:08:42.51" personId="{AE528F6D-C46B-4401-94A2-35221ED484D8}" id="{B90D1F90-7FC1-4CB4-946B-262CF0D2B584}">
    <text>Third Pty Hlth Insurance.Group_Id</text>
  </threadedComment>
  <threadedComment ref="B289" dT="2020-12-10T19:37:01.82" personId="{F7CFEF09-3D9E-48B9-B550-36A0E8936BDD}" id="{88AA1054-9CA7-4856-8828-FD71E1E8054A}" done="1">
    <text>Listed as other covered people in ACES. Planning to reword this question.</text>
  </threadedComment>
  <threadedComment ref="B289" dT="2020-12-22T21:20:23.74" personId="{2832BA64-7617-42CD-8254-2271F11DFA94}" id="{E8FB85CD-7025-4CCC-835F-B4D7C985089C}" parentId="{88AA1054-9CA7-4856-8828-FD71E1E8054A}">
    <text>No follow up here, so will proceed with the current wording.</text>
  </threadedComment>
  <threadedComment ref="B289" dT="2021-01-20T18:24:31.01" personId="{7C155F94-9AA1-4AD2-9820-0F40E435869F}" id="{EEAF553F-D517-4BDD-9150-F6E616648B28}" parentId="{88AA1054-9CA7-4856-8828-FD71E1E8054A}">
    <text>Where is this question and how is it used?  I didn't see it in the screenshots.  what are the options from the picklist?</text>
  </threadedComment>
  <threadedComment ref="B289" dT="2021-01-21T22:29:27.48" personId="{F7CFEF09-3D9E-48B9-B550-36A0E8936BDD}" id="{3166AEFA-77E1-4448-A5FA-7014B9AE28AF}" parentId="{88AA1054-9CA7-4856-8828-FD71E1E8054A}">
    <text>@Studholme, Lea In NextGen, this question only appeared for certain types of healthcare coverage sources, so it may not have appeared in the screen shot. The options for this picklist are the reference table values for PLANTIERLEVEL:
Employee Only
Employee plus Spouse
Employee plus One dependent
Employee plus two or more dependents
Family
Please confirm if this question should be kept or removed.</text>
    <mentions>
      <mention mentionpersonId="{EEAC3923-0631-41EF-96E1-B8D529E52887}" mentionId="{36999C64-9425-4AEC-9836-D3971D621F6E}" startIndex="0" length="15"/>
    </mentions>
  </threadedComment>
  <threadedComment ref="B289" dT="2021-01-22T12:59:38.45" personId="{7C155F94-9AA1-4AD2-9820-0F40E435869F}" id="{71FBA08B-D24D-4B66-A8F1-C9F1586F337B}" parentId="{88AA1054-9CA7-4856-8828-FD71E1E8054A}">
    <text>Keep.</text>
  </threadedComment>
  <threadedComment ref="B289" dT="2021-01-22T13:52:17.38" personId="{F7CFEF09-3D9E-48B9-B550-36A0E8936BDD}" id="{2C88BAE2-279D-4C0C-A8C5-28795E1A3417}" parentId="{88AA1054-9CA7-4856-8828-FD71E1E8054A}">
    <text>@Studholme, Lea Should this question be asked for all health coverage or only if someone answers yes to "Is this an employer offered health care plan?"</text>
    <mentions>
      <mention mentionpersonId="{EEAC3923-0631-41EF-96E1-B8D529E52887}" mentionId="{F5B24255-2C84-45CE-858A-AEC204D35346}" startIndex="0" length="15"/>
    </mentions>
  </threadedComment>
  <threadedComment ref="B295" dT="2020-12-09T23:58:47.05" personId="{2832BA64-7617-42CD-8254-2271F11DFA94}" id="{C441499F-312E-47DB-9F7D-8566A371F1C9}" done="1">
    <text>For discussion: NextGen supports collecting information on people outside the household who are enrolled in the same healthcare coverage plan vs MMC does not. Is this information needed? If so, can ACES support collecting it?</text>
  </threadedComment>
  <threadedComment ref="B295" dT="2020-12-10T17:55:14.63" personId="{7C155F94-9AA1-4AD2-9820-0F40E435869F}" id="{320D3022-FE0D-4DB3-91E4-51246EF2FE99}" parentId="{C441499F-312E-47DB-9F7D-8566A371F1C9}">
    <text>No. Only members within the household.</text>
  </threadedComment>
  <threadedComment ref="B296" dT="2020-12-09T23:39:26.03" personId="{2832BA64-7617-42CD-8254-2271F11DFA94}" id="{7C0D200D-BE23-4F3C-B87E-98FEAFFC1813}" done="1">
    <text>For discussion: NextGen allows you to associate a specific employer entered in the income section to the healthcare coverage. If the healthcare coverage comes from a different employer (not entered), then NextGen only collects the employer name. In contrast, MMC manually collects employer name, address, phone number, and FEIN for the employer. Do these fields need to be added to NextGen for employers not entered in the income section?</text>
  </threadedComment>
  <threadedComment ref="B296" dT="2020-12-10T17:59:17.44" personId="{7C155F94-9AA1-4AD2-9820-0F40E435869F}" id="{9DE57A78-3759-4219-A2A8-2107B0C8177B}" parentId="{7C0D200D-BE23-4F3C-B87E-98FEAFFC1813}">
    <text>No.  The only question we have is if it's an Employer offered health insurance.</text>
  </threadedComment>
  <threadedComment ref="B296" dT="2020-12-22T21:27:38.38" personId="{2832BA64-7617-42CD-8254-2271F11DFA94}" id="{F39F25F7-81A4-4563-9B3C-F6EE2A22A631}" parentId="{7C0D200D-BE23-4F3C-B87E-98FEAFFC1813}">
    <text>Since no place in ACES to store employer name, will remove the field.</text>
  </threadedComment>
  <threadedComment ref="B296" dT="2021-01-20T18:38:13.52" personId="{7C155F94-9AA1-4AD2-9820-0F40E435869F}" id="{A9DE5A63-C7C2-4721-A0BE-39F0AEFDA8AC}" parentId="{7C0D200D-BE23-4F3C-B87E-98FEAFFC1813}">
    <text>Can we revisit this question?  I think I have misunderstood the design.  ACES has a place to store Employer name - it is manually entered in MMC right now. I believe I may have been asnwering the question as to whether or not we needed to add address, phone number, etc.  We don't need those additions but would like the employer name.</text>
  </threadedComment>
  <threadedComment ref="B296" dT="2021-01-21T22:33:56.20" personId="{F7CFEF09-3D9E-48B9-B550-36A0E8936BDD}" id="{693DE91B-BBA9-4CCE-95B9-8EA7BD46FDC3}" parentId="{7C0D200D-BE23-4F3C-B87E-98FEAFFC1813}">
    <text>Updated the documentation to keep employer name for healthcare coverage.</text>
  </threadedComment>
  <threadedComment ref="B301" dT="2021-01-20T21:11:43.07" personId="{AE528F6D-C46B-4401-94A2-35221ED484D8}" id="{2789A83B-DCCC-43DA-858C-B47AD82706FF}">
    <text>Third Pty Health Insurance.Insurance_Type_Cd
Available values are:
Dental (D)
Life (L)
Medical (M)
Pharmacy (P)
Workers Comp (W)
Liability (A)
Casualty (C)
Long Term Care Insurance (B)
Long Term Care Partnership (E)</text>
  </threadedComment>
  <threadedComment ref="B303" dT="2020-12-10T00:45:00.76" personId="{2832BA64-7617-42CD-8254-2271F11DFA94}" id="{5338C4D0-3CDC-41C2-AE98-3D7A33825407}" done="1">
    <text>For discussion: MMC asks the question "If this coverage ends in the next 30 days, when will it end?" Please provide preferred language for this question.</text>
  </threadedComment>
  <threadedComment ref="B303" dT="2020-12-10T19:46:36.45" personId="{F7CFEF09-3D9E-48B9-B550-36A0E8936BDD}" id="{019648E7-4F63-4C7A-91D3-F31CA875B58F}" parentId="{5338C4D0-3CDC-41C2-AE98-3D7A33825407}">
    <text>Make this a not required field + show for all healthcare coverage details.</text>
  </threadedComment>
  <threadedComment ref="B304" dT="2020-12-10T19:49:40.41" personId="{F7CFEF09-3D9E-48B9-B550-36A0E8936BDD}" id="{BD5826B4-29A2-49AF-BACE-04877DD4B31C}" done="1">
    <text>Will leave in IOS since it is used for CHIP, but there isn't a place in ACES for it.</text>
  </threadedComment>
  <threadedComment ref="B309" dT="2021-01-20T19:24:54.87" personId="{7C155F94-9AA1-4AD2-9820-0F40E435869F}" id="{9D24DAC6-67A7-4BE8-A99D-964F1522957C}">
    <text>I recall there being a validation here to ensure the name matches the primary applicant, yes?  If so, we need a check box or something to indicate that the individual signing is an Auth Rep and that they will allow to submit the application.</text>
  </threadedComment>
  <threadedComment ref="B309" dT="2021-01-21T22:39:24.28" personId="{F7CFEF09-3D9E-48B9-B550-36A0E8936BDD}" id="{51959FA9-9A53-4F4C-B74C-73ACEF664BF4}" parentId="{9D24DAC6-67A7-4BE8-A99D-964F1522957C}">
    <text>@Studholme, Lea yes we currently have the SignatureMatchValidator which requires the name to match that of the primary applicant. We will need to discuss how to allow signatures of authorized representatives in the finalization meeting.</text>
    <mentions>
      <mention mentionpersonId="{EEAC3923-0631-41EF-96E1-B8D529E52887}" mentionId="{7C98AD19-655D-42BA-BE03-A2C81DF025B1}" startIndex="0" length="15"/>
    </mentions>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17" Type="http://schemas.openxmlformats.org/officeDocument/2006/relationships/hyperlink" Target="https://octane.deloitte.com/ui/entity-navigation.jsp?p=1001/399004&amp;entityType=work_item&amp;id=1727651" TargetMode="External"/><Relationship Id="rId21" Type="http://schemas.openxmlformats.org/officeDocument/2006/relationships/hyperlink" Target="https://octane.deloitte.com/ui/entity-navigation.jsp?p=1001/399004&amp;entityType=work_item&amp;id=1786100" TargetMode="External"/><Relationship Id="rId42" Type="http://schemas.openxmlformats.org/officeDocument/2006/relationships/hyperlink" Target="https://octane.deloitte.com/ui/entity-navigation.jsp?p=1001/399004&amp;entityType=work_item&amp;id=1732019" TargetMode="External"/><Relationship Id="rId63" Type="http://schemas.openxmlformats.org/officeDocument/2006/relationships/hyperlink" Target="https://octane.deloitte.com/ui/entity-navigation.jsp?p=1001/399004&amp;entityType=work_item&amp;id=1735205" TargetMode="External"/><Relationship Id="rId84" Type="http://schemas.openxmlformats.org/officeDocument/2006/relationships/hyperlink" Target="https://octane.deloitte.com/ui/entity-navigation.jsp?p=1001/399004&amp;entityType=work_item&amp;id=1743077" TargetMode="External"/><Relationship Id="rId138" Type="http://schemas.openxmlformats.org/officeDocument/2006/relationships/hyperlink" Target="https://octane.deloitte.com/ui/entity-navigation.jsp?p=1001/399004&amp;entityType=work_item&amp;id=1754708" TargetMode="External"/><Relationship Id="rId159" Type="http://schemas.openxmlformats.org/officeDocument/2006/relationships/hyperlink" Target="https://octane.deloitte.com/ui/entity-navigation.jsp?p=1001/399004&amp;entityType=work_item&amp;id=1827807" TargetMode="External"/><Relationship Id="rId170" Type="http://schemas.openxmlformats.org/officeDocument/2006/relationships/hyperlink" Target="https://octane.deloitte.com/ui/entity-navigation.jsp?p=1001/399004&amp;entityType=work_item&amp;id=1827403" TargetMode="External"/><Relationship Id="rId191" Type="http://schemas.openxmlformats.org/officeDocument/2006/relationships/hyperlink" Target="https://octane.deloitte.com/ui/entity-navigation.jsp?p=1001/399004&amp;entityType=work_item&amp;id=1771708" TargetMode="External"/><Relationship Id="rId205" Type="http://schemas.openxmlformats.org/officeDocument/2006/relationships/hyperlink" Target="https://octane.deloitte.com/ui/entity-navigation.jsp?p=1001/399004&amp;entityType=work_item&amp;id=1835126" TargetMode="External"/><Relationship Id="rId107" Type="http://schemas.openxmlformats.org/officeDocument/2006/relationships/hyperlink" Target="https://octane.deloitte.com/ui/entity-navigation.jsp?p=1001/399004&amp;entityType=work_item&amp;id=1800556" TargetMode="External"/><Relationship Id="rId11" Type="http://schemas.openxmlformats.org/officeDocument/2006/relationships/hyperlink" Target="https://octane.deloitte.com/ui/entity-navigation.jsp?p=1001/399004&amp;entityType=work_item&amp;id=1735205" TargetMode="External"/><Relationship Id="rId32" Type="http://schemas.openxmlformats.org/officeDocument/2006/relationships/hyperlink" Target="https://octane.deloitte.com/ui/entity-navigation.jsp?p=1001/399004&amp;entityType=work_item&amp;id=1777182" TargetMode="External"/><Relationship Id="rId53" Type="http://schemas.openxmlformats.org/officeDocument/2006/relationships/hyperlink" Target="https://octane.deloitte.com/ui/entity-navigation.jsp?p=1001/399004&amp;entityType=work_item&amp;id=1771708" TargetMode="External"/><Relationship Id="rId74" Type="http://schemas.openxmlformats.org/officeDocument/2006/relationships/hyperlink" Target="https://octane.deloitte.com/ui/entity-navigation.jsp?p=1001/399004&amp;entityType=work_item&amp;id=1782973" TargetMode="External"/><Relationship Id="rId128" Type="http://schemas.openxmlformats.org/officeDocument/2006/relationships/hyperlink" Target="https://octane.deloitte.com/ui/entity-navigation.jsp?p=1001/399004&amp;entityType=work_item&amp;id=1785015" TargetMode="External"/><Relationship Id="rId149" Type="http://schemas.openxmlformats.org/officeDocument/2006/relationships/hyperlink" Target="https://octane.deloitte.com/ui/entity-navigation.jsp?p=1001/399004&amp;entityType=work_item&amp;id=1782956" TargetMode="External"/><Relationship Id="rId5" Type="http://schemas.openxmlformats.org/officeDocument/2006/relationships/hyperlink" Target="https://octane.deloitte.com/ui/entity-navigation.jsp?p=1001/399004&amp;entityType=work_item&amp;id=1724522" TargetMode="External"/><Relationship Id="rId95" Type="http://schemas.openxmlformats.org/officeDocument/2006/relationships/hyperlink" Target="https://octane.deloitte.com/ui/entity-navigation.jsp?p=1001/399004&amp;entityType=work_item&amp;id=1771707" TargetMode="External"/><Relationship Id="rId160" Type="http://schemas.openxmlformats.org/officeDocument/2006/relationships/hyperlink" Target="https://octane.deloitte.com/ui/entity-navigation.jsp?p=1001/399004&amp;entityType=work_item&amp;id=1817474" TargetMode="External"/><Relationship Id="rId181" Type="http://schemas.openxmlformats.org/officeDocument/2006/relationships/hyperlink" Target="https://octane.deloitte.com/ui/entity-navigation.jsp?p=1001/399004&amp;entityType=work_item&amp;id=1826795" TargetMode="External"/><Relationship Id="rId22" Type="http://schemas.openxmlformats.org/officeDocument/2006/relationships/hyperlink" Target="https://octane.deloitte.com/ui/entity-navigation.jsp?p=1001/399004&amp;entityType=work_item&amp;id=1782964" TargetMode="External"/><Relationship Id="rId43" Type="http://schemas.openxmlformats.org/officeDocument/2006/relationships/hyperlink" Target="https://octane.deloitte.com/ui/entity-navigation.jsp?p=1001/399004&amp;entityType=work_item&amp;id=1785674" TargetMode="External"/><Relationship Id="rId64" Type="http://schemas.openxmlformats.org/officeDocument/2006/relationships/hyperlink" Target="https://octane.deloitte.com/ui/entity-navigation.jsp?p=1001/399004&amp;entityType=work_item&amp;id=1701370" TargetMode="External"/><Relationship Id="rId118" Type="http://schemas.openxmlformats.org/officeDocument/2006/relationships/hyperlink" Target="https://octane.deloitte.com/ui/entity-navigation.jsp?p=1001/399004&amp;entityType=work_item&amp;id=1780528" TargetMode="External"/><Relationship Id="rId139" Type="http://schemas.openxmlformats.org/officeDocument/2006/relationships/hyperlink" Target="https://octane.deloitte.com/ui/entity-navigation.jsp?p=1001/399004&amp;entityType=work_item&amp;id=1734433" TargetMode="External"/><Relationship Id="rId85" Type="http://schemas.openxmlformats.org/officeDocument/2006/relationships/hyperlink" Target="https://octane.deloitte.com/ui/entity-navigation.jsp?p=1001/399004&amp;entityType=work_item&amp;id=1781644" TargetMode="External"/><Relationship Id="rId150" Type="http://schemas.openxmlformats.org/officeDocument/2006/relationships/hyperlink" Target="https://octane.deloitte.com/ui/entity-navigation.jsp?p=1001/399004&amp;entityType=work_item&amp;id=1782938" TargetMode="External"/><Relationship Id="rId171" Type="http://schemas.openxmlformats.org/officeDocument/2006/relationships/hyperlink" Target="https://octane.deloitte.com/ui/entity-navigation.jsp?p=1001/399004&amp;entityType=work_item&amp;id=1780528" TargetMode="External"/><Relationship Id="rId192" Type="http://schemas.openxmlformats.org/officeDocument/2006/relationships/hyperlink" Target="https://octane.deloitte.com/ui/entity-navigation.jsp?p=1001/399004&amp;entityType=work_item&amp;id=1784000" TargetMode="External"/><Relationship Id="rId206" Type="http://schemas.openxmlformats.org/officeDocument/2006/relationships/hyperlink" Target="https://octane.deloitte.com/ui/entity-navigation.jsp?p=1001/399004&amp;entityType=work_item&amp;id=1844091" TargetMode="External"/><Relationship Id="rId12" Type="http://schemas.openxmlformats.org/officeDocument/2006/relationships/hyperlink" Target="https://octane.deloitte.com/ui/entity-navigation.jsp?p=1001/399004&amp;entityType=work_item&amp;id=1777186" TargetMode="External"/><Relationship Id="rId33" Type="http://schemas.openxmlformats.org/officeDocument/2006/relationships/hyperlink" Target="https://octane.deloitte.com/ui/entity-navigation.jsp?p=1001/399004&amp;entityType=work_item&amp;id=1766001" TargetMode="External"/><Relationship Id="rId108" Type="http://schemas.openxmlformats.org/officeDocument/2006/relationships/hyperlink" Target="https://octane.deloitte.com/ui/entity-navigation.jsp?p=1001/399004&amp;entityType=work_item&amp;id=1800555" TargetMode="External"/><Relationship Id="rId129" Type="http://schemas.openxmlformats.org/officeDocument/2006/relationships/hyperlink" Target="https://octane.deloitte.com/ui/entity-navigation.jsp?p=1001/399004&amp;entityType=work_item&amp;id=1814210" TargetMode="External"/><Relationship Id="rId54" Type="http://schemas.openxmlformats.org/officeDocument/2006/relationships/hyperlink" Target="https://octane.deloitte.com/ui/entity-navigation.jsp?p=1001/399004&amp;entityType=work_item&amp;id=1814077" TargetMode="External"/><Relationship Id="rId75" Type="http://schemas.openxmlformats.org/officeDocument/2006/relationships/hyperlink" Target="https://octane.deloitte.com/ui/entity-navigation.jsp?p=1001/399004&amp;entityType=work_item&amp;id=1782968" TargetMode="External"/><Relationship Id="rId96" Type="http://schemas.openxmlformats.org/officeDocument/2006/relationships/hyperlink" Target="https://octane.deloitte.com/ui/entity-navigation.jsp?p=1001/399004&amp;entityType=work_item&amp;id=1803347" TargetMode="External"/><Relationship Id="rId140" Type="http://schemas.openxmlformats.org/officeDocument/2006/relationships/hyperlink" Target="https://octane.deloitte.com/ui/entity-navigation.jsp?p=1001/399004&amp;entityType=work_item&amp;id=1785953" TargetMode="External"/><Relationship Id="rId161" Type="http://schemas.openxmlformats.org/officeDocument/2006/relationships/hyperlink" Target="https://octane.deloitte.com/ui/entity-navigation.jsp?p=1001/399004&amp;entityType=work_item&amp;id=1817477" TargetMode="External"/><Relationship Id="rId182" Type="http://schemas.openxmlformats.org/officeDocument/2006/relationships/hyperlink" Target="https://octane.deloitte.com/ui/entity-navigation.jsp?p=1001/399004&amp;entityType=work_item&amp;id=1735205" TargetMode="External"/><Relationship Id="rId6" Type="http://schemas.openxmlformats.org/officeDocument/2006/relationships/hyperlink" Target="https://octane.deloitte.com/ui/entity-navigation.jsp?p=1001/399004&amp;entityType=work_item&amp;id=1771708" TargetMode="External"/><Relationship Id="rId23" Type="http://schemas.openxmlformats.org/officeDocument/2006/relationships/hyperlink" Target="https://octane.deloitte.com/ui/entity-navigation.jsp?p=1001/399004&amp;entityType=work_item&amp;id=1782973" TargetMode="External"/><Relationship Id="rId119" Type="http://schemas.openxmlformats.org/officeDocument/2006/relationships/hyperlink" Target="https://octane.deloitte.com/ui/entity-navigation.jsp?p=1001/399004&amp;entityType=work_item&amp;id=1785008" TargetMode="External"/><Relationship Id="rId44" Type="http://schemas.openxmlformats.org/officeDocument/2006/relationships/hyperlink" Target="https://octane.deloitte.com/ui/entity-navigation.jsp?p=1001/399004&amp;entityType=work_item&amp;id=1777184" TargetMode="External"/><Relationship Id="rId65" Type="http://schemas.openxmlformats.org/officeDocument/2006/relationships/hyperlink" Target="https://octane.deloitte.com/ui/entity-navigation.jsp?p=1001/399004&amp;entityType=work_item&amp;id=1727651" TargetMode="External"/><Relationship Id="rId86" Type="http://schemas.openxmlformats.org/officeDocument/2006/relationships/hyperlink" Target="https://octane.deloitte.com/ui/entity-navigation.jsp?p=1001/399004&amp;entityType=work_item&amp;id=1784000" TargetMode="External"/><Relationship Id="rId130" Type="http://schemas.openxmlformats.org/officeDocument/2006/relationships/hyperlink" Target="https://octane.deloitte.com/ui/entity-navigation.jsp?p=1001/399004&amp;entityType=work_item&amp;id=1742016" TargetMode="External"/><Relationship Id="rId151" Type="http://schemas.openxmlformats.org/officeDocument/2006/relationships/hyperlink" Target="https://octane.deloitte.com/ui/entity-navigation.jsp?p=1001/399004&amp;entityType=work_item&amp;id=1827433" TargetMode="External"/><Relationship Id="rId172" Type="http://schemas.openxmlformats.org/officeDocument/2006/relationships/hyperlink" Target="https://octane.deloitte.com/ui/entity-navigation.jsp?p=1001/399004&amp;entityType=work_item&amp;id=1782961" TargetMode="External"/><Relationship Id="rId193" Type="http://schemas.openxmlformats.org/officeDocument/2006/relationships/hyperlink" Target="https://octane.deloitte.com/ui/entity-navigation.jsp?p=1001/399004&amp;entityType=work_item&amp;id=1800555" TargetMode="External"/><Relationship Id="rId207" Type="http://schemas.openxmlformats.org/officeDocument/2006/relationships/hyperlink" Target="https://octane.deloitte.com/ui/entity-navigation.jsp?p=1001/399004&amp;entityType=work_item&amp;id=1849629" TargetMode="External"/><Relationship Id="rId13" Type="http://schemas.openxmlformats.org/officeDocument/2006/relationships/hyperlink" Target="https://octane.deloitte.com/ui/entity-navigation.jsp?p=1001/399004&amp;entityType=work_item&amp;id=1701370" TargetMode="External"/><Relationship Id="rId109" Type="http://schemas.openxmlformats.org/officeDocument/2006/relationships/hyperlink" Target="https://octane.deloitte.com/ui/entity-navigation.jsp?p=1001/399004&amp;entityType=work_item&amp;id=1797480" TargetMode="External"/><Relationship Id="rId34" Type="http://schemas.openxmlformats.org/officeDocument/2006/relationships/hyperlink" Target="https://octane.deloitte.com/ui/entity-navigation.jsp?p=1001/399004&amp;entityType=work_item&amp;id=1780625" TargetMode="External"/><Relationship Id="rId55" Type="http://schemas.openxmlformats.org/officeDocument/2006/relationships/hyperlink" Target="https://octane.deloitte.com/ui/entity-navigation.jsp?p=1001/399004&amp;entityType=work_item&amp;id=1817478" TargetMode="External"/><Relationship Id="rId76" Type="http://schemas.openxmlformats.org/officeDocument/2006/relationships/hyperlink" Target="https://octane.deloitte.com/ui/entity-navigation.jsp?p=1001/399004&amp;entityType=work_item&amp;id=1782790" TargetMode="External"/><Relationship Id="rId97" Type="http://schemas.openxmlformats.org/officeDocument/2006/relationships/hyperlink" Target="https://octane.deloitte.com/ui/entity-navigation.jsp?p=1001/399004&amp;entityType=work_item&amp;id=1803231" TargetMode="External"/><Relationship Id="rId120" Type="http://schemas.openxmlformats.org/officeDocument/2006/relationships/hyperlink" Target="https://octane.deloitte.com/ui/entity-navigation.jsp?p=1001/399004&amp;entityType=work_item&amp;id=1782961" TargetMode="External"/><Relationship Id="rId141" Type="http://schemas.openxmlformats.org/officeDocument/2006/relationships/hyperlink" Target="https://octane.deloitte.com/ui/entity-navigation.jsp?p=1001/399004&amp;entityType=work_item&amp;id=1813022" TargetMode="External"/><Relationship Id="rId7" Type="http://schemas.openxmlformats.org/officeDocument/2006/relationships/hyperlink" Target="https://octane.deloitte.com/ui/entity-navigation.jsp?p=1001/399004&amp;entityType=work_item&amp;id=1784000" TargetMode="External"/><Relationship Id="rId162" Type="http://schemas.openxmlformats.org/officeDocument/2006/relationships/hyperlink" Target="https://octane.deloitte.com/ui/entity-navigation.jsp?p=1001/399004&amp;entityType=work_item&amp;id=1825202" TargetMode="External"/><Relationship Id="rId183" Type="http://schemas.openxmlformats.org/officeDocument/2006/relationships/hyperlink" Target="https://octane.deloitte.com/ui/entity-navigation.jsp?p=1001/399004&amp;entityType=work_item&amp;id=1813060" TargetMode="External"/><Relationship Id="rId24" Type="http://schemas.openxmlformats.org/officeDocument/2006/relationships/hyperlink" Target="https://octane.deloitte.com/ui/entity-navigation.jsp?p=1001/399004&amp;entityType=work_item&amp;id=1782968" TargetMode="External"/><Relationship Id="rId45" Type="http://schemas.openxmlformats.org/officeDocument/2006/relationships/hyperlink" Target="https://octane.deloitte.com/ui/entity-navigation.jsp?p=1001/399004&amp;entityType=work_item&amp;id=1813060" TargetMode="External"/><Relationship Id="rId66" Type="http://schemas.openxmlformats.org/officeDocument/2006/relationships/hyperlink" Target="https://octane.deloitte.com/ui/entity-navigation.jsp?p=1001/399004&amp;entityType=work_item&amp;id=1814931" TargetMode="External"/><Relationship Id="rId87" Type="http://schemas.openxmlformats.org/officeDocument/2006/relationships/hyperlink" Target="https://octane.deloitte.com/ui/entity-navigation.jsp?p=1001/399004&amp;entityType=work_item&amp;id=1766001" TargetMode="External"/><Relationship Id="rId110" Type="http://schemas.openxmlformats.org/officeDocument/2006/relationships/hyperlink" Target="https://octane.deloitte.com/ui/entity-navigation.jsp?p=1001/399004&amp;entityType=work_item&amp;id=1817474" TargetMode="External"/><Relationship Id="rId131" Type="http://schemas.openxmlformats.org/officeDocument/2006/relationships/hyperlink" Target="https://octane.deloitte.com/ui/entity-navigation.jsp?p=1001/399004&amp;entityType=work_item&amp;id=1786083" TargetMode="External"/><Relationship Id="rId61" Type="http://schemas.openxmlformats.org/officeDocument/2006/relationships/hyperlink" Target="https://octane.deloitte.com/ui/entity-navigation.jsp?p=1001/399004&amp;entityType=work_item&amp;id=1782509" TargetMode="External"/><Relationship Id="rId82" Type="http://schemas.openxmlformats.org/officeDocument/2006/relationships/hyperlink" Target="https://octane.deloitte.com/ui/entity-navigation.jsp?p=1001/399004&amp;entityType=work_item&amp;id=1742016" TargetMode="External"/><Relationship Id="rId152" Type="http://schemas.openxmlformats.org/officeDocument/2006/relationships/hyperlink" Target="https://octane.deloitte.com/ui/entity-navigation.jsp?p=1001/399004&amp;entityType=work_item&amp;id=1827818" TargetMode="External"/><Relationship Id="rId173" Type="http://schemas.openxmlformats.org/officeDocument/2006/relationships/hyperlink" Target="https://octane.deloitte.com/ui/entity-navigation.jsp?p=1001/399004&amp;entityType=work_item&amp;id=1782937" TargetMode="External"/><Relationship Id="rId194" Type="http://schemas.openxmlformats.org/officeDocument/2006/relationships/hyperlink" Target="https://octane.deloitte.com/ui/entity-navigation.jsp?p=1001/399004&amp;entityType=work_item&amp;id=1782799" TargetMode="External"/><Relationship Id="rId199" Type="http://schemas.openxmlformats.org/officeDocument/2006/relationships/hyperlink" Target="https://octane.deloitte.com/ui/entity-navigation.jsp?p=1001/399004&amp;entityType=work_item&amp;id=1827815" TargetMode="External"/><Relationship Id="rId203" Type="http://schemas.openxmlformats.org/officeDocument/2006/relationships/hyperlink" Target="https://octane.deloitte.com/ui/entity-navigation.jsp?p=1001/399004&amp;entityType=work_item&amp;id=1782509" TargetMode="External"/><Relationship Id="rId208" Type="http://schemas.openxmlformats.org/officeDocument/2006/relationships/hyperlink" Target="https://octane.deloitte.com/ui/entity-navigation.jsp?p=1001/399004&amp;entityType=work_item&amp;id=1742016" TargetMode="External"/><Relationship Id="rId19" Type="http://schemas.openxmlformats.org/officeDocument/2006/relationships/hyperlink" Target="https://octane.deloitte.com/ui/entity-navigation.jsp?p=1001/399004&amp;entityType=work_item&amp;id=1782937" TargetMode="External"/><Relationship Id="rId14" Type="http://schemas.openxmlformats.org/officeDocument/2006/relationships/hyperlink" Target="https://octane.deloitte.com/ui/entity-navigation.jsp?p=1001/399004&amp;entityType=work_item&amp;id=1793508" TargetMode="External"/><Relationship Id="rId30" Type="http://schemas.openxmlformats.org/officeDocument/2006/relationships/hyperlink" Target="https://octane.deloitte.com/ui/entity-navigation.jsp?p=1001/399004&amp;entityType=work_item&amp;id=1783167" TargetMode="External"/><Relationship Id="rId35" Type="http://schemas.openxmlformats.org/officeDocument/2006/relationships/hyperlink" Target="https://octane.deloitte.com/ui/entity-navigation.jsp?p=1001/399004&amp;entityType=work_item&amp;id=1739792" TargetMode="External"/><Relationship Id="rId56" Type="http://schemas.openxmlformats.org/officeDocument/2006/relationships/hyperlink" Target="https://octane.deloitte.com/ui/entity-navigation.jsp?p=1001/399004&amp;entityType=work_item&amp;id=1800556" TargetMode="External"/><Relationship Id="rId77" Type="http://schemas.openxmlformats.org/officeDocument/2006/relationships/hyperlink" Target="https://octane.deloitte.com/ui/entity-navigation.jsp?p=1001/399004&amp;entityType=work_item&amp;id=1785015" TargetMode="External"/><Relationship Id="rId100" Type="http://schemas.openxmlformats.org/officeDocument/2006/relationships/hyperlink" Target="https://octane.deloitte.com/ui/entity-navigation.jsp?p=1001/399004&amp;entityType=work_item&amp;id=1782956" TargetMode="External"/><Relationship Id="rId105" Type="http://schemas.openxmlformats.org/officeDocument/2006/relationships/hyperlink" Target="https://octane.deloitte.com/ui/entity-navigation.jsp?p=1001/399004&amp;entityType=work_item&amp;id=1827304" TargetMode="External"/><Relationship Id="rId126" Type="http://schemas.openxmlformats.org/officeDocument/2006/relationships/hyperlink" Target="https://octane.deloitte.com/ui/entity-navigation.jsp?p=1001/399004&amp;entityType=work_item&amp;id=1782968" TargetMode="External"/><Relationship Id="rId147" Type="http://schemas.openxmlformats.org/officeDocument/2006/relationships/hyperlink" Target="https://octane.deloitte.com/ui/entity-navigation.jsp?p=1001/399004&amp;entityType=work_item&amp;id=1782982" TargetMode="External"/><Relationship Id="rId168" Type="http://schemas.openxmlformats.org/officeDocument/2006/relationships/hyperlink" Target="https://octane.deloitte.com/ui/entity-navigation.jsp?p=1001/399004&amp;entityType=work_item&amp;id=1827453" TargetMode="External"/><Relationship Id="rId8" Type="http://schemas.openxmlformats.org/officeDocument/2006/relationships/hyperlink" Target="https://octane.deloitte.com/ui/entity-navigation.jsp?p=1001/399004&amp;entityType=work_item&amp;id=1797478" TargetMode="External"/><Relationship Id="rId51" Type="http://schemas.openxmlformats.org/officeDocument/2006/relationships/hyperlink" Target="https://octane.deloitte.com/ui/entity-navigation.jsp?p=1001/399004&amp;entityType=work_item&amp;id=1814585" TargetMode="External"/><Relationship Id="rId72" Type="http://schemas.openxmlformats.org/officeDocument/2006/relationships/hyperlink" Target="https://octane.deloitte.com/ui/entity-navigation.jsp?p=1001/399004&amp;entityType=work_item&amp;id=1786100" TargetMode="External"/><Relationship Id="rId93" Type="http://schemas.openxmlformats.org/officeDocument/2006/relationships/hyperlink" Target="https://octane.deloitte.com/ui/entity-navigation.jsp?p=1001/399004&amp;entityType=work_item&amp;id=1734433" TargetMode="External"/><Relationship Id="rId98" Type="http://schemas.openxmlformats.org/officeDocument/2006/relationships/hyperlink" Target="https://octane.deloitte.com/ui/entity-navigation.jsp?p=1001/399004&amp;entityType=work_item&amp;id=1782982" TargetMode="External"/><Relationship Id="rId121" Type="http://schemas.openxmlformats.org/officeDocument/2006/relationships/hyperlink" Target="https://octane.deloitte.com/ui/entity-navigation.jsp?p=1001/399004&amp;entityType=work_item&amp;id=1782937" TargetMode="External"/><Relationship Id="rId142" Type="http://schemas.openxmlformats.org/officeDocument/2006/relationships/hyperlink" Target="https://octane.deloitte.com/ui/entity-navigation.jsp?p=1001/399004&amp;entityType=work_item&amp;id=1771707" TargetMode="External"/><Relationship Id="rId163" Type="http://schemas.openxmlformats.org/officeDocument/2006/relationships/hyperlink" Target="https://octane.deloitte.com/ui/entity-navigation.jsp?p=1001/399004&amp;entityType=work_item&amp;id=1825847" TargetMode="External"/><Relationship Id="rId184" Type="http://schemas.openxmlformats.org/officeDocument/2006/relationships/hyperlink" Target="https://octane.deloitte.com/ui/entity-navigation.jsp?p=1001/399004&amp;entityType=work_item&amp;id=1780625" TargetMode="External"/><Relationship Id="rId189" Type="http://schemas.openxmlformats.org/officeDocument/2006/relationships/hyperlink" Target="https://octane.deloitte.com/ui/entity-navigation.jsp?p=1001/399004&amp;entityType=work_item&amp;id=1734433" TargetMode="External"/><Relationship Id="rId3" Type="http://schemas.openxmlformats.org/officeDocument/2006/relationships/hyperlink" Target="https://octane.deloitte.com/ui/entity-navigation.jsp?p=1001/399004&amp;entityType=work_item&amp;id=1782956" TargetMode="External"/><Relationship Id="rId25" Type="http://schemas.openxmlformats.org/officeDocument/2006/relationships/hyperlink" Target="https://octane.deloitte.com/ui/entity-navigation.jsp?p=1001/399004&amp;entityType=work_item&amp;id=1782790" TargetMode="External"/><Relationship Id="rId46" Type="http://schemas.openxmlformats.org/officeDocument/2006/relationships/hyperlink" Target="https://octane.deloitte.com/ui/entity-navigation.jsp?p=1001/399004&amp;entityType=work_item&amp;id=1754708" TargetMode="External"/><Relationship Id="rId67" Type="http://schemas.openxmlformats.org/officeDocument/2006/relationships/hyperlink" Target="https://octane.deloitte.com/ui/entity-navigation.jsp?p=1001/399004&amp;entityType=work_item&amp;id=1780528" TargetMode="External"/><Relationship Id="rId116" Type="http://schemas.openxmlformats.org/officeDocument/2006/relationships/hyperlink" Target="https://octane.deloitte.com/ui/entity-navigation.jsp?p=1001/399004&amp;entityType=work_item&amp;id=1701370" TargetMode="External"/><Relationship Id="rId137" Type="http://schemas.openxmlformats.org/officeDocument/2006/relationships/hyperlink" Target="https://octane.deloitte.com/ui/entity-navigation.jsp?p=1001/399004&amp;entityType=work_item&amp;id=1777182" TargetMode="External"/><Relationship Id="rId158" Type="http://schemas.openxmlformats.org/officeDocument/2006/relationships/hyperlink" Target="https://octane.deloitte.com/ui/entity-navigation.jsp?p=1001/399004&amp;entityType=work_item&amp;id=1827406" TargetMode="External"/><Relationship Id="rId20" Type="http://schemas.openxmlformats.org/officeDocument/2006/relationships/hyperlink" Target="https://octane.deloitte.com/ui/entity-navigation.jsp?p=1001/399004&amp;entityType=work_item&amp;id=1782799" TargetMode="External"/><Relationship Id="rId41" Type="http://schemas.openxmlformats.org/officeDocument/2006/relationships/hyperlink" Target="https://octane.deloitte.com/ui/entity-navigation.jsp?p=1001/399004&amp;entityType=work_item&amp;id=1741453" TargetMode="External"/><Relationship Id="rId62" Type="http://schemas.openxmlformats.org/officeDocument/2006/relationships/hyperlink" Target="https://octane.deloitte.com/ui/entity-navigation.jsp?p=1001/399004&amp;entityType=work_item&amp;id=1818353" TargetMode="External"/><Relationship Id="rId83" Type="http://schemas.openxmlformats.org/officeDocument/2006/relationships/hyperlink" Target="https://octane.deloitte.com/ui/entity-navigation.jsp?p=1001/399004&amp;entityType=work_item&amp;id=1786083" TargetMode="External"/><Relationship Id="rId88" Type="http://schemas.openxmlformats.org/officeDocument/2006/relationships/hyperlink" Target="https://octane.deloitte.com/ui/entity-navigation.jsp?p=1001/399004&amp;entityType=work_item&amp;id=1780625" TargetMode="External"/><Relationship Id="rId111" Type="http://schemas.openxmlformats.org/officeDocument/2006/relationships/hyperlink" Target="https://octane.deloitte.com/ui/entity-navigation.jsp?p=1001/399004&amp;entityType=work_item&amp;id=1817477" TargetMode="External"/><Relationship Id="rId132" Type="http://schemas.openxmlformats.org/officeDocument/2006/relationships/hyperlink" Target="https://octane.deloitte.com/ui/entity-navigation.jsp?p=1001/399004&amp;entityType=work_item&amp;id=1743077" TargetMode="External"/><Relationship Id="rId153" Type="http://schemas.openxmlformats.org/officeDocument/2006/relationships/hyperlink" Target="https://octane.deloitte.com/ui/entity-navigation.jsp?p=1001/399004&amp;entityType=work_item&amp;id=1827304" TargetMode="External"/><Relationship Id="rId174" Type="http://schemas.openxmlformats.org/officeDocument/2006/relationships/hyperlink" Target="https://octane.deloitte.com/ui/entity-navigation.jsp?p=1001/399004&amp;entityType=work_item&amp;id=1786100" TargetMode="External"/><Relationship Id="rId179" Type="http://schemas.openxmlformats.org/officeDocument/2006/relationships/hyperlink" Target="https://octane.deloitte.com/ui/entity-navigation.jsp?p=1001/399004&amp;entityType=work_item&amp;id=1786083" TargetMode="External"/><Relationship Id="rId195" Type="http://schemas.openxmlformats.org/officeDocument/2006/relationships/hyperlink" Target="https://octane.deloitte.com/ui/entity-navigation.jsp?p=1001/399004&amp;entityType=work_item&amp;id=1782790" TargetMode="External"/><Relationship Id="rId209" Type="http://schemas.openxmlformats.org/officeDocument/2006/relationships/hyperlink" Target="https://octane.deloitte.com/ui/entity-navigation.jsp?p=1001/399004&amp;entityType=work_item&amp;id=1827818" TargetMode="External"/><Relationship Id="rId190" Type="http://schemas.openxmlformats.org/officeDocument/2006/relationships/hyperlink" Target="https://octane.deloitte.com/ui/entity-navigation.jsp?p=1001/399004&amp;entityType=work_item&amp;id=1771707" TargetMode="External"/><Relationship Id="rId204" Type="http://schemas.openxmlformats.org/officeDocument/2006/relationships/hyperlink" Target="https://octane.deloitte.com/ui/entity-navigation.jsp?p=1001/399004&amp;entityType=work_item&amp;id=1827453" TargetMode="External"/><Relationship Id="rId15" Type="http://schemas.openxmlformats.org/officeDocument/2006/relationships/hyperlink" Target="https://octane.deloitte.com/ui/entity-navigation.jsp?p=1001/399004&amp;entityType=work_item&amp;id=1727651" TargetMode="External"/><Relationship Id="rId36" Type="http://schemas.openxmlformats.org/officeDocument/2006/relationships/hyperlink" Target="https://octane.deloitte.com/ui/entity-navigation.jsp?p=1001/399004&amp;entityType=work_item&amp;id=1741747" TargetMode="External"/><Relationship Id="rId57" Type="http://schemas.openxmlformats.org/officeDocument/2006/relationships/hyperlink" Target="https://octane.deloitte.com/ui/entity-navigation.jsp?p=1001/399004&amp;entityType=work_item&amp;id=1800555" TargetMode="External"/><Relationship Id="rId106" Type="http://schemas.openxmlformats.org/officeDocument/2006/relationships/hyperlink" Target="https://octane.deloitte.com/ui/entity-navigation.jsp?p=1001/399004&amp;entityType=work_item&amp;id=1771708" TargetMode="External"/><Relationship Id="rId127" Type="http://schemas.openxmlformats.org/officeDocument/2006/relationships/hyperlink" Target="https://octane.deloitte.com/ui/entity-navigation.jsp?p=1001/399004&amp;entityType=work_item&amp;id=1782790" TargetMode="External"/><Relationship Id="rId10" Type="http://schemas.openxmlformats.org/officeDocument/2006/relationships/hyperlink" Target="https://octane.deloitte.com/ui/entity-navigation.jsp?p=1001/399004&amp;entityType=work_item&amp;id=1782509" TargetMode="External"/><Relationship Id="rId31" Type="http://schemas.openxmlformats.org/officeDocument/2006/relationships/hyperlink" Target="https://octane.deloitte.com/ui/entity-navigation.jsp?p=1001/399004&amp;entityType=work_item&amp;id=1781644" TargetMode="External"/><Relationship Id="rId52" Type="http://schemas.openxmlformats.org/officeDocument/2006/relationships/hyperlink" Target="https://octane.deloitte.com/ui/entity-navigation.jsp?p=1001/399004&amp;entityType=work_item&amp;id=1813022" TargetMode="External"/><Relationship Id="rId73" Type="http://schemas.openxmlformats.org/officeDocument/2006/relationships/hyperlink" Target="https://octane.deloitte.com/ui/entity-navigation.jsp?p=1001/399004&amp;entityType=work_item&amp;id=1782964" TargetMode="External"/><Relationship Id="rId78" Type="http://schemas.openxmlformats.org/officeDocument/2006/relationships/hyperlink" Target="https://octane.deloitte.com/ui/entity-navigation.jsp?p=1001/399004&amp;entityType=work_item&amp;id=1818323" TargetMode="External"/><Relationship Id="rId94" Type="http://schemas.openxmlformats.org/officeDocument/2006/relationships/hyperlink" Target="https://octane.deloitte.com/ui/entity-navigation.jsp?p=1001/399004&amp;entityType=work_item&amp;id=1785953" TargetMode="External"/><Relationship Id="rId99" Type="http://schemas.openxmlformats.org/officeDocument/2006/relationships/hyperlink" Target="https://octane.deloitte.com/ui/entity-navigation.jsp?p=1001/399004&amp;entityType=work_item&amp;id=1825203" TargetMode="External"/><Relationship Id="rId101" Type="http://schemas.openxmlformats.org/officeDocument/2006/relationships/hyperlink" Target="https://octane.deloitte.com/ui/entity-navigation.jsp?p=1001/399004&amp;entityType=work_item&amp;id=1782938" TargetMode="External"/><Relationship Id="rId122" Type="http://schemas.openxmlformats.org/officeDocument/2006/relationships/hyperlink" Target="https://octane.deloitte.com/ui/entity-navigation.jsp?p=1001/399004&amp;entityType=work_item&amp;id=1782799" TargetMode="External"/><Relationship Id="rId143" Type="http://schemas.openxmlformats.org/officeDocument/2006/relationships/hyperlink" Target="https://octane.deloitte.com/ui/entity-navigation.jsp?p=1001/399004&amp;entityType=work_item&amp;id=1814077" TargetMode="External"/><Relationship Id="rId148" Type="http://schemas.openxmlformats.org/officeDocument/2006/relationships/hyperlink" Target="https://octane.deloitte.com/ui/entity-navigation.jsp?p=1001/399004&amp;entityType=work_item&amp;id=1825203" TargetMode="External"/><Relationship Id="rId164" Type="http://schemas.openxmlformats.org/officeDocument/2006/relationships/hyperlink" Target="https://octane.deloitte.com/ui/entity-navigation.jsp?p=1001/399004&amp;entityType=work_item&amp;id=1826802" TargetMode="External"/><Relationship Id="rId169" Type="http://schemas.openxmlformats.org/officeDocument/2006/relationships/hyperlink" Target="https://octane.deloitte.com/ui/entity-navigation.jsp?p=1001/399004&amp;entityType=work_item&amp;id=1827449" TargetMode="External"/><Relationship Id="rId185" Type="http://schemas.openxmlformats.org/officeDocument/2006/relationships/hyperlink" Target="https://octane.deloitte.com/ui/entity-navigation.jsp?p=1001/399004&amp;entityType=work_item&amp;id=1777182" TargetMode="External"/><Relationship Id="rId4" Type="http://schemas.openxmlformats.org/officeDocument/2006/relationships/hyperlink" Target="https://octane.deloitte.com/ui/entity-navigation.jsp?p=1001/399004&amp;entityType=work_item&amp;id=1782938" TargetMode="External"/><Relationship Id="rId9" Type="http://schemas.openxmlformats.org/officeDocument/2006/relationships/hyperlink" Target="https://octane.deloitte.com/ui/entity-navigation.jsp?p=1001/399004&amp;entityType=work_item&amp;id=1797480" TargetMode="External"/><Relationship Id="rId180" Type="http://schemas.openxmlformats.org/officeDocument/2006/relationships/hyperlink" Target="https://octane.deloitte.com/ui/entity-navigation.jsp?p=1001/399004&amp;entityType=work_item&amp;id=1826849" TargetMode="External"/><Relationship Id="rId210" Type="http://schemas.openxmlformats.org/officeDocument/2006/relationships/hyperlink" Target="https://octane.deloitte.com/ui/entity-navigation.jsp?p=1001/399004&amp;entityType=work_item&amp;id=1842606" TargetMode="External"/><Relationship Id="rId26" Type="http://schemas.openxmlformats.org/officeDocument/2006/relationships/hyperlink" Target="https://octane.deloitte.com/ui/entity-navigation.jsp?p=1001/399004&amp;entityType=work_item&amp;id=1785015" TargetMode="External"/><Relationship Id="rId47" Type="http://schemas.openxmlformats.org/officeDocument/2006/relationships/hyperlink" Target="https://octane.deloitte.com/ui/entity-navigation.jsp?p=1001/399004&amp;entityType=work_item&amp;id=1782982" TargetMode="External"/><Relationship Id="rId68" Type="http://schemas.openxmlformats.org/officeDocument/2006/relationships/hyperlink" Target="https://octane.deloitte.com/ui/entity-navigation.jsp?p=1001/399004&amp;entityType=work_item&amp;id=1785008" TargetMode="External"/><Relationship Id="rId89" Type="http://schemas.openxmlformats.org/officeDocument/2006/relationships/hyperlink" Target="https://octane.deloitte.com/ui/entity-navigation.jsp?p=1001/399004&amp;entityType=work_item&amp;id=1739792" TargetMode="External"/><Relationship Id="rId112" Type="http://schemas.openxmlformats.org/officeDocument/2006/relationships/hyperlink" Target="https://octane.deloitte.com/ui/entity-navigation.jsp?p=1001/399004&amp;entityType=work_item&amp;id=1825202" TargetMode="External"/><Relationship Id="rId133" Type="http://schemas.openxmlformats.org/officeDocument/2006/relationships/hyperlink" Target="https://octane.deloitte.com/ui/entity-navigation.jsp?p=1001/399004&amp;entityType=work_item&amp;id=1781644" TargetMode="External"/><Relationship Id="rId154" Type="http://schemas.openxmlformats.org/officeDocument/2006/relationships/hyperlink" Target="https://octane.deloitte.com/ui/entity-navigation.jsp?p=1001/399004&amp;entityType=work_item&amp;id=1827444" TargetMode="External"/><Relationship Id="rId175" Type="http://schemas.openxmlformats.org/officeDocument/2006/relationships/hyperlink" Target="https://octane.deloitte.com/ui/entity-navigation.jsp?p=1001/399004&amp;entityType=work_item&amp;id=1782964" TargetMode="External"/><Relationship Id="rId196" Type="http://schemas.openxmlformats.org/officeDocument/2006/relationships/hyperlink" Target="https://octane.deloitte.com/ui/entity-navigation.jsp?p=1001/399004&amp;entityType=work_item&amp;id=1814210" TargetMode="External"/><Relationship Id="rId200" Type="http://schemas.openxmlformats.org/officeDocument/2006/relationships/hyperlink" Target="https://octane.deloitte.com/ui/entity-navigation.jsp?p=1001/399004&amp;entityType=work_item&amp;id=1826853" TargetMode="External"/><Relationship Id="rId16" Type="http://schemas.openxmlformats.org/officeDocument/2006/relationships/hyperlink" Target="https://octane.deloitte.com/ui/entity-navigation.jsp?p=1001/399004&amp;entityType=work_item&amp;id=1780528" TargetMode="External"/><Relationship Id="rId37" Type="http://schemas.openxmlformats.org/officeDocument/2006/relationships/hyperlink" Target="https://octane.deloitte.com/ui/entity-navigation.jsp?p=1001/399004&amp;entityType=work_item&amp;id=1734433" TargetMode="External"/><Relationship Id="rId58" Type="http://schemas.openxmlformats.org/officeDocument/2006/relationships/hyperlink" Target="https://octane.deloitte.com/ui/entity-navigation.jsp?p=1001/399004&amp;entityType=work_item&amp;id=1797480" TargetMode="External"/><Relationship Id="rId79" Type="http://schemas.openxmlformats.org/officeDocument/2006/relationships/hyperlink" Target="https://octane.deloitte.com/ui/entity-navigation.jsp?p=1001/399004&amp;entityType=work_item&amp;id=1814210" TargetMode="External"/><Relationship Id="rId102" Type="http://schemas.openxmlformats.org/officeDocument/2006/relationships/hyperlink" Target="https://octane.deloitte.com/ui/entity-navigation.jsp?p=1001/399004&amp;entityType=work_item&amp;id=1814585" TargetMode="External"/><Relationship Id="rId123" Type="http://schemas.openxmlformats.org/officeDocument/2006/relationships/hyperlink" Target="https://octane.deloitte.com/ui/entity-navigation.jsp?p=1001/399004&amp;entityType=work_item&amp;id=1786100" TargetMode="External"/><Relationship Id="rId144" Type="http://schemas.openxmlformats.org/officeDocument/2006/relationships/hyperlink" Target="https://octane.deloitte.com/ui/entity-navigation.jsp?p=1001/399004&amp;entityType=work_item&amp;id=1784000" TargetMode="External"/><Relationship Id="rId90" Type="http://schemas.openxmlformats.org/officeDocument/2006/relationships/hyperlink" Target="https://octane.deloitte.com/ui/entity-navigation.jsp?p=1001/399004&amp;entityType=work_item&amp;id=1777182" TargetMode="External"/><Relationship Id="rId165" Type="http://schemas.openxmlformats.org/officeDocument/2006/relationships/hyperlink" Target="https://octane.deloitte.com/ui/entity-navigation.jsp?p=1001/399004&amp;entityType=work_item&amp;id=1782509" TargetMode="External"/><Relationship Id="rId186" Type="http://schemas.openxmlformats.org/officeDocument/2006/relationships/hyperlink" Target="https://octane.deloitte.com/ui/entity-navigation.jsp?p=1001/399004&amp;entityType=work_item&amp;id=1814585" TargetMode="External"/><Relationship Id="rId211" Type="http://schemas.openxmlformats.org/officeDocument/2006/relationships/hyperlink" Target="https://octane.deloitte.com/ui/entity-navigation.jsp?p=1001/399004&amp;entityType=work_item&amp;id=1846606" TargetMode="External"/><Relationship Id="rId27" Type="http://schemas.openxmlformats.org/officeDocument/2006/relationships/hyperlink" Target="https://octane.deloitte.com/ui/entity-navigation.jsp?p=1001/399004&amp;entityType=work_item&amp;id=1742016" TargetMode="External"/><Relationship Id="rId48" Type="http://schemas.openxmlformats.org/officeDocument/2006/relationships/hyperlink" Target="https://octane.deloitte.com/ui/entity-navigation.jsp?p=1001/399004&amp;entityType=work_item&amp;id=1814930" TargetMode="External"/><Relationship Id="rId69" Type="http://schemas.openxmlformats.org/officeDocument/2006/relationships/hyperlink" Target="https://octane.deloitte.com/ui/entity-navigation.jsp?p=1001/399004&amp;entityType=work_item&amp;id=1782961" TargetMode="External"/><Relationship Id="rId113" Type="http://schemas.openxmlformats.org/officeDocument/2006/relationships/hyperlink" Target="https://octane.deloitte.com/ui/entity-navigation.jsp?p=1001/399004&amp;entityType=work_item&amp;id=1825847" TargetMode="External"/><Relationship Id="rId134" Type="http://schemas.openxmlformats.org/officeDocument/2006/relationships/hyperlink" Target="https://octane.deloitte.com/ui/entity-navigation.jsp?p=1001/399004&amp;entityType=work_item&amp;id=1735205" TargetMode="External"/><Relationship Id="rId80" Type="http://schemas.openxmlformats.org/officeDocument/2006/relationships/hyperlink" Target="https://octane.deloitte.com/ui/entity-navigation.jsp?p=1001/399004&amp;entityType=work_item&amp;id=1817476" TargetMode="External"/><Relationship Id="rId155" Type="http://schemas.openxmlformats.org/officeDocument/2006/relationships/hyperlink" Target="https://octane.deloitte.com/ui/entity-navigation.jsp?p=1001/399004&amp;entityType=work_item&amp;id=1827413" TargetMode="External"/><Relationship Id="rId176" Type="http://schemas.openxmlformats.org/officeDocument/2006/relationships/hyperlink" Target="https://octane.deloitte.com/ui/entity-navigation.jsp?p=1001/399004&amp;entityType=work_item&amp;id=1782968" TargetMode="External"/><Relationship Id="rId197" Type="http://schemas.openxmlformats.org/officeDocument/2006/relationships/hyperlink" Target="https://octane.deloitte.com/ui/entity-navigation.jsp?p=1001/399004&amp;entityType=work_item&amp;id=1844769" TargetMode="External"/><Relationship Id="rId201" Type="http://schemas.openxmlformats.org/officeDocument/2006/relationships/hyperlink" Target="https://octane.deloitte.com/ui/entity-navigation.jsp?p=1001/399004&amp;entityType=work_item&amp;id=1842157" TargetMode="External"/><Relationship Id="rId17" Type="http://schemas.openxmlformats.org/officeDocument/2006/relationships/hyperlink" Target="https://octane.deloitte.com/ui/entity-navigation.jsp?p=1001/399004&amp;entityType=work_item&amp;id=1785008" TargetMode="External"/><Relationship Id="rId38" Type="http://schemas.openxmlformats.org/officeDocument/2006/relationships/hyperlink" Target="https://octane.deloitte.com/ui/entity-navigation.jsp?p=1001/399004&amp;entityType=work_item&amp;id=1785953" TargetMode="External"/><Relationship Id="rId59" Type="http://schemas.openxmlformats.org/officeDocument/2006/relationships/hyperlink" Target="https://octane.deloitte.com/ui/entity-navigation.jsp?p=1001/399004&amp;entityType=work_item&amp;id=1817474" TargetMode="External"/><Relationship Id="rId103" Type="http://schemas.openxmlformats.org/officeDocument/2006/relationships/hyperlink" Target="https://octane.deloitte.com/ui/entity-navigation.jsp?p=1001/399004&amp;entityType=work_item&amp;id=1827292" TargetMode="External"/><Relationship Id="rId124" Type="http://schemas.openxmlformats.org/officeDocument/2006/relationships/hyperlink" Target="https://octane.deloitte.com/ui/entity-navigation.jsp?p=1001/399004&amp;entityType=work_item&amp;id=1782964" TargetMode="External"/><Relationship Id="rId70" Type="http://schemas.openxmlformats.org/officeDocument/2006/relationships/hyperlink" Target="https://octane.deloitte.com/ui/entity-navigation.jsp?p=1001/399004&amp;entityType=work_item&amp;id=1782937" TargetMode="External"/><Relationship Id="rId91" Type="http://schemas.openxmlformats.org/officeDocument/2006/relationships/hyperlink" Target="https://octane.deloitte.com/ui/entity-navigation.jsp?p=1001/399004&amp;entityType=work_item&amp;id=1813067" TargetMode="External"/><Relationship Id="rId145" Type="http://schemas.openxmlformats.org/officeDocument/2006/relationships/hyperlink" Target="https://octane.deloitte.com/ui/entity-navigation.jsp?p=1001/399004&amp;entityType=work_item&amp;id=1741453" TargetMode="External"/><Relationship Id="rId166" Type="http://schemas.openxmlformats.org/officeDocument/2006/relationships/hyperlink" Target="https://octane.deloitte.com/ui/entity-navigation.jsp?p=1001/399004&amp;entityType=work_item&amp;id=1818353" TargetMode="External"/><Relationship Id="rId187" Type="http://schemas.openxmlformats.org/officeDocument/2006/relationships/hyperlink" Target="https://octane.deloitte.com/ui/entity-navigation.jsp?p=1001/399004&amp;entityType=work_item&amp;id=1827292" TargetMode="External"/><Relationship Id="rId1" Type="http://schemas.openxmlformats.org/officeDocument/2006/relationships/hyperlink" Target="https://octane.deloitte.com/ui/entity-navigation.jsp?p=1001/399004&amp;entityType=work_item&amp;id=1754708" TargetMode="External"/><Relationship Id="rId212" Type="http://schemas.openxmlformats.org/officeDocument/2006/relationships/hyperlink" Target="https://octane.deloitte.com/ui/entity-navigation.jsp?p=1001/399004&amp;entityType=work_item&amp;id=1844770" TargetMode="External"/><Relationship Id="rId28" Type="http://schemas.openxmlformats.org/officeDocument/2006/relationships/hyperlink" Target="https://octane.deloitte.com/ui/entity-navigation.jsp?p=1001/399004&amp;entityType=work_item&amp;id=1786083" TargetMode="External"/><Relationship Id="rId49" Type="http://schemas.openxmlformats.org/officeDocument/2006/relationships/hyperlink" Target="https://octane.deloitte.com/ui/entity-navigation.jsp?p=1001/399004&amp;entityType=work_item&amp;id=1782956" TargetMode="External"/><Relationship Id="rId114" Type="http://schemas.openxmlformats.org/officeDocument/2006/relationships/hyperlink" Target="https://octane.deloitte.com/ui/entity-navigation.jsp?p=1001/399004&amp;entityType=work_item&amp;id=1782509" TargetMode="External"/><Relationship Id="rId60" Type="http://schemas.openxmlformats.org/officeDocument/2006/relationships/hyperlink" Target="https://octane.deloitte.com/ui/entity-navigation.jsp?p=1001/399004&amp;entityType=work_item&amp;id=1817477" TargetMode="External"/><Relationship Id="rId81" Type="http://schemas.openxmlformats.org/officeDocument/2006/relationships/hyperlink" Target="https://octane.deloitte.com/ui/entity-navigation.jsp?p=1001/399004&amp;entityType=work_item&amp;id=1813047" TargetMode="External"/><Relationship Id="rId135" Type="http://schemas.openxmlformats.org/officeDocument/2006/relationships/hyperlink" Target="https://octane.deloitte.com/ui/entity-navigation.jsp?p=1001/399004&amp;entityType=work_item&amp;id=1780625" TargetMode="External"/><Relationship Id="rId156" Type="http://schemas.openxmlformats.org/officeDocument/2006/relationships/hyperlink" Target="https://octane.deloitte.com/ui/entity-navigation.jsp?p=1001/399004&amp;entityType=work_item&amp;id=1827438" TargetMode="External"/><Relationship Id="rId177" Type="http://schemas.openxmlformats.org/officeDocument/2006/relationships/hyperlink" Target="https://octane.deloitte.com/ui/entity-navigation.jsp?p=1001/399004&amp;entityType=work_item&amp;id=1785015" TargetMode="External"/><Relationship Id="rId198" Type="http://schemas.openxmlformats.org/officeDocument/2006/relationships/hyperlink" Target="https://octane.deloitte.com/ui/entity-navigation.jsp?p=1001/399004&amp;entityType=work_item&amp;id=1847637" TargetMode="External"/><Relationship Id="rId202" Type="http://schemas.openxmlformats.org/officeDocument/2006/relationships/hyperlink" Target="https://octane.deloitte.com/ui/entity-navigation.jsp?p=1001/399004&amp;entityType=work_item&amp;id=1826802" TargetMode="External"/><Relationship Id="rId18" Type="http://schemas.openxmlformats.org/officeDocument/2006/relationships/hyperlink" Target="https://octane.deloitte.com/ui/entity-navigation.jsp?p=1001/399004&amp;entityType=work_item&amp;id=1782961" TargetMode="External"/><Relationship Id="rId39" Type="http://schemas.openxmlformats.org/officeDocument/2006/relationships/hyperlink" Target="https://octane.deloitte.com/ui/entity-navigation.jsp?p=1001/399004&amp;entityType=work_item&amp;id=1771707" TargetMode="External"/><Relationship Id="rId50" Type="http://schemas.openxmlformats.org/officeDocument/2006/relationships/hyperlink" Target="https://octane.deloitte.com/ui/entity-navigation.jsp?p=1001/399004&amp;entityType=work_item&amp;id=1782938" TargetMode="External"/><Relationship Id="rId104" Type="http://schemas.openxmlformats.org/officeDocument/2006/relationships/hyperlink" Target="https://octane.deloitte.com/ui/entity-navigation.jsp?p=1001/399004&amp;entityType=work_item&amp;id=1827291" TargetMode="External"/><Relationship Id="rId125" Type="http://schemas.openxmlformats.org/officeDocument/2006/relationships/hyperlink" Target="https://octane.deloitte.com/ui/entity-navigation.jsp?p=1001/399004&amp;entityType=work_item&amp;id=1782973" TargetMode="External"/><Relationship Id="rId146" Type="http://schemas.openxmlformats.org/officeDocument/2006/relationships/hyperlink" Target="https://octane.deloitte.com/ui/entity-navigation.jsp?p=1001/399004&amp;entityType=work_item&amp;id=1803347" TargetMode="External"/><Relationship Id="rId167" Type="http://schemas.openxmlformats.org/officeDocument/2006/relationships/hyperlink" Target="https://octane.deloitte.com/ui/entity-navigation.jsp?p=1001/399004&amp;entityType=work_item&amp;id=1827452" TargetMode="External"/><Relationship Id="rId188" Type="http://schemas.openxmlformats.org/officeDocument/2006/relationships/hyperlink" Target="https://octane.deloitte.com/ui/entity-navigation.jsp?p=1001/399004&amp;entityType=work_item&amp;id=1827291" TargetMode="External"/><Relationship Id="rId71" Type="http://schemas.openxmlformats.org/officeDocument/2006/relationships/hyperlink" Target="https://octane.deloitte.com/ui/entity-navigation.jsp?p=1001/399004&amp;entityType=work_item&amp;id=1782799" TargetMode="External"/><Relationship Id="rId92" Type="http://schemas.openxmlformats.org/officeDocument/2006/relationships/hyperlink" Target="https://octane.deloitte.com/ui/entity-navigation.jsp?p=1001/399004&amp;entityType=work_item&amp;id=1761289" TargetMode="External"/><Relationship Id="rId2" Type="http://schemas.openxmlformats.org/officeDocument/2006/relationships/hyperlink" Target="https://octane.deloitte.com/ui/entity-navigation.jsp?p=1001/399004&amp;entityType=work_item&amp;id=1782982" TargetMode="External"/><Relationship Id="rId29" Type="http://schemas.openxmlformats.org/officeDocument/2006/relationships/hyperlink" Target="https://octane.deloitte.com/ui/entity-navigation.jsp?p=1001/399004&amp;entityType=work_item&amp;id=1743077" TargetMode="External"/><Relationship Id="rId40" Type="http://schemas.openxmlformats.org/officeDocument/2006/relationships/hyperlink" Target="https://octane.deloitte.com/ui/entity-navigation.jsp?p=1001/399004&amp;entityType=work_item&amp;id=1780609" TargetMode="External"/><Relationship Id="rId115" Type="http://schemas.openxmlformats.org/officeDocument/2006/relationships/hyperlink" Target="https://octane.deloitte.com/ui/entity-navigation.jsp?p=1001/399004&amp;entityType=work_item&amp;id=1818353" TargetMode="External"/><Relationship Id="rId136" Type="http://schemas.openxmlformats.org/officeDocument/2006/relationships/hyperlink" Target="https://octane.deloitte.com/ui/entity-navigation.jsp?p=1001/399004&amp;entityType=work_item&amp;id=1739792" TargetMode="External"/><Relationship Id="rId157" Type="http://schemas.openxmlformats.org/officeDocument/2006/relationships/hyperlink" Target="https://octane.deloitte.com/ui/entity-navigation.jsp?p=1001/399004&amp;entityType=work_item&amp;id=1827815" TargetMode="External"/><Relationship Id="rId178" Type="http://schemas.openxmlformats.org/officeDocument/2006/relationships/hyperlink" Target="https://octane.deloitte.com/ui/entity-navigation.jsp?p=1001/399004&amp;entityType=work_item&amp;id=1742016"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octane.deloitte.com/ui/entity-navigation.jsp?p=1001/399004&amp;entityType=work_item&amp;id=1854630" TargetMode="External"/><Relationship Id="rId2" Type="http://schemas.openxmlformats.org/officeDocument/2006/relationships/hyperlink" Target="https://octane.deloitte.com/ui/entity-navigation.jsp?p=1001/399004&amp;entityType=work_item&amp;id=1793386" TargetMode="External"/><Relationship Id="rId1" Type="http://schemas.openxmlformats.org/officeDocument/2006/relationships/hyperlink" Target="https://octane.deloitte.com/ui/entity-navigation.jsp?p=1001/399004&amp;entityType=work_item&amp;id=1793388" TargetMode="External"/><Relationship Id="rId4"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8" Type="http://schemas.openxmlformats.org/officeDocument/2006/relationships/hyperlink" Target="https://octane.deloitte.com/ui/entity-navigation.jsp?p=1001/399004&amp;entityType=work_item&amp;id=1793396" TargetMode="External"/><Relationship Id="rId13" Type="http://schemas.openxmlformats.org/officeDocument/2006/relationships/hyperlink" Target="https://octane.deloitte.com/ui/entity-navigation.jsp?p=1001/399004&amp;entityType=work_item&amp;id=1793389" TargetMode="External"/><Relationship Id="rId3" Type="http://schemas.openxmlformats.org/officeDocument/2006/relationships/hyperlink" Target="https://octane.deloitte.com/ui/entity-navigation.jsp?p=1001/399004&amp;entityType=work_item&amp;id=1793387" TargetMode="External"/><Relationship Id="rId7" Type="http://schemas.openxmlformats.org/officeDocument/2006/relationships/hyperlink" Target="https://octane.deloitte.com/ui/entity-navigation.jsp?p=1001/399004&amp;entityType=work_item&amp;id=1793394" TargetMode="External"/><Relationship Id="rId12" Type="http://schemas.openxmlformats.org/officeDocument/2006/relationships/hyperlink" Target="https://octane.deloitte.com/ui/entity-navigation.jsp?p=1001/399004&amp;entityType=work_item&amp;id=1793393" TargetMode="External"/><Relationship Id="rId2" Type="http://schemas.openxmlformats.org/officeDocument/2006/relationships/hyperlink" Target="https://octane.deloitte.com/ui/entity-navigation.jsp?p=1001/399004&amp;entityType=work_item&amp;id=1793388" TargetMode="External"/><Relationship Id="rId1" Type="http://schemas.openxmlformats.org/officeDocument/2006/relationships/hyperlink" Target="https://octane.deloitte.com/ui/entity-navigation.jsp?p=1001/399004&amp;entityType=work_item&amp;id=1793385" TargetMode="External"/><Relationship Id="rId6" Type="http://schemas.openxmlformats.org/officeDocument/2006/relationships/hyperlink" Target="https://octane.deloitte.com/ui/entity-navigation.jsp?p=1001/399004&amp;entityType=work_item&amp;id=1793386" TargetMode="External"/><Relationship Id="rId11" Type="http://schemas.openxmlformats.org/officeDocument/2006/relationships/hyperlink" Target="https://octane.deloitte.com/ui/entity-navigation.jsp?p=1001/399004&amp;entityType=work_item&amp;id=1793391" TargetMode="External"/><Relationship Id="rId5" Type="http://schemas.openxmlformats.org/officeDocument/2006/relationships/hyperlink" Target="https://octane.deloitte.com/ui/entity-navigation.jsp?p=1001/399004&amp;entityType=work_item&amp;id=1793390" TargetMode="External"/><Relationship Id="rId15" Type="http://schemas.openxmlformats.org/officeDocument/2006/relationships/printerSettings" Target="../printerSettings/printerSettings14.bin"/><Relationship Id="rId10" Type="http://schemas.openxmlformats.org/officeDocument/2006/relationships/hyperlink" Target="https://octane.deloitte.com/ui/entity-navigation.jsp?p=1001/399004&amp;entityType=work_item&amp;id=1793395" TargetMode="External"/><Relationship Id="rId4" Type="http://schemas.openxmlformats.org/officeDocument/2006/relationships/hyperlink" Target="https://octane.deloitte.com/ui/entity-navigation.jsp?p=1001/399004&amp;entityType=work_item&amp;id=1793397" TargetMode="External"/><Relationship Id="rId9" Type="http://schemas.openxmlformats.org/officeDocument/2006/relationships/hyperlink" Target="https://octane.deloitte.com/ui/entity-navigation.jsp?p=1001/399004&amp;entityType=work_item&amp;id=1793392" TargetMode="External"/><Relationship Id="rId14" Type="http://schemas.openxmlformats.org/officeDocument/2006/relationships/hyperlink" Target="https://octane.deloitte.com/ui/entity-navigation.jsp?p=1001/399004&amp;entityType=work_item&amp;id=1793398"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s://octane.deloitte.com/ui/entity-navigation.jsp?p=1001/399004&amp;entityType=work_item&amp;id=1854630" TargetMode="External"/><Relationship Id="rId2" Type="http://schemas.openxmlformats.org/officeDocument/2006/relationships/hyperlink" Target="https://octane.deloitte.com/ui/entity-navigation.jsp?p=1001/399004&amp;entityType=work_item&amp;id=1793386" TargetMode="External"/><Relationship Id="rId1" Type="http://schemas.openxmlformats.org/officeDocument/2006/relationships/hyperlink" Target="https://octane.deloitte.com/ui/entity-navigation.jsp?p=1001/399004&amp;entityType=work_item&amp;id=179338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8" Type="http://schemas.openxmlformats.org/officeDocument/2006/relationships/hyperlink" Target="https://octane.deloitte.com/ui/entity-navigation.jsp?p=1001/399004&amp;entityType=work_item&amp;id=1793396" TargetMode="External"/><Relationship Id="rId13" Type="http://schemas.openxmlformats.org/officeDocument/2006/relationships/hyperlink" Target="https://octane.deloitte.com/ui/entity-navigation.jsp?p=1001/399004&amp;entityType=work_item&amp;id=1793389" TargetMode="External"/><Relationship Id="rId3" Type="http://schemas.openxmlformats.org/officeDocument/2006/relationships/hyperlink" Target="https://octane.deloitte.com/ui/entity-navigation.jsp?p=1001/399004&amp;entityType=work_item&amp;id=1793387" TargetMode="External"/><Relationship Id="rId7" Type="http://schemas.openxmlformats.org/officeDocument/2006/relationships/hyperlink" Target="https://octane.deloitte.com/ui/entity-navigation.jsp?p=1001/399004&amp;entityType=work_item&amp;id=1793394" TargetMode="External"/><Relationship Id="rId12" Type="http://schemas.openxmlformats.org/officeDocument/2006/relationships/hyperlink" Target="https://octane.deloitte.com/ui/entity-navigation.jsp?p=1001/399004&amp;entityType=work_item&amp;id=1793393" TargetMode="External"/><Relationship Id="rId2" Type="http://schemas.openxmlformats.org/officeDocument/2006/relationships/hyperlink" Target="https://octane.deloitte.com/ui/entity-navigation.jsp?p=1001/399004&amp;entityType=work_item&amp;id=1793388" TargetMode="External"/><Relationship Id="rId16" Type="http://schemas.openxmlformats.org/officeDocument/2006/relationships/printerSettings" Target="../printerSettings/printerSettings15.bin"/><Relationship Id="rId1" Type="http://schemas.openxmlformats.org/officeDocument/2006/relationships/hyperlink" Target="https://octane.deloitte.com/ui/entity-navigation.jsp?p=1001/399004&amp;entityType=work_item&amp;id=1793385" TargetMode="External"/><Relationship Id="rId6" Type="http://schemas.openxmlformats.org/officeDocument/2006/relationships/hyperlink" Target="https://octane.deloitte.com/ui/entity-navigation.jsp?p=1001/399004&amp;entityType=work_item&amp;id=1793386" TargetMode="External"/><Relationship Id="rId11" Type="http://schemas.openxmlformats.org/officeDocument/2006/relationships/hyperlink" Target="https://octane.deloitte.com/ui/entity-navigation.jsp?p=1001/399004&amp;entityType=work_item&amp;id=1793391" TargetMode="External"/><Relationship Id="rId5" Type="http://schemas.openxmlformats.org/officeDocument/2006/relationships/hyperlink" Target="https://octane.deloitte.com/ui/entity-navigation.jsp?p=1001/399004&amp;entityType=work_item&amp;id=1793390" TargetMode="External"/><Relationship Id="rId15" Type="http://schemas.openxmlformats.org/officeDocument/2006/relationships/hyperlink" Target="https://octane.deloitte.com/ui/entity-navigation.jsp?p=1001/399004&amp;entityType=work_item&amp;id=1712561" TargetMode="External"/><Relationship Id="rId10" Type="http://schemas.openxmlformats.org/officeDocument/2006/relationships/hyperlink" Target="https://octane.deloitte.com/ui/entity-navigation.jsp?p=1001/399004&amp;entityType=work_item&amp;id=1793395" TargetMode="External"/><Relationship Id="rId4" Type="http://schemas.openxmlformats.org/officeDocument/2006/relationships/hyperlink" Target="https://octane.deloitte.com/ui/entity-navigation.jsp?p=1001/399004&amp;entityType=work_item&amp;id=1793397" TargetMode="External"/><Relationship Id="rId9" Type="http://schemas.openxmlformats.org/officeDocument/2006/relationships/hyperlink" Target="https://octane.deloitte.com/ui/entity-navigation.jsp?p=1001/399004&amp;entityType=work_item&amp;id=1793392" TargetMode="External"/><Relationship Id="rId14" Type="http://schemas.openxmlformats.org/officeDocument/2006/relationships/hyperlink" Target="https://octane.deloitte.com/ui/entity-navigation.jsp?p=1001/399004&amp;entityType=work_item&amp;id=1793398"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17" Type="http://schemas.openxmlformats.org/officeDocument/2006/relationships/hyperlink" Target="https://octane.deloitte.com/ui/entity-navigation.jsp?p=1001/399004&amp;entityType=work_item&amp;id=1782857" TargetMode="External"/><Relationship Id="rId21" Type="http://schemas.openxmlformats.org/officeDocument/2006/relationships/hyperlink" Target="https://octane.deloitte.com/ui/entity-navigation.jsp?p=1001/399004&amp;entityType=work_item&amp;id=1756017" TargetMode="External"/><Relationship Id="rId42" Type="http://schemas.openxmlformats.org/officeDocument/2006/relationships/hyperlink" Target="https://octane.deloitte.com/ui/entity-navigation.jsp?p=1001/399004&amp;entityType=work_item&amp;id=1740754" TargetMode="External"/><Relationship Id="rId63" Type="http://schemas.openxmlformats.org/officeDocument/2006/relationships/hyperlink" Target="https://octane.deloitte.com/ui/entity-navigation.jsp?p=1001/399004&amp;entityType=work_item&amp;id=1754683" TargetMode="External"/><Relationship Id="rId84" Type="http://schemas.openxmlformats.org/officeDocument/2006/relationships/hyperlink" Target="https://octane.deloitte.com/ui/entity-navigation.jsp?p=1001/399004&amp;entityType=work_item&amp;id=1783207" TargetMode="External"/><Relationship Id="rId138" Type="http://schemas.openxmlformats.org/officeDocument/2006/relationships/hyperlink" Target="https://octane.deloitte.com/ui/entity-navigation.jsp?p=1001/399004&amp;entityType=work_item&amp;id=1813022" TargetMode="External"/><Relationship Id="rId159" Type="http://schemas.openxmlformats.org/officeDocument/2006/relationships/hyperlink" Target="https://octane.deloitte.com/ui/entity-navigation.jsp?p=1001/399004&amp;entityType=work_item&amp;id=1782937" TargetMode="External"/><Relationship Id="rId170" Type="http://schemas.openxmlformats.org/officeDocument/2006/relationships/hyperlink" Target="https://octane.deloitte.com/ui/entity-navigation.jsp?p=1001/399004&amp;entityType=work_item&amp;id=1827433" TargetMode="External"/><Relationship Id="rId191" Type="http://schemas.openxmlformats.org/officeDocument/2006/relationships/hyperlink" Target="https://octane.deloitte.com/ui/entity-navigation.jsp?p=1001/399004&amp;entityType=work_item&amp;id=1786100" TargetMode="External"/><Relationship Id="rId205" Type="http://schemas.openxmlformats.org/officeDocument/2006/relationships/hyperlink" Target="https://octane.deloitte.com/ui/entity-navigation.jsp?p=1001/399004&amp;entityType=work_item&amp;id=1835121" TargetMode="External"/><Relationship Id="rId226" Type="http://schemas.openxmlformats.org/officeDocument/2006/relationships/hyperlink" Target="https://octane.deloitte.com/ui/entity-navigation.jsp?p=1001/399004&amp;entityType=work_item&amp;id=1914025" TargetMode="External"/><Relationship Id="rId107" Type="http://schemas.openxmlformats.org/officeDocument/2006/relationships/hyperlink" Target="https://octane.deloitte.com/ui/entity-navigation.jsp?p=1001/399004&amp;entityType=work_item&amp;id=1786433" TargetMode="External"/><Relationship Id="rId11" Type="http://schemas.openxmlformats.org/officeDocument/2006/relationships/hyperlink" Target="https://octane.deloitte.com/ui/entity-navigation.jsp?p=1001/399004&amp;entityType=work_item&amp;id=1760510" TargetMode="External"/><Relationship Id="rId32" Type="http://schemas.openxmlformats.org/officeDocument/2006/relationships/hyperlink" Target="https://octane.deloitte.com/ui/entity-navigation.jsp?p=1001/399004&amp;entityType=work_item&amp;id=1756738" TargetMode="External"/><Relationship Id="rId53" Type="http://schemas.openxmlformats.org/officeDocument/2006/relationships/hyperlink" Target="https://octane.deloitte.com/ui/entity-navigation.jsp?p=1001/399004&amp;entityType=work_item&amp;id=1766124" TargetMode="External"/><Relationship Id="rId74" Type="http://schemas.openxmlformats.org/officeDocument/2006/relationships/hyperlink" Target="https://octane.deloitte.com/ui/entity-navigation.jsp?p=1001/399004&amp;entityType=work_item&amp;id=1777179" TargetMode="External"/><Relationship Id="rId128" Type="http://schemas.openxmlformats.org/officeDocument/2006/relationships/hyperlink" Target="https://octane.deloitte.com/ui/entity-navigation.jsp?p=1001/399004&amp;entityType=work_item&amp;id=1782866" TargetMode="External"/><Relationship Id="rId149" Type="http://schemas.openxmlformats.org/officeDocument/2006/relationships/hyperlink" Target="https://octane.deloitte.com/ui/entity-navigation.jsp?p=1001/399004&amp;entityType=work_item&amp;id=1734433" TargetMode="External"/><Relationship Id="rId5" Type="http://schemas.openxmlformats.org/officeDocument/2006/relationships/hyperlink" Target="https://octane.deloitte.com/ui/entity-navigation.jsp?p=1001/399004&amp;entityType=work_item&amp;id=1757378" TargetMode="External"/><Relationship Id="rId95" Type="http://schemas.openxmlformats.org/officeDocument/2006/relationships/hyperlink" Target="https://octane.deloitte.com/ui/entity-navigation.jsp?p=1001/399004&amp;entityType=work_item&amp;id=1766727" TargetMode="External"/><Relationship Id="rId160" Type="http://schemas.openxmlformats.org/officeDocument/2006/relationships/hyperlink" Target="https://octane.deloitte.com/ui/entity-navigation.jsp?p=1001/399004&amp;entityType=work_item&amp;id=1782956" TargetMode="External"/><Relationship Id="rId181" Type="http://schemas.openxmlformats.org/officeDocument/2006/relationships/hyperlink" Target="https://octane.deloitte.com/ui/entity-navigation.jsp?p=1001/399004&amp;entityType=work_item&amp;id=1827449" TargetMode="External"/><Relationship Id="rId216" Type="http://schemas.openxmlformats.org/officeDocument/2006/relationships/hyperlink" Target="https://octane.deloitte.com/ui/entity-navigation.jsp?p=1001/399004&amp;entityType=work_item&amp;id=1914830" TargetMode="External"/><Relationship Id="rId22" Type="http://schemas.openxmlformats.org/officeDocument/2006/relationships/hyperlink" Target="https://octane.deloitte.com/ui/entity-navigation.jsp?p=1001/399004&amp;entityType=work_item&amp;id=1757140" TargetMode="External"/><Relationship Id="rId43" Type="http://schemas.openxmlformats.org/officeDocument/2006/relationships/hyperlink" Target="https://octane.deloitte.com/ui/entity-navigation.jsp?p=1001/399004&amp;entityType=work_item&amp;id=1741166" TargetMode="External"/><Relationship Id="rId64" Type="http://schemas.openxmlformats.org/officeDocument/2006/relationships/hyperlink" Target="https://octane.deloitte.com/ui/entity-navigation.jsp?p=1001/399004&amp;entityType=work_item&amp;id=1754695" TargetMode="External"/><Relationship Id="rId118" Type="http://schemas.openxmlformats.org/officeDocument/2006/relationships/hyperlink" Target="https://octane.deloitte.com/ui/entity-navigation.jsp?p=1001/399004&amp;entityType=work_item&amp;id=1782864" TargetMode="External"/><Relationship Id="rId139" Type="http://schemas.openxmlformats.org/officeDocument/2006/relationships/hyperlink" Target="https://octane.deloitte.com/ui/entity-navigation.jsp?p=1001/399004&amp;entityType=work_item&amp;id=1813047" TargetMode="External"/><Relationship Id="rId85" Type="http://schemas.openxmlformats.org/officeDocument/2006/relationships/hyperlink" Target="https://octane.deloitte.com/ui/entity-navigation.jsp?p=1001/399004&amp;entityType=work_item&amp;id=1733630" TargetMode="External"/><Relationship Id="rId150" Type="http://schemas.openxmlformats.org/officeDocument/2006/relationships/hyperlink" Target="https://octane.deloitte.com/ui/entity-navigation.jsp?p=1001/399004&amp;entityType=work_item&amp;id=1735205" TargetMode="External"/><Relationship Id="rId171" Type="http://schemas.openxmlformats.org/officeDocument/2006/relationships/hyperlink" Target="https://octane.deloitte.com/ui/entity-navigation.jsp?p=1001/399004&amp;entityType=work_item&amp;id=1827452" TargetMode="External"/><Relationship Id="rId192" Type="http://schemas.openxmlformats.org/officeDocument/2006/relationships/hyperlink" Target="https://octane.deloitte.com/ui/entity-navigation.jsp?p=1001/399004&amp;entityType=work_item&amp;id=1813060" TargetMode="External"/><Relationship Id="rId206" Type="http://schemas.openxmlformats.org/officeDocument/2006/relationships/hyperlink" Target="https://octane.deloitte.com/ui/entity-navigation.jsp?p=1001/399004&amp;entityType=work_item&amp;id=1835123" TargetMode="External"/><Relationship Id="rId227" Type="http://schemas.openxmlformats.org/officeDocument/2006/relationships/hyperlink" Target="https://octane.deloitte.com/ui/entity-navigation.jsp?p=1001/399004&amp;entityType=work_item&amp;id=1875517" TargetMode="External"/><Relationship Id="rId12" Type="http://schemas.openxmlformats.org/officeDocument/2006/relationships/hyperlink" Target="https://octane.deloitte.com/ui/entity-navigation.jsp?p=1001/399004&amp;entityType=work_item&amp;id=1724220" TargetMode="External"/><Relationship Id="rId33" Type="http://schemas.openxmlformats.org/officeDocument/2006/relationships/hyperlink" Target="https://octane.deloitte.com/ui/entity-navigation.jsp?p=1001/399004&amp;entityType=work_item&amp;id=1757771" TargetMode="External"/><Relationship Id="rId108" Type="http://schemas.openxmlformats.org/officeDocument/2006/relationships/hyperlink" Target="https://octane.deloitte.com/ui/entity-navigation.jsp?p=1001/399004&amp;entityType=work_item&amp;id=1780373" TargetMode="External"/><Relationship Id="rId129" Type="http://schemas.openxmlformats.org/officeDocument/2006/relationships/hyperlink" Target="https://octane.deloitte.com/ui/entity-navigation.jsp?p=1001/399004&amp;entityType=work_item&amp;id=1727651" TargetMode="External"/><Relationship Id="rId54" Type="http://schemas.openxmlformats.org/officeDocument/2006/relationships/hyperlink" Target="https://octane.deloitte.com/ui/entity-navigation.jsp?p=1001/399004&amp;entityType=work_item&amp;id=1766803" TargetMode="External"/><Relationship Id="rId75" Type="http://schemas.openxmlformats.org/officeDocument/2006/relationships/hyperlink" Target="https://octane.deloitte.com/ui/entity-navigation.jsp?p=1001/399004&amp;entityType=work_item&amp;id=1777183" TargetMode="External"/><Relationship Id="rId96" Type="http://schemas.openxmlformats.org/officeDocument/2006/relationships/hyperlink" Target="https://octane.deloitte.com/ui/entity-navigation.jsp?p=1001/399004&amp;entityType=work_item&amp;id=1766774" TargetMode="External"/><Relationship Id="rId140" Type="http://schemas.openxmlformats.org/officeDocument/2006/relationships/hyperlink" Target="https://octane.deloitte.com/ui/entity-navigation.jsp?p=1001/399004&amp;entityType=work_item&amp;id=1813060" TargetMode="External"/><Relationship Id="rId161" Type="http://schemas.openxmlformats.org/officeDocument/2006/relationships/hyperlink" Target="https://octane.deloitte.com/ui/entity-navigation.jsp?p=1001/399004&amp;entityType=work_item&amp;id=1782961" TargetMode="External"/><Relationship Id="rId182" Type="http://schemas.openxmlformats.org/officeDocument/2006/relationships/hyperlink" Target="https://octane.deloitte.com/ui/entity-navigation.jsp?p=1001/399004&amp;entityType=work_item&amp;id=1829785" TargetMode="External"/><Relationship Id="rId217" Type="http://schemas.openxmlformats.org/officeDocument/2006/relationships/hyperlink" Target="https://octane.deloitte.com/ui/entity-navigation.jsp?p=1001/399004&amp;entityType=work_item&amp;id=1914831" TargetMode="External"/><Relationship Id="rId6" Type="http://schemas.openxmlformats.org/officeDocument/2006/relationships/hyperlink" Target="https://octane.deloitte.com/ui/entity-navigation.jsp?p=1001/399004&amp;entityType=work_item&amp;id=1757379" TargetMode="External"/><Relationship Id="rId23" Type="http://schemas.openxmlformats.org/officeDocument/2006/relationships/hyperlink" Target="https://octane.deloitte.com/ui/entity-navigation.jsp?p=1001/399004&amp;entityType=work_item&amp;id=1757384" TargetMode="External"/><Relationship Id="rId119" Type="http://schemas.openxmlformats.org/officeDocument/2006/relationships/hyperlink" Target="https://octane.deloitte.com/ui/entity-navigation.jsp?p=1001/399004&amp;entityType=work_item&amp;id=1782865" TargetMode="External"/><Relationship Id="rId44" Type="http://schemas.openxmlformats.org/officeDocument/2006/relationships/hyperlink" Target="https://octane.deloitte.com/ui/entity-navigation.jsp?p=1001/399004&amp;entityType=work_item&amp;id=1741451" TargetMode="External"/><Relationship Id="rId65" Type="http://schemas.openxmlformats.org/officeDocument/2006/relationships/hyperlink" Target="https://octane.deloitte.com/ui/entity-navigation.jsp?p=1001/399004&amp;entityType=work_item&amp;id=1757773" TargetMode="External"/><Relationship Id="rId86" Type="http://schemas.openxmlformats.org/officeDocument/2006/relationships/hyperlink" Target="https://octane.deloitte.com/ui/entity-navigation.jsp?p=1001/399004&amp;entityType=work_item&amp;id=1739792" TargetMode="External"/><Relationship Id="rId130" Type="http://schemas.openxmlformats.org/officeDocument/2006/relationships/hyperlink" Target="https://octane.deloitte.com/ui/entity-navigation.jsp?p=1001/399004&amp;entityType=work_item&amp;id=1743077" TargetMode="External"/><Relationship Id="rId151" Type="http://schemas.openxmlformats.org/officeDocument/2006/relationships/hyperlink" Target="https://octane.deloitte.com/ui/entity-navigation.jsp?p=1001/399004&amp;entityType=work_item&amp;id=1739792" TargetMode="External"/><Relationship Id="rId172" Type="http://schemas.openxmlformats.org/officeDocument/2006/relationships/hyperlink" Target="https://octane.deloitte.com/ui/entity-navigation.jsp?p=1001/399004&amp;entityType=work_item&amp;id=1827807" TargetMode="External"/><Relationship Id="rId193" Type="http://schemas.openxmlformats.org/officeDocument/2006/relationships/hyperlink" Target="https://octane.deloitte.com/ui/entity-navigation.jsp?p=1001/399004&amp;entityType=work_item&amp;id=1826849" TargetMode="External"/><Relationship Id="rId207" Type="http://schemas.openxmlformats.org/officeDocument/2006/relationships/hyperlink" Target="https://octane.deloitte.com/ui/entity-navigation.jsp?p=1001/399004&amp;entityType=work_item&amp;id=1842153" TargetMode="External"/><Relationship Id="rId228" Type="http://schemas.openxmlformats.org/officeDocument/2006/relationships/hyperlink" Target="https://octane.deloitte.com/ui/entity-navigation.jsp?p=1001/399004&amp;entityType=work_item&amp;id=1734561" TargetMode="External"/><Relationship Id="rId13" Type="http://schemas.openxmlformats.org/officeDocument/2006/relationships/hyperlink" Target="https://octane.deloitte.com/ui/entity-navigation.jsp?p=1001/399004&amp;entityType=work_item&amp;id=1743524" TargetMode="External"/><Relationship Id="rId109" Type="http://schemas.openxmlformats.org/officeDocument/2006/relationships/hyperlink" Target="https://octane.deloitte.com/ui/entity-navigation.jsp?p=1001/399004&amp;entityType=work_item&amp;id=1780362" TargetMode="External"/><Relationship Id="rId34" Type="http://schemas.openxmlformats.org/officeDocument/2006/relationships/hyperlink" Target="https://octane.deloitte.com/ui/entity-navigation.jsp?p=1001/399004&amp;entityType=work_item&amp;id=1761289" TargetMode="External"/><Relationship Id="rId55" Type="http://schemas.openxmlformats.org/officeDocument/2006/relationships/hyperlink" Target="https://octane.deloitte.com/ui/entity-navigation.jsp?p=1001/399004&amp;entityType=work_item&amp;id=1771469" TargetMode="External"/><Relationship Id="rId76" Type="http://schemas.openxmlformats.org/officeDocument/2006/relationships/hyperlink" Target="https://octane.deloitte.com/ui/entity-navigation.jsp?p=1001/399004&amp;entityType=work_item&amp;id=1777185" TargetMode="External"/><Relationship Id="rId97" Type="http://schemas.openxmlformats.org/officeDocument/2006/relationships/hyperlink" Target="https://octane.deloitte.com/ui/entity-navigation.jsp?p=1001/399004&amp;entityType=work_item&amp;id=1771467" TargetMode="External"/><Relationship Id="rId120" Type="http://schemas.openxmlformats.org/officeDocument/2006/relationships/hyperlink" Target="https://octane.deloitte.com/ui/entity-navigation.jsp?p=1001/399004&amp;entityType=work_item&amp;id=1782846" TargetMode="External"/><Relationship Id="rId141" Type="http://schemas.openxmlformats.org/officeDocument/2006/relationships/hyperlink" Target="https://octane.deloitte.com/ui/entity-navigation.jsp?p=1001/399004&amp;entityType=work_item&amp;id=1814210" TargetMode="External"/><Relationship Id="rId7" Type="http://schemas.openxmlformats.org/officeDocument/2006/relationships/hyperlink" Target="https://octane.deloitte.com/ui/entity-navigation.jsp?p=1001/399004&amp;entityType=work_item&amp;id=1757384" TargetMode="External"/><Relationship Id="rId162" Type="http://schemas.openxmlformats.org/officeDocument/2006/relationships/hyperlink" Target="https://octane.deloitte.com/ui/entity-navigation.jsp?p=1001/399004&amp;entityType=work_item&amp;id=1784000" TargetMode="External"/><Relationship Id="rId183" Type="http://schemas.openxmlformats.org/officeDocument/2006/relationships/hyperlink" Target="https://octane.deloitte.com/ui/entity-navigation.jsp?p=1001/399004&amp;entityType=work_item&amp;id=1831251" TargetMode="External"/><Relationship Id="rId218" Type="http://schemas.openxmlformats.org/officeDocument/2006/relationships/hyperlink" Target="https://octane.deloitte.com/ui/entity-navigation.jsp?p=1001/399004&amp;entityType=work_item&amp;id=1914829" TargetMode="External"/><Relationship Id="rId24" Type="http://schemas.openxmlformats.org/officeDocument/2006/relationships/hyperlink" Target="https://octane.deloitte.com/ui/entity-navigation.jsp?p=1001/399004&amp;entityType=work_item&amp;id=1760398" TargetMode="External"/><Relationship Id="rId45" Type="http://schemas.openxmlformats.org/officeDocument/2006/relationships/hyperlink" Target="https://octane.deloitte.com/ui/entity-navigation.jsp?p=1001/399004&amp;entityType=work_item&amp;id=1748745" TargetMode="External"/><Relationship Id="rId66" Type="http://schemas.openxmlformats.org/officeDocument/2006/relationships/hyperlink" Target="https://octane.deloitte.com/ui/entity-navigation.jsp?p=1001/399004&amp;entityType=work_item&amp;id=1766002" TargetMode="External"/><Relationship Id="rId87" Type="http://schemas.openxmlformats.org/officeDocument/2006/relationships/hyperlink" Target="https://octane.deloitte.com/ui/entity-navigation.jsp?p=1001/399004&amp;entityType=work_item&amp;id=1741740" TargetMode="External"/><Relationship Id="rId110" Type="http://schemas.openxmlformats.org/officeDocument/2006/relationships/hyperlink" Target="https://octane.deloitte.com/ui/entity-navigation.jsp?p=1001/399004&amp;entityType=work_item&amp;id=1785786" TargetMode="External"/><Relationship Id="rId131" Type="http://schemas.openxmlformats.org/officeDocument/2006/relationships/hyperlink" Target="https://octane.deloitte.com/ui/entity-navigation.jsp?p=1001/399004&amp;entityType=work_item&amp;id=1754708" TargetMode="External"/><Relationship Id="rId152" Type="http://schemas.openxmlformats.org/officeDocument/2006/relationships/hyperlink" Target="https://octane.deloitte.com/ui/entity-navigation.jsp?p=1001/399004&amp;entityType=work_item&amp;id=1771707" TargetMode="External"/><Relationship Id="rId173" Type="http://schemas.openxmlformats.org/officeDocument/2006/relationships/hyperlink" Target="https://octane.deloitte.com/ui/entity-navigation.jsp?p=1001/399004&amp;entityType=work_item&amp;id=1734433" TargetMode="External"/><Relationship Id="rId194" Type="http://schemas.openxmlformats.org/officeDocument/2006/relationships/hyperlink" Target="https://octane.deloitte.com/ui/entity-navigation.jsp?p=1001/399004&amp;entityType=work_item&amp;id=1827292" TargetMode="External"/><Relationship Id="rId208" Type="http://schemas.openxmlformats.org/officeDocument/2006/relationships/hyperlink" Target="https://octane.deloitte.com/ui/entity-navigation.jsp?p=1001/399004&amp;entityType=work_item&amp;id=1883173" TargetMode="External"/><Relationship Id="rId229" Type="http://schemas.openxmlformats.org/officeDocument/2006/relationships/hyperlink" Target="https://octane.deloitte.com/ui/entity-navigation.jsp?p=1001/399004&amp;entityType=work_item&amp;id=1948294" TargetMode="External"/><Relationship Id="rId14" Type="http://schemas.openxmlformats.org/officeDocument/2006/relationships/hyperlink" Target="https://octane.deloitte.com/ui/entity-navigation.jsp?p=1001/399004&amp;entityType=work_item&amp;id=1753545" TargetMode="External"/><Relationship Id="rId35" Type="http://schemas.openxmlformats.org/officeDocument/2006/relationships/hyperlink" Target="https://octane.deloitte.com/ui/entity-navigation.jsp?p=1001/399004&amp;entityType=work_item&amp;id=1766773" TargetMode="External"/><Relationship Id="rId56" Type="http://schemas.openxmlformats.org/officeDocument/2006/relationships/hyperlink" Target="https://octane.deloitte.com/ui/entity-navigation.jsp?p=1001/399004&amp;entityType=work_item&amp;id=1774907" TargetMode="External"/><Relationship Id="rId77" Type="http://schemas.openxmlformats.org/officeDocument/2006/relationships/hyperlink" Target="https://octane.deloitte.com/ui/entity-navigation.jsp?p=1001/399004&amp;entityType=work_item&amp;id=1780510" TargetMode="External"/><Relationship Id="rId100" Type="http://schemas.openxmlformats.org/officeDocument/2006/relationships/hyperlink" Target="https://octane.deloitte.com/ui/entity-navigation.jsp?p=1001/399004&amp;entityType=work_item&amp;id=1780630" TargetMode="External"/><Relationship Id="rId8" Type="http://schemas.openxmlformats.org/officeDocument/2006/relationships/hyperlink" Target="https://octane.deloitte.com/ui/entity-navigation.jsp?p=1001/399004&amp;entityType=work_item&amp;id=1758057" TargetMode="External"/><Relationship Id="rId98" Type="http://schemas.openxmlformats.org/officeDocument/2006/relationships/hyperlink" Target="https://octane.deloitte.com/ui/entity-navigation.jsp?p=1001/399004&amp;entityType=work_item&amp;id=1780610" TargetMode="External"/><Relationship Id="rId121" Type="http://schemas.openxmlformats.org/officeDocument/2006/relationships/hyperlink" Target="https://octane.deloitte.com/ui/entity-navigation.jsp?p=1001/399004&amp;entityType=work_item&amp;id=1782854" TargetMode="External"/><Relationship Id="rId142" Type="http://schemas.openxmlformats.org/officeDocument/2006/relationships/hyperlink" Target="https://octane.deloitte.com/ui/entity-navigation.jsp?p=1001/399004&amp;entityType=work_item&amp;id=1814585" TargetMode="External"/><Relationship Id="rId163" Type="http://schemas.openxmlformats.org/officeDocument/2006/relationships/hyperlink" Target="https://octane.deloitte.com/ui/entity-navigation.jsp?p=1001/399004&amp;entityType=work_item&amp;id=1785008" TargetMode="External"/><Relationship Id="rId184" Type="http://schemas.openxmlformats.org/officeDocument/2006/relationships/hyperlink" Target="https://octane.deloitte.com/ui/entity-navigation.jsp?p=1001/399004&amp;entityType=work_item&amp;id=1831253" TargetMode="External"/><Relationship Id="rId219" Type="http://schemas.openxmlformats.org/officeDocument/2006/relationships/hyperlink" Target="https://octane.deloitte.com/ui/entity-navigation.jsp?p=1001/399004&amp;entityType=work_item&amp;id=1910161" TargetMode="External"/><Relationship Id="rId230" Type="http://schemas.openxmlformats.org/officeDocument/2006/relationships/hyperlink" Target="https://octane.deloitte.com/ui/entity-navigation.jsp?p=1001/399004&amp;entityType=work_item&amp;id=1909876" TargetMode="External"/><Relationship Id="rId25" Type="http://schemas.openxmlformats.org/officeDocument/2006/relationships/hyperlink" Target="https://octane.deloitte.com/ui/entity-navigation.jsp?p=1001/399004&amp;entityType=work_item&amp;id=1761289" TargetMode="External"/><Relationship Id="rId46" Type="http://schemas.openxmlformats.org/officeDocument/2006/relationships/hyperlink" Target="https://octane.deloitte.com/ui/entity-navigation.jsp?p=1001/399004&amp;entityType=work_item&amp;id=1754044" TargetMode="External"/><Relationship Id="rId67" Type="http://schemas.openxmlformats.org/officeDocument/2006/relationships/hyperlink" Target="https://octane.deloitte.com/ui/entity-navigation.jsp?p=1001/399004&amp;entityType=work_item&amp;id=1766803" TargetMode="External"/><Relationship Id="rId20" Type="http://schemas.openxmlformats.org/officeDocument/2006/relationships/hyperlink" Target="https://octane.deloitte.com/ui/entity-navigation.jsp?p=1001/399004&amp;entityType=work_item&amp;id=1773372" TargetMode="External"/><Relationship Id="rId41" Type="http://schemas.openxmlformats.org/officeDocument/2006/relationships/hyperlink" Target="https://octane.deloitte.com/ui/entity-navigation.jsp?p=1001/399004&amp;entityType=work_item&amp;id=1739935" TargetMode="External"/><Relationship Id="rId62" Type="http://schemas.openxmlformats.org/officeDocument/2006/relationships/hyperlink" Target="https://octane.deloitte.com/ui/entity-navigation.jsp?p=1001/399004&amp;entityType=work_item&amp;id=1742120" TargetMode="External"/><Relationship Id="rId83" Type="http://schemas.openxmlformats.org/officeDocument/2006/relationships/hyperlink" Target="https://octane.deloitte.com/ui/entity-navigation.jsp?p=1001/399004&amp;entityType=work_item&amp;id=1783204" TargetMode="External"/><Relationship Id="rId88" Type="http://schemas.openxmlformats.org/officeDocument/2006/relationships/hyperlink" Target="https://octane.deloitte.com/ui/entity-navigation.jsp?p=1001/399004&amp;entityType=work_item&amp;id=1741747" TargetMode="External"/><Relationship Id="rId111" Type="http://schemas.openxmlformats.org/officeDocument/2006/relationships/hyperlink" Target="https://octane.deloitte.com/ui/entity-navigation.jsp?p=1001/399004&amp;entityType=work_item&amp;id=1782850" TargetMode="External"/><Relationship Id="rId132" Type="http://schemas.openxmlformats.org/officeDocument/2006/relationships/hyperlink" Target="https://octane.deloitte.com/ui/entity-navigation.jsp?p=1001/399004&amp;entityType=work_item&amp;id=1766001" TargetMode="External"/><Relationship Id="rId153" Type="http://schemas.openxmlformats.org/officeDocument/2006/relationships/hyperlink" Target="https://octane.deloitte.com/ui/entity-navigation.jsp?p=1001/399004&amp;entityType=work_item&amp;id=1771708" TargetMode="External"/><Relationship Id="rId174" Type="http://schemas.openxmlformats.org/officeDocument/2006/relationships/hyperlink" Target="https://octane.deloitte.com/ui/entity-navigation.jsp?p=1001/399004&amp;entityType=work_item&amp;id=1739792" TargetMode="External"/><Relationship Id="rId179" Type="http://schemas.openxmlformats.org/officeDocument/2006/relationships/hyperlink" Target="https://octane.deloitte.com/ui/entity-navigation.jsp?p=1001/399004&amp;entityType=work_item&amp;id=1827438" TargetMode="External"/><Relationship Id="rId195" Type="http://schemas.openxmlformats.org/officeDocument/2006/relationships/hyperlink" Target="https://octane.deloitte.com/ui/entity-navigation.jsp?p=1001/399004&amp;entityType=work_item&amp;id=1827403" TargetMode="External"/><Relationship Id="rId209" Type="http://schemas.openxmlformats.org/officeDocument/2006/relationships/hyperlink" Target="https://octane.deloitte.com/ui/entity-navigation.jsp?p=1001/399004&amp;entityType=work_item&amp;id=1883174" TargetMode="External"/><Relationship Id="rId190" Type="http://schemas.openxmlformats.org/officeDocument/2006/relationships/hyperlink" Target="https://octane.deloitte.com/ui/entity-navigation.jsp?p=1001/399004&amp;entityType=work_item&amp;id=1786083" TargetMode="External"/><Relationship Id="rId204" Type="http://schemas.openxmlformats.org/officeDocument/2006/relationships/hyperlink" Target="https://octane.deloitte.com/ui/entity-navigation.jsp?p=1001/399004&amp;entityType=work_item&amp;id=1833615" TargetMode="External"/><Relationship Id="rId220" Type="http://schemas.openxmlformats.org/officeDocument/2006/relationships/hyperlink" Target="https://octane.deloitte.com/ui/entity-navigation.jsp?p=1001/399004&amp;entityType=work_item&amp;id=1899295" TargetMode="External"/><Relationship Id="rId225" Type="http://schemas.openxmlformats.org/officeDocument/2006/relationships/hyperlink" Target="https://octane.deloitte.com/ui/entity-navigation.jsp?p=1001/399004&amp;entityType=work_item&amp;id=1912316" TargetMode="External"/><Relationship Id="rId15" Type="http://schemas.openxmlformats.org/officeDocument/2006/relationships/hyperlink" Target="https://octane.deloitte.com/ui/entity-navigation.jsp?p=1001/399004&amp;entityType=work_item&amp;id=1756017" TargetMode="External"/><Relationship Id="rId36" Type="http://schemas.openxmlformats.org/officeDocument/2006/relationships/hyperlink" Target="https://octane.deloitte.com/ui/entity-navigation.jsp?p=1001/399004&amp;entityType=work_item&amp;id=1771457" TargetMode="External"/><Relationship Id="rId57" Type="http://schemas.openxmlformats.org/officeDocument/2006/relationships/hyperlink" Target="https://octane.deloitte.com/ui/entity-navigation.jsp?p=1001/399004&amp;entityType=work_item&amp;id=1775206" TargetMode="External"/><Relationship Id="rId106" Type="http://schemas.openxmlformats.org/officeDocument/2006/relationships/hyperlink" Target="https://octane.deloitte.com/ui/entity-navigation.jsp?p=1001/399004&amp;entityType=work_item&amp;id=1786432" TargetMode="External"/><Relationship Id="rId127" Type="http://schemas.openxmlformats.org/officeDocument/2006/relationships/hyperlink" Target="https://octane.deloitte.com/ui/entity-navigation.jsp?p=1001/399004&amp;entityType=work_item&amp;id=1782863" TargetMode="External"/><Relationship Id="rId10" Type="http://schemas.openxmlformats.org/officeDocument/2006/relationships/hyperlink" Target="https://octane.deloitte.com/ui/entity-navigation.jsp?p=1001/399004&amp;entityType=work_item&amp;id=1760403" TargetMode="External"/><Relationship Id="rId31" Type="http://schemas.openxmlformats.org/officeDocument/2006/relationships/hyperlink" Target="https://octane.deloitte.com/ui/entity-navigation.jsp?p=1001/399004&amp;entityType=work_item&amp;id=1756736" TargetMode="External"/><Relationship Id="rId52" Type="http://schemas.openxmlformats.org/officeDocument/2006/relationships/hyperlink" Target="https://octane.deloitte.com/ui/entity-navigation.jsp?p=1001/399004&amp;entityType=work_item&amp;id=1766002" TargetMode="External"/><Relationship Id="rId73" Type="http://schemas.openxmlformats.org/officeDocument/2006/relationships/hyperlink" Target="https://octane.deloitte.com/ui/entity-navigation.jsp?p=1001/399004&amp;entityType=work_item&amp;id=1771478" TargetMode="External"/><Relationship Id="rId78" Type="http://schemas.openxmlformats.org/officeDocument/2006/relationships/hyperlink" Target="https://octane.deloitte.com/ui/entity-navigation.jsp?p=1001/399004&amp;entityType=work_item&amp;id=1782483" TargetMode="External"/><Relationship Id="rId94" Type="http://schemas.openxmlformats.org/officeDocument/2006/relationships/hyperlink" Target="https://octane.deloitte.com/ui/entity-navigation.jsp?p=1001/399004&amp;entityType=work_item&amp;id=1764002" TargetMode="External"/><Relationship Id="rId99" Type="http://schemas.openxmlformats.org/officeDocument/2006/relationships/hyperlink" Target="https://octane.deloitte.com/ui/entity-navigation.jsp?p=1001/399004&amp;entityType=work_item&amp;id=1780625" TargetMode="External"/><Relationship Id="rId101" Type="http://schemas.openxmlformats.org/officeDocument/2006/relationships/hyperlink" Target="https://octane.deloitte.com/ui/entity-navigation.jsp?p=1001/399004&amp;entityType=work_item&amp;id=1781076" TargetMode="External"/><Relationship Id="rId122" Type="http://schemas.openxmlformats.org/officeDocument/2006/relationships/hyperlink" Target="https://octane.deloitte.com/ui/entity-navigation.jsp?p=1001/399004&amp;entityType=work_item&amp;id=1782855" TargetMode="External"/><Relationship Id="rId143" Type="http://schemas.openxmlformats.org/officeDocument/2006/relationships/hyperlink" Target="https://octane.deloitte.com/ui/entity-navigation.jsp?p=1001/399004&amp;entityType=work_item&amp;id=1814931" TargetMode="External"/><Relationship Id="rId148" Type="http://schemas.openxmlformats.org/officeDocument/2006/relationships/hyperlink" Target="https://octane.deloitte.com/ui/entity-navigation.jsp?p=1001/399004&amp;entityType=work_item&amp;id=1827399" TargetMode="External"/><Relationship Id="rId164" Type="http://schemas.openxmlformats.org/officeDocument/2006/relationships/hyperlink" Target="https://octane.deloitte.com/ui/entity-navigation.jsp?p=1001/399004&amp;entityType=work_item&amp;id=1817474" TargetMode="External"/><Relationship Id="rId169" Type="http://schemas.openxmlformats.org/officeDocument/2006/relationships/hyperlink" Target="https://octane.deloitte.com/ui/entity-navigation.jsp?p=1001/399004&amp;entityType=work_item&amp;id=1827410" TargetMode="External"/><Relationship Id="rId185" Type="http://schemas.openxmlformats.org/officeDocument/2006/relationships/hyperlink" Target="https://octane.deloitte.com/ui/entity-navigation.jsp?p=1001/399004&amp;entityType=work_item&amp;id=1734433" TargetMode="External"/><Relationship Id="rId4" Type="http://schemas.openxmlformats.org/officeDocument/2006/relationships/hyperlink" Target="https://octane.deloitte.com/ui/entity-navigation.jsp?p=1001/399004&amp;entityType=work_item&amp;id=1757376" TargetMode="External"/><Relationship Id="rId9" Type="http://schemas.openxmlformats.org/officeDocument/2006/relationships/hyperlink" Target="https://octane.deloitte.com/ui/entity-navigation.jsp?p=1001/399004&amp;entityType=work_item&amp;id=1760396" TargetMode="External"/><Relationship Id="rId180" Type="http://schemas.openxmlformats.org/officeDocument/2006/relationships/hyperlink" Target="https://octane.deloitte.com/ui/entity-navigation.jsp?p=1001/399004&amp;entityType=work_item&amp;id=1827444" TargetMode="External"/><Relationship Id="rId210" Type="http://schemas.openxmlformats.org/officeDocument/2006/relationships/hyperlink" Target="https://octane.deloitte.com/ui/entity-navigation.jsp?p=1001/399004&amp;entityType=work_item&amp;id=1883176" TargetMode="External"/><Relationship Id="rId215" Type="http://schemas.openxmlformats.org/officeDocument/2006/relationships/hyperlink" Target="https://octane.deloitte.com/ui/entity-navigation.jsp?p=1001/399004&amp;entityType=work_item&amp;id=1883186" TargetMode="External"/><Relationship Id="rId26" Type="http://schemas.openxmlformats.org/officeDocument/2006/relationships/hyperlink" Target="https://octane.deloitte.com/ui/entity-navigation.jsp?p=1001/399004&amp;entityType=work_item&amp;id=1766774" TargetMode="External"/><Relationship Id="rId231" Type="http://schemas.openxmlformats.org/officeDocument/2006/relationships/hyperlink" Target="https://octane.deloitte.com/ui/entity-navigation.jsp?p=1001/399004&amp;entityType=work_item&amp;id=1926866" TargetMode="External"/><Relationship Id="rId47" Type="http://schemas.openxmlformats.org/officeDocument/2006/relationships/hyperlink" Target="https://octane.deloitte.com/ui/entity-navigation.jsp?p=1001/399004&amp;entityType=work_item&amp;id=1756737" TargetMode="External"/><Relationship Id="rId68" Type="http://schemas.openxmlformats.org/officeDocument/2006/relationships/hyperlink" Target="https://octane.deloitte.com/ui/entity-navigation.jsp?p=1001/399004&amp;entityType=work_item&amp;id=1767961" TargetMode="External"/><Relationship Id="rId89" Type="http://schemas.openxmlformats.org/officeDocument/2006/relationships/hyperlink" Target="https://octane.deloitte.com/ui/entity-navigation.jsp?p=1001/399004&amp;entityType=work_item&amp;id=1754044" TargetMode="External"/><Relationship Id="rId112" Type="http://schemas.openxmlformats.org/officeDocument/2006/relationships/hyperlink" Target="https://octane.deloitte.com/ui/entity-navigation.jsp?p=1001/399004&amp;entityType=work_item&amp;id=1782852" TargetMode="External"/><Relationship Id="rId133" Type="http://schemas.openxmlformats.org/officeDocument/2006/relationships/hyperlink" Target="https://octane.deloitte.com/ui/entity-navigation.jsp?p=1001/399004&amp;entityType=work_item&amp;id=1781644" TargetMode="External"/><Relationship Id="rId154" Type="http://schemas.openxmlformats.org/officeDocument/2006/relationships/hyperlink" Target="https://octane.deloitte.com/ui/entity-navigation.jsp?p=1001/399004&amp;entityType=work_item&amp;id=1777182" TargetMode="External"/><Relationship Id="rId175" Type="http://schemas.openxmlformats.org/officeDocument/2006/relationships/hyperlink" Target="https://octane.deloitte.com/ui/entity-navigation.jsp?p=1001/399004&amp;entityType=work_item&amp;id=1785015" TargetMode="External"/><Relationship Id="rId196" Type="http://schemas.openxmlformats.org/officeDocument/2006/relationships/hyperlink" Target="https://octane.deloitte.com/ui/entity-navigation.jsp?p=1001/399004&amp;entityType=work_item&amp;id=1827413" TargetMode="External"/><Relationship Id="rId200" Type="http://schemas.openxmlformats.org/officeDocument/2006/relationships/hyperlink" Target="https://octane.deloitte.com/ui/entity-navigation.jsp?p=1001/399004&amp;entityType=work_item&amp;id=1827449" TargetMode="External"/><Relationship Id="rId16" Type="http://schemas.openxmlformats.org/officeDocument/2006/relationships/hyperlink" Target="https://octane.deloitte.com/ui/entity-navigation.jsp?p=1001/399004&amp;entityType=work_item&amp;id=1756019" TargetMode="External"/><Relationship Id="rId221" Type="http://schemas.openxmlformats.org/officeDocument/2006/relationships/hyperlink" Target="https://octane.deloitte.com/ui/entity-navigation.jsp?p=1001/399004&amp;entityType=work_item&amp;id=1909877" TargetMode="External"/><Relationship Id="rId37" Type="http://schemas.openxmlformats.org/officeDocument/2006/relationships/hyperlink" Target="https://octane.deloitte.com/ui/entity-navigation.jsp?p=1001/399004&amp;entityType=work_item&amp;id=1771460" TargetMode="External"/><Relationship Id="rId58" Type="http://schemas.openxmlformats.org/officeDocument/2006/relationships/hyperlink" Target="https://octane.deloitte.com/ui/entity-navigation.jsp?p=1001/399004&amp;entityType=work_item&amp;id=1782469" TargetMode="External"/><Relationship Id="rId79" Type="http://schemas.openxmlformats.org/officeDocument/2006/relationships/hyperlink" Target="https://octane.deloitte.com/ui/entity-navigation.jsp?p=1001/399004&amp;entityType=work_item&amp;id=1782494" TargetMode="External"/><Relationship Id="rId102" Type="http://schemas.openxmlformats.org/officeDocument/2006/relationships/hyperlink" Target="https://octane.deloitte.com/ui/entity-navigation.jsp?p=1001/399004&amp;entityType=work_item&amp;id=1783197" TargetMode="External"/><Relationship Id="rId123" Type="http://schemas.openxmlformats.org/officeDocument/2006/relationships/hyperlink" Target="https://octane.deloitte.com/ui/entity-navigation.jsp?p=1001/399004&amp;entityType=work_item&amp;id=1782858" TargetMode="External"/><Relationship Id="rId144" Type="http://schemas.openxmlformats.org/officeDocument/2006/relationships/hyperlink" Target="https://octane.deloitte.com/ui/entity-navigation.jsp?p=1001/399004&amp;entityType=work_item&amp;id=1817476" TargetMode="External"/><Relationship Id="rId90" Type="http://schemas.openxmlformats.org/officeDocument/2006/relationships/hyperlink" Target="https://octane.deloitte.com/ui/entity-navigation.jsp?p=1001/399004&amp;entityType=work_item&amp;id=1755534" TargetMode="External"/><Relationship Id="rId165" Type="http://schemas.openxmlformats.org/officeDocument/2006/relationships/hyperlink" Target="https://octane.deloitte.com/ui/entity-navigation.jsp?p=1001/399004&amp;entityType=work_item&amp;id=1817477" TargetMode="External"/><Relationship Id="rId186" Type="http://schemas.openxmlformats.org/officeDocument/2006/relationships/hyperlink" Target="https://octane.deloitte.com/ui/entity-navigation.jsp?p=1001/399004&amp;entityType=work_item&amp;id=1739792" TargetMode="External"/><Relationship Id="rId211" Type="http://schemas.openxmlformats.org/officeDocument/2006/relationships/hyperlink" Target="https://octane.deloitte.com/ui/entity-navigation.jsp?p=1001/399004&amp;entityType=work_item&amp;id=1883178" TargetMode="External"/><Relationship Id="rId232" Type="http://schemas.openxmlformats.org/officeDocument/2006/relationships/hyperlink" Target="https://octane.deloitte.com/ui/entity-navigation.jsp?p=1001/399004&amp;entityType=work_item&amp;id=1917363" TargetMode="External"/><Relationship Id="rId27" Type="http://schemas.openxmlformats.org/officeDocument/2006/relationships/hyperlink" Target="https://octane.deloitte.com/ui/entity-navigation.jsp?p=1001/399004&amp;entityType=work_item&amp;id=1766775" TargetMode="External"/><Relationship Id="rId48" Type="http://schemas.openxmlformats.org/officeDocument/2006/relationships/hyperlink" Target="https://octane.deloitte.com/ui/entity-navigation.jsp?p=1001/399004&amp;entityType=work_item&amp;id=1757376" TargetMode="External"/><Relationship Id="rId69" Type="http://schemas.openxmlformats.org/officeDocument/2006/relationships/hyperlink" Target="https://octane.deloitte.com/ui/entity-navigation.jsp?p=1001/399004&amp;entityType=work_item&amp;id=1769008" TargetMode="External"/><Relationship Id="rId113" Type="http://schemas.openxmlformats.org/officeDocument/2006/relationships/hyperlink" Target="https://octane.deloitte.com/ui/entity-navigation.jsp?p=1001/399004&amp;entityType=work_item&amp;id=1782844" TargetMode="External"/><Relationship Id="rId134" Type="http://schemas.openxmlformats.org/officeDocument/2006/relationships/hyperlink" Target="https://octane.deloitte.com/ui/entity-navigation.jsp?p=1001/399004&amp;entityType=work_item&amp;id=1782973" TargetMode="External"/><Relationship Id="rId80" Type="http://schemas.openxmlformats.org/officeDocument/2006/relationships/hyperlink" Target="https://octane.deloitte.com/ui/entity-navigation.jsp?p=1001/399004&amp;entityType=work_item&amp;id=1783194" TargetMode="External"/><Relationship Id="rId155" Type="http://schemas.openxmlformats.org/officeDocument/2006/relationships/hyperlink" Target="https://octane.deloitte.com/ui/entity-navigation.jsp?p=1001/399004&amp;entityType=work_item&amp;id=1780528" TargetMode="External"/><Relationship Id="rId176" Type="http://schemas.openxmlformats.org/officeDocument/2006/relationships/hyperlink" Target="https://octane.deloitte.com/ui/entity-navigation.jsp?p=1001/399004&amp;entityType=work_item&amp;id=1827292" TargetMode="External"/><Relationship Id="rId197" Type="http://schemas.openxmlformats.org/officeDocument/2006/relationships/hyperlink" Target="https://octane.deloitte.com/ui/entity-navigation.jsp?p=1001/399004&amp;entityType=work_item&amp;id=1827436" TargetMode="External"/><Relationship Id="rId201" Type="http://schemas.openxmlformats.org/officeDocument/2006/relationships/hyperlink" Target="https://octane.deloitte.com/ui/entity-navigation.jsp?p=1001/399004&amp;entityType=work_item&amp;id=1829785" TargetMode="External"/><Relationship Id="rId222" Type="http://schemas.openxmlformats.org/officeDocument/2006/relationships/hyperlink" Target="https://octane.deloitte.com/ui/entity-navigation.jsp?p=1001/399004&amp;entityType=work_item&amp;id=1914187" TargetMode="External"/><Relationship Id="rId17" Type="http://schemas.openxmlformats.org/officeDocument/2006/relationships/hyperlink" Target="https://octane.deloitte.com/ui/entity-navigation.jsp?p=1001/399004&amp;entityType=work_item&amp;id=1756028" TargetMode="External"/><Relationship Id="rId38" Type="http://schemas.openxmlformats.org/officeDocument/2006/relationships/hyperlink" Target="https://octane.deloitte.com/ui/entity-navigation.jsp?p=1001/399004&amp;entityType=work_item&amp;id=1777195" TargetMode="External"/><Relationship Id="rId59" Type="http://schemas.openxmlformats.org/officeDocument/2006/relationships/hyperlink" Target="https://octane.deloitte.com/ui/entity-navigation.jsp?p=1001/399004&amp;entityType=work_item&amp;id=1722542" TargetMode="External"/><Relationship Id="rId103" Type="http://schemas.openxmlformats.org/officeDocument/2006/relationships/hyperlink" Target="https://octane.deloitte.com/ui/entity-navigation.jsp?p=1001/399004&amp;entityType=work_item&amp;id=1783198" TargetMode="External"/><Relationship Id="rId124" Type="http://schemas.openxmlformats.org/officeDocument/2006/relationships/hyperlink" Target="https://octane.deloitte.com/ui/entity-navigation.jsp?p=1001/399004&amp;entityType=work_item&amp;id=1782860" TargetMode="External"/><Relationship Id="rId70" Type="http://schemas.openxmlformats.org/officeDocument/2006/relationships/hyperlink" Target="https://octane.deloitte.com/ui/entity-navigation.jsp?p=1001/399004&amp;entityType=work_item&amp;id=1771450" TargetMode="External"/><Relationship Id="rId91" Type="http://schemas.openxmlformats.org/officeDocument/2006/relationships/hyperlink" Target="https://octane.deloitte.com/ui/entity-navigation.jsp?p=1001/399004&amp;entityType=work_item&amp;id=1757766" TargetMode="External"/><Relationship Id="rId145" Type="http://schemas.openxmlformats.org/officeDocument/2006/relationships/hyperlink" Target="https://octane.deloitte.com/ui/entity-navigation.jsp?p=1001/399004&amp;entityType=work_item&amp;id=1822249" TargetMode="External"/><Relationship Id="rId166" Type="http://schemas.openxmlformats.org/officeDocument/2006/relationships/hyperlink" Target="https://octane.deloitte.com/ui/entity-navigation.jsp?p=1001/399004&amp;entityType=work_item&amp;id=1827291" TargetMode="External"/><Relationship Id="rId187" Type="http://schemas.openxmlformats.org/officeDocument/2006/relationships/hyperlink" Target="https://octane.deloitte.com/ui/entity-navigation.jsp?p=1001/399004&amp;entityType=work_item&amp;id=1761289" TargetMode="External"/><Relationship Id="rId1" Type="http://schemas.openxmlformats.org/officeDocument/2006/relationships/hyperlink" Target="https://octane.deloitte.com/ui/entity-navigation.jsp?p=1001/399004&amp;entityType=work_item&amp;id=1736042" TargetMode="External"/><Relationship Id="rId212" Type="http://schemas.openxmlformats.org/officeDocument/2006/relationships/hyperlink" Target="https://octane.deloitte.com/ui/entity-navigation.jsp?p=1001/399004&amp;entityType=work_item&amp;id=1883180" TargetMode="External"/><Relationship Id="rId233" Type="http://schemas.openxmlformats.org/officeDocument/2006/relationships/hyperlink" Target="https://octane.deloitte.com/ui/entity-navigation.jsp?p=1001/399004&amp;entityType=work_item&amp;id=1919603" TargetMode="External"/><Relationship Id="rId28" Type="http://schemas.openxmlformats.org/officeDocument/2006/relationships/hyperlink" Target="https://octane.deloitte.com/ui/entity-navigation.jsp?p=1001/399004&amp;entityType=work_item&amp;id=1774914" TargetMode="External"/><Relationship Id="rId49" Type="http://schemas.openxmlformats.org/officeDocument/2006/relationships/hyperlink" Target="https://octane.deloitte.com/ui/entity-navigation.jsp?p=1001/399004&amp;entityType=work_item&amp;id=1757771" TargetMode="External"/><Relationship Id="rId114" Type="http://schemas.openxmlformats.org/officeDocument/2006/relationships/hyperlink" Target="https://octane.deloitte.com/ui/entity-navigation.jsp?p=1001/399004&amp;entityType=work_item&amp;id=1782850" TargetMode="External"/><Relationship Id="rId60" Type="http://schemas.openxmlformats.org/officeDocument/2006/relationships/hyperlink" Target="https://octane.deloitte.com/ui/entity-navigation.jsp?p=1001/399004&amp;entityType=work_item&amp;id=1727645" TargetMode="External"/><Relationship Id="rId81" Type="http://schemas.openxmlformats.org/officeDocument/2006/relationships/hyperlink" Target="https://octane.deloitte.com/ui/entity-navigation.jsp?p=1001/399004&amp;entityType=work_item&amp;id=1783197" TargetMode="External"/><Relationship Id="rId135" Type="http://schemas.openxmlformats.org/officeDocument/2006/relationships/hyperlink" Target="https://octane.deloitte.com/ui/entity-navigation.jsp?p=1001/399004&amp;entityType=work_item&amp;id=1785008" TargetMode="External"/><Relationship Id="rId156" Type="http://schemas.openxmlformats.org/officeDocument/2006/relationships/hyperlink" Target="https://octane.deloitte.com/ui/entity-navigation.jsp?p=1001/399004&amp;entityType=work_item&amp;id=1780625" TargetMode="External"/><Relationship Id="rId177" Type="http://schemas.openxmlformats.org/officeDocument/2006/relationships/hyperlink" Target="https://octane.deloitte.com/ui/entity-navigation.jsp?p=1001/399004&amp;entityType=work_item&amp;id=1827403" TargetMode="External"/><Relationship Id="rId198" Type="http://schemas.openxmlformats.org/officeDocument/2006/relationships/hyperlink" Target="https://octane.deloitte.com/ui/entity-navigation.jsp?p=1001/399004&amp;entityType=work_item&amp;id=1827438" TargetMode="External"/><Relationship Id="rId202" Type="http://schemas.openxmlformats.org/officeDocument/2006/relationships/hyperlink" Target="https://octane.deloitte.com/ui/entity-navigation.jsp?p=1001/399004&amp;entityType=work_item&amp;id=1831251" TargetMode="External"/><Relationship Id="rId223" Type="http://schemas.openxmlformats.org/officeDocument/2006/relationships/hyperlink" Target="https://octane.deloitte.com/ui/entity-navigation.jsp?p=1001/399004&amp;entityType=work_item&amp;id=1914027" TargetMode="External"/><Relationship Id="rId18" Type="http://schemas.openxmlformats.org/officeDocument/2006/relationships/hyperlink" Target="https://octane.deloitte.com/ui/entity-navigation.jsp?p=1001/399004&amp;entityType=work_item&amp;id=1757379" TargetMode="External"/><Relationship Id="rId39" Type="http://schemas.openxmlformats.org/officeDocument/2006/relationships/hyperlink" Target="https://octane.deloitte.com/ui/entity-navigation.jsp?p=1001/399004&amp;entityType=work_item&amp;id=1732026" TargetMode="External"/><Relationship Id="rId50" Type="http://schemas.openxmlformats.org/officeDocument/2006/relationships/hyperlink" Target="https://octane.deloitte.com/ui/entity-navigation.jsp?p=1001/399004&amp;entityType=work_item&amp;id=1757773" TargetMode="External"/><Relationship Id="rId104" Type="http://schemas.openxmlformats.org/officeDocument/2006/relationships/hyperlink" Target="https://octane.deloitte.com/ui/entity-navigation.jsp?p=1001/399004&amp;entityType=work_item&amp;id=1783979" TargetMode="External"/><Relationship Id="rId125" Type="http://schemas.openxmlformats.org/officeDocument/2006/relationships/hyperlink" Target="https://octane.deloitte.com/ui/entity-navigation.jsp?p=1001/399004&amp;entityType=work_item&amp;id=1782861" TargetMode="External"/><Relationship Id="rId146" Type="http://schemas.openxmlformats.org/officeDocument/2006/relationships/hyperlink" Target="https://octane.deloitte.com/ui/entity-navigation.jsp?p=1001/399004&amp;entityType=work_item&amp;id=1826219" TargetMode="External"/><Relationship Id="rId167" Type="http://schemas.openxmlformats.org/officeDocument/2006/relationships/hyperlink" Target="https://octane.deloitte.com/ui/entity-navigation.jsp?p=1001/399004&amp;entityType=work_item&amp;id=1827304" TargetMode="External"/><Relationship Id="rId188" Type="http://schemas.openxmlformats.org/officeDocument/2006/relationships/hyperlink" Target="https://octane.deloitte.com/ui/entity-navigation.jsp?p=1001/399004&amp;entityType=work_item&amp;id=1785008" TargetMode="External"/><Relationship Id="rId71" Type="http://schemas.openxmlformats.org/officeDocument/2006/relationships/hyperlink" Target="https://octane.deloitte.com/ui/entity-navigation.jsp?p=1001/399004&amp;entityType=work_item&amp;id=1771467" TargetMode="External"/><Relationship Id="rId92" Type="http://schemas.openxmlformats.org/officeDocument/2006/relationships/hyperlink" Target="https://octane.deloitte.com/ui/entity-navigation.jsp?p=1001/399004&amp;entityType=work_item&amp;id=1757768" TargetMode="External"/><Relationship Id="rId213" Type="http://schemas.openxmlformats.org/officeDocument/2006/relationships/hyperlink" Target="https://octane.deloitte.com/ui/entity-navigation.jsp?p=1001/399004&amp;entityType=work_item&amp;id=1883183" TargetMode="External"/><Relationship Id="rId234" Type="http://schemas.openxmlformats.org/officeDocument/2006/relationships/hyperlink" Target="https://octane.deloitte.com/ui/entity-navigation.jsp?p=1001/399004&amp;entityType=work_item&amp;id=1909876" TargetMode="External"/><Relationship Id="rId2" Type="http://schemas.openxmlformats.org/officeDocument/2006/relationships/hyperlink" Target="https://octane.deloitte.com/ui/entity-navigation.jsp?p=1001/399004&amp;entityType=work_item&amp;id=1753434" TargetMode="External"/><Relationship Id="rId29" Type="http://schemas.openxmlformats.org/officeDocument/2006/relationships/hyperlink" Target="https://octane.deloitte.com/ui/entity-navigation.jsp?p=1001/399004&amp;entityType=work_item&amp;id=1754687" TargetMode="External"/><Relationship Id="rId40" Type="http://schemas.openxmlformats.org/officeDocument/2006/relationships/hyperlink" Target="https://octane.deloitte.com/ui/entity-navigation.jsp?p=1001/399004&amp;entityType=work_item&amp;id=1734349" TargetMode="External"/><Relationship Id="rId115" Type="http://schemas.openxmlformats.org/officeDocument/2006/relationships/hyperlink" Target="https://octane.deloitte.com/ui/entity-navigation.jsp?p=1001/399004&amp;entityType=work_item&amp;id=1782852" TargetMode="External"/><Relationship Id="rId136" Type="http://schemas.openxmlformats.org/officeDocument/2006/relationships/hyperlink" Target="https://octane.deloitte.com/ui/entity-navigation.jsp?p=1001/399004&amp;entityType=work_item&amp;id=1800555" TargetMode="External"/><Relationship Id="rId157" Type="http://schemas.openxmlformats.org/officeDocument/2006/relationships/hyperlink" Target="https://octane.deloitte.com/ui/entity-navigation.jsp?p=1001/399004&amp;entityType=work_item&amp;id=1782790" TargetMode="External"/><Relationship Id="rId178" Type="http://schemas.openxmlformats.org/officeDocument/2006/relationships/hyperlink" Target="https://octane.deloitte.com/ui/entity-navigation.jsp?p=1001/399004&amp;entityType=work_item&amp;id=1827413" TargetMode="External"/><Relationship Id="rId61" Type="http://schemas.openxmlformats.org/officeDocument/2006/relationships/hyperlink" Target="https://octane.deloitte.com/ui/entity-navigation.jsp?p=1001/399004&amp;entityType=work_item&amp;id=1741452" TargetMode="External"/><Relationship Id="rId82" Type="http://schemas.openxmlformats.org/officeDocument/2006/relationships/hyperlink" Target="https://octane.deloitte.com/ui/entity-navigation.jsp?p=1001/399004&amp;entityType=work_item&amp;id=1783203" TargetMode="External"/><Relationship Id="rId199" Type="http://schemas.openxmlformats.org/officeDocument/2006/relationships/hyperlink" Target="https://octane.deloitte.com/ui/entity-navigation.jsp?p=1001/399004&amp;entityType=work_item&amp;id=1827444" TargetMode="External"/><Relationship Id="rId203" Type="http://schemas.openxmlformats.org/officeDocument/2006/relationships/hyperlink" Target="https://octane.deloitte.com/ui/entity-navigation.jsp?p=1001/399004&amp;entityType=work_item&amp;id=1831253" TargetMode="External"/><Relationship Id="rId19" Type="http://schemas.openxmlformats.org/officeDocument/2006/relationships/hyperlink" Target="https://octane.deloitte.com/ui/entity-navigation.jsp?p=1001/399004&amp;entityType=work_item&amp;id=1759003" TargetMode="External"/><Relationship Id="rId224" Type="http://schemas.openxmlformats.org/officeDocument/2006/relationships/hyperlink" Target="https://octane.deloitte.com/ui/entity-navigation.jsp?p=1001/399004&amp;entityType=work_item&amp;id=1913282" TargetMode="External"/><Relationship Id="rId30" Type="http://schemas.openxmlformats.org/officeDocument/2006/relationships/hyperlink" Target="https://octane.deloitte.com/ui/entity-navigation.jsp?p=1001/399004&amp;entityType=work_item&amp;id=1755391" TargetMode="External"/><Relationship Id="rId105" Type="http://schemas.openxmlformats.org/officeDocument/2006/relationships/hyperlink" Target="https://octane.deloitte.com/ui/entity-navigation.jsp?p=1001/399004&amp;entityType=work_item&amp;id=1780360" TargetMode="External"/><Relationship Id="rId126" Type="http://schemas.openxmlformats.org/officeDocument/2006/relationships/hyperlink" Target="https://octane.deloitte.com/ui/entity-navigation.jsp?p=1001/399004&amp;entityType=work_item&amp;id=1782862" TargetMode="External"/><Relationship Id="rId147" Type="http://schemas.openxmlformats.org/officeDocument/2006/relationships/hyperlink" Target="https://octane.deloitte.com/ui/entity-navigation.jsp?p=1001/399004&amp;entityType=work_item&amp;id=1827371" TargetMode="External"/><Relationship Id="rId168" Type="http://schemas.openxmlformats.org/officeDocument/2006/relationships/hyperlink" Target="https://octane.deloitte.com/ui/entity-navigation.jsp?p=1001/399004&amp;entityType=work_item&amp;id=1827406" TargetMode="External"/><Relationship Id="rId51" Type="http://schemas.openxmlformats.org/officeDocument/2006/relationships/hyperlink" Target="https://octane.deloitte.com/ui/entity-navigation.jsp?p=1001/399004&amp;entityType=work_item&amp;id=1761294" TargetMode="External"/><Relationship Id="rId72" Type="http://schemas.openxmlformats.org/officeDocument/2006/relationships/hyperlink" Target="https://octane.deloitte.com/ui/entity-navigation.jsp?p=1001/399004&amp;entityType=work_item&amp;id=1771471" TargetMode="External"/><Relationship Id="rId93" Type="http://schemas.openxmlformats.org/officeDocument/2006/relationships/hyperlink" Target="https://octane.deloitte.com/ui/entity-navigation.jsp?p=1001/399004&amp;entityType=work_item&amp;id=1758057" TargetMode="External"/><Relationship Id="rId189" Type="http://schemas.openxmlformats.org/officeDocument/2006/relationships/hyperlink" Target="https://octane.deloitte.com/ui/entity-navigation.jsp?p=1001/399004&amp;entityType=work_item&amp;id=1785015" TargetMode="External"/><Relationship Id="rId3" Type="http://schemas.openxmlformats.org/officeDocument/2006/relationships/hyperlink" Target="https://octane.deloitte.com/ui/entity-navigation.jsp?p=1001/399004&amp;entityType=work_item&amp;id=1754061" TargetMode="External"/><Relationship Id="rId214" Type="http://schemas.openxmlformats.org/officeDocument/2006/relationships/hyperlink" Target="https://octane.deloitte.com/ui/entity-navigation.jsp?p=1001/399004&amp;entityType=work_item&amp;id=1883184" TargetMode="External"/><Relationship Id="rId235" Type="http://schemas.openxmlformats.org/officeDocument/2006/relationships/printerSettings" Target="../printerSettings/printerSettings17.bin"/><Relationship Id="rId116" Type="http://schemas.openxmlformats.org/officeDocument/2006/relationships/hyperlink" Target="https://octane.deloitte.com/ui/entity-navigation.jsp?p=1001/399004&amp;entityType=work_item&amp;id=1782853" TargetMode="External"/><Relationship Id="rId137" Type="http://schemas.openxmlformats.org/officeDocument/2006/relationships/hyperlink" Target="https://octane.deloitte.com/ui/entity-navigation.jsp?p=1001/399004&amp;entityType=work_item&amp;id=1800556" TargetMode="External"/><Relationship Id="rId158" Type="http://schemas.openxmlformats.org/officeDocument/2006/relationships/hyperlink" Target="https://octane.deloitte.com/ui/entity-navigation.jsp?p=1001/399004&amp;entityType=work_item&amp;id=1782799"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https://octane.deloitte.com/ui/entity-navigation.jsp?p=1001/399004&amp;entityType=work_item&amp;id=1854630" TargetMode="External"/><Relationship Id="rId2" Type="http://schemas.openxmlformats.org/officeDocument/2006/relationships/hyperlink" Target="https://octane.deloitte.com/ui/entity-navigation.jsp?p=1001/399004&amp;entityType=work_item&amp;id=1793386" TargetMode="External"/><Relationship Id="rId1" Type="http://schemas.openxmlformats.org/officeDocument/2006/relationships/hyperlink" Target="https://octane.deloitte.com/ui/entity-navigation.jsp?p=1001/399004&amp;entityType=work_item&amp;id=1793388" TargetMode="External"/><Relationship Id="rId4"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3" Type="http://schemas.openxmlformats.org/officeDocument/2006/relationships/hyperlink" Target="mailto:Deloitte@3" TargetMode="External"/><Relationship Id="rId18" Type="http://schemas.openxmlformats.org/officeDocument/2006/relationships/hyperlink" Target="https://mock-maine.cs32.force.com/benefits" TargetMode="External"/><Relationship Id="rId26" Type="http://schemas.openxmlformats.org/officeDocument/2006/relationships/hyperlink" Target="mailto:Deloitte@1" TargetMode="External"/><Relationship Id="rId3" Type="http://schemas.openxmlformats.org/officeDocument/2006/relationships/hyperlink" Target="mailto:testportaluser02@deloitte.com.sit" TargetMode="External"/><Relationship Id="rId21" Type="http://schemas.openxmlformats.org/officeDocument/2006/relationships/hyperlink" Target="mailto:mkalamshabaz@deloitte.com.maine.dev1" TargetMode="External"/><Relationship Id="rId34" Type="http://schemas.openxmlformats.org/officeDocument/2006/relationships/printerSettings" Target="../printerSettings/printerSettings19.bin"/><Relationship Id="rId7" Type="http://schemas.openxmlformats.org/officeDocument/2006/relationships/hyperlink" Target="mailto:stateofmaine.citizen.johnny.flex@deloitte.com.ios" TargetMode="External"/><Relationship Id="rId12" Type="http://schemas.openxmlformats.org/officeDocument/2006/relationships/hyperlink" Target="mailto:stateofmainecitizenjacksmith@deloitte.com.ios" TargetMode="External"/><Relationship Id="rId17" Type="http://schemas.openxmlformats.org/officeDocument/2006/relationships/hyperlink" Target="mailto:mockuser@mailinator.com" TargetMode="External"/><Relationship Id="rId25" Type="http://schemas.openxmlformats.org/officeDocument/2006/relationships/hyperlink" Target="mailto:mkalamshabaz@deloitte.com.maine.sit1" TargetMode="External"/><Relationship Id="rId33" Type="http://schemas.openxmlformats.org/officeDocument/2006/relationships/hyperlink" Target="https://maine-ofi--dev.my.salesforce.com/" TargetMode="External"/><Relationship Id="rId2" Type="http://schemas.openxmlformats.org/officeDocument/2006/relationships/hyperlink" Target="mailto:mkalamshabaz@deloitte.com.sit" TargetMode="External"/><Relationship Id="rId16" Type="http://schemas.openxmlformats.org/officeDocument/2006/relationships/hyperlink" Target="mailto:Deloitte@1" TargetMode="External"/><Relationship Id="rId20" Type="http://schemas.openxmlformats.org/officeDocument/2006/relationships/hyperlink" Target="mailto:Deloitte@1" TargetMode="External"/><Relationship Id="rId29" Type="http://schemas.openxmlformats.org/officeDocument/2006/relationships/hyperlink" Target="mailto:Deloitte@1" TargetMode="External"/><Relationship Id="rId1" Type="http://schemas.openxmlformats.org/officeDocument/2006/relationships/hyperlink" Target="mailto:stateofmaine.citizen.jacob.forrest@deloitte.com.ios" TargetMode="External"/><Relationship Id="rId6" Type="http://schemas.openxmlformats.org/officeDocument/2006/relationships/hyperlink" Target="mailto:stateofmaine.citizen.david.dave@deloitte.com.ios" TargetMode="External"/><Relationship Id="rId11" Type="http://schemas.openxmlformats.org/officeDocument/2006/relationships/hyperlink" Target="mailto:Deloitte@3" TargetMode="External"/><Relationship Id="rId24" Type="http://schemas.openxmlformats.org/officeDocument/2006/relationships/hyperlink" Target="https://maine-ofi--sit1.my.salesforce.com/" TargetMode="External"/><Relationship Id="rId32" Type="http://schemas.openxmlformats.org/officeDocument/2006/relationships/hyperlink" Target="mailto:Deloitte@3" TargetMode="External"/><Relationship Id="rId5" Type="http://schemas.openxmlformats.org/officeDocument/2006/relationships/hyperlink" Target="mailto:stateofmaine.citizen.samuelcross@deloitte.com.ios" TargetMode="External"/><Relationship Id="rId15" Type="http://schemas.openxmlformats.org/officeDocument/2006/relationships/hyperlink" Target="mailto:mkalamshabaz@deloitte.com.maine.mock" TargetMode="External"/><Relationship Id="rId23" Type="http://schemas.openxmlformats.org/officeDocument/2006/relationships/hyperlink" Target="https://dev1-maine-communities.cs32.force.com/" TargetMode="External"/><Relationship Id="rId28" Type="http://schemas.openxmlformats.org/officeDocument/2006/relationships/hyperlink" Target="https://sit1-maine.cs32.force.com/benefits/s/" TargetMode="External"/><Relationship Id="rId10" Type="http://schemas.openxmlformats.org/officeDocument/2006/relationships/hyperlink" Target="mailto:amitajain@deloitte.com.dev" TargetMode="External"/><Relationship Id="rId19" Type="http://schemas.openxmlformats.org/officeDocument/2006/relationships/hyperlink" Target="mailto:6thoctober@mailinator.com" TargetMode="External"/><Relationship Id="rId31" Type="http://schemas.openxmlformats.org/officeDocument/2006/relationships/hyperlink" Target="https://ci1-maine-communties.cs32.force.com/" TargetMode="External"/><Relationship Id="rId4" Type="http://schemas.openxmlformats.org/officeDocument/2006/relationships/hyperlink" Target="https://maine-ofi--sit.lightning.force.com/one/one.app" TargetMode="External"/><Relationship Id="rId9" Type="http://schemas.openxmlformats.org/officeDocument/2006/relationships/hyperlink" Target="mailto:stateofmaine.citizen.alex.connor@deloitte.com.ios" TargetMode="External"/><Relationship Id="rId14" Type="http://schemas.openxmlformats.org/officeDocument/2006/relationships/hyperlink" Target="https://maine-ofi--mock.my.salesforce.com/" TargetMode="External"/><Relationship Id="rId22" Type="http://schemas.openxmlformats.org/officeDocument/2006/relationships/hyperlink" Target="https://maine-ofi--dev1.lightning.force.com/" TargetMode="External"/><Relationship Id="rId27" Type="http://schemas.openxmlformats.org/officeDocument/2006/relationships/hyperlink" Target="mailto:Deloitte@1" TargetMode="External"/><Relationship Id="rId30" Type="http://schemas.openxmlformats.org/officeDocument/2006/relationships/hyperlink" Target="https://maine-ofi--ci1.my.salesforce.com/" TargetMode="External"/><Relationship Id="rId8" Type="http://schemas.openxmlformats.org/officeDocument/2006/relationships/hyperlink" Target="mailto:testportaluser01@deloitte.com.ios"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https://octane.deloitte.com/ui/entity-navigation.jsp?p=1001/399004&amp;entityType=work_item&amp;id=1793394" TargetMode="External"/><Relationship Id="rId13" Type="http://schemas.openxmlformats.org/officeDocument/2006/relationships/hyperlink" Target="https://octane.deloitte.com/ui/entity-navigation.jsp?p=1001/399004&amp;entityType=work_item&amp;id=1793393" TargetMode="External"/><Relationship Id="rId3" Type="http://schemas.openxmlformats.org/officeDocument/2006/relationships/hyperlink" Target="https://octane.deloitte.com/ui/entity-navigation.jsp?p=1001/399004&amp;entityType=work_item&amp;id=1793388" TargetMode="External"/><Relationship Id="rId7" Type="http://schemas.openxmlformats.org/officeDocument/2006/relationships/hyperlink" Target="https://octane.deloitte.com/ui/entity-navigation.jsp?p=1001/399004&amp;entityType=work_item&amp;id=1793386" TargetMode="External"/><Relationship Id="rId12" Type="http://schemas.openxmlformats.org/officeDocument/2006/relationships/hyperlink" Target="https://octane.deloitte.com/ui/entity-navigation.jsp?p=1001/399004&amp;entityType=work_item&amp;id=1793391" TargetMode="External"/><Relationship Id="rId17" Type="http://schemas.openxmlformats.org/officeDocument/2006/relationships/printerSettings" Target="../printerSettings/printerSettings20.bin"/><Relationship Id="rId2" Type="http://schemas.openxmlformats.org/officeDocument/2006/relationships/hyperlink" Target="https://octane.deloitte.com/ui/entity-navigation.jsp?p=1001/399004&amp;entityType=work_item&amp;id=1793385" TargetMode="External"/><Relationship Id="rId16" Type="http://schemas.openxmlformats.org/officeDocument/2006/relationships/hyperlink" Target="https://octane.deloitte.com/ui/entity-navigation.jsp?p=1001/399004&amp;entityType=work_item&amp;id=1712561" TargetMode="External"/><Relationship Id="rId1" Type="http://schemas.openxmlformats.org/officeDocument/2006/relationships/pivotTable" Target="../pivotTables/pivotTable1.xml"/><Relationship Id="rId6" Type="http://schemas.openxmlformats.org/officeDocument/2006/relationships/hyperlink" Target="https://octane.deloitte.com/ui/entity-navigation.jsp?p=1001/399004&amp;entityType=work_item&amp;id=1793390" TargetMode="External"/><Relationship Id="rId11" Type="http://schemas.openxmlformats.org/officeDocument/2006/relationships/hyperlink" Target="https://octane.deloitte.com/ui/entity-navigation.jsp?p=1001/399004&amp;entityType=work_item&amp;id=1793395" TargetMode="External"/><Relationship Id="rId5" Type="http://schemas.openxmlformats.org/officeDocument/2006/relationships/hyperlink" Target="https://octane.deloitte.com/ui/entity-navigation.jsp?p=1001/399004&amp;entityType=work_item&amp;id=1793397" TargetMode="External"/><Relationship Id="rId15" Type="http://schemas.openxmlformats.org/officeDocument/2006/relationships/hyperlink" Target="https://octane.deloitte.com/ui/entity-navigation.jsp?p=1001/399004&amp;entityType=work_item&amp;id=1793398" TargetMode="External"/><Relationship Id="rId10" Type="http://schemas.openxmlformats.org/officeDocument/2006/relationships/hyperlink" Target="https://octane.deloitte.com/ui/entity-navigation.jsp?p=1001/399004&amp;entityType=work_item&amp;id=1793392" TargetMode="External"/><Relationship Id="rId4" Type="http://schemas.openxmlformats.org/officeDocument/2006/relationships/hyperlink" Target="https://octane.deloitte.com/ui/entity-navigation.jsp?p=1001/399004&amp;entityType=work_item&amp;id=1793387" TargetMode="External"/><Relationship Id="rId9" Type="http://schemas.openxmlformats.org/officeDocument/2006/relationships/hyperlink" Target="https://octane.deloitte.com/ui/entity-navigation.jsp?p=1001/399004&amp;entityType=work_item&amp;id=1793396" TargetMode="External"/><Relationship Id="rId14" Type="http://schemas.openxmlformats.org/officeDocument/2006/relationships/hyperlink" Target="https://octane.deloitte.com/ui/entity-navigation.jsp?p=1001/399004&amp;entityType=work_item&amp;id=1793389"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https://octane.deloitte.com/ui/entity-navigation.jsp?p=1001/399004&amp;entityType=work_item&amp;id=1873316" TargetMode="External"/><Relationship Id="rId13" Type="http://schemas.openxmlformats.org/officeDocument/2006/relationships/hyperlink" Target="https://octane.deloitte.com/ui/entity-navigation.jsp?p=1001/399004&amp;entityType=work_item&amp;id=1873335" TargetMode="External"/><Relationship Id="rId18" Type="http://schemas.openxmlformats.org/officeDocument/2006/relationships/hyperlink" Target="https://octane.deloitte.com/ui/entity-navigation.jsp?p=1001/399004&amp;entityType=work_item&amp;id=1873341" TargetMode="External"/><Relationship Id="rId26" Type="http://schemas.openxmlformats.org/officeDocument/2006/relationships/hyperlink" Target="https://octane.deloitte.com/ui/entity-navigation.jsp?p=1001/399004&amp;entityType=work_item&amp;id=1883189" TargetMode="External"/><Relationship Id="rId3" Type="http://schemas.openxmlformats.org/officeDocument/2006/relationships/hyperlink" Target="https://octane.deloitte.com/ui/entity-navigation.jsp?p=1001/399004&amp;entityType=work_item&amp;id=1868511" TargetMode="External"/><Relationship Id="rId21" Type="http://schemas.openxmlformats.org/officeDocument/2006/relationships/hyperlink" Target="https://octane.deloitte.com/ui/entity-navigation.jsp?p=1001/399004&amp;entityType=work_item&amp;id=1868195" TargetMode="External"/><Relationship Id="rId7" Type="http://schemas.openxmlformats.org/officeDocument/2006/relationships/hyperlink" Target="https://octane.deloitte.com/ui/entity-navigation.jsp?p=1001/399004&amp;entityType=work_item&amp;id=1873315" TargetMode="External"/><Relationship Id="rId12" Type="http://schemas.openxmlformats.org/officeDocument/2006/relationships/hyperlink" Target="https://octane.deloitte.com/ui/entity-navigation.jsp?p=1001/399004&amp;entityType=work_item&amp;id=1873330" TargetMode="External"/><Relationship Id="rId17" Type="http://schemas.openxmlformats.org/officeDocument/2006/relationships/hyperlink" Target="https://octane.deloitte.com/ui/entity-navigation.jsp?p=1001/399004&amp;entityType=work_item&amp;id=1873340" TargetMode="External"/><Relationship Id="rId25" Type="http://schemas.openxmlformats.org/officeDocument/2006/relationships/hyperlink" Target="https://octane.deloitte.com/ui/entity-navigation.jsp?p=1001/399004&amp;entityType=work_item&amp;id=1883186" TargetMode="External"/><Relationship Id="rId2" Type="http://schemas.openxmlformats.org/officeDocument/2006/relationships/hyperlink" Target="https://octane.deloitte.com/ui/entity-navigation.jsp?p=1001/399004&amp;entityType=work_item&amp;id=1873354" TargetMode="External"/><Relationship Id="rId16" Type="http://schemas.openxmlformats.org/officeDocument/2006/relationships/hyperlink" Target="https://octane.deloitte.com/ui/entity-navigation.jsp?p=1001/399004&amp;entityType=work_item&amp;id=1873339" TargetMode="External"/><Relationship Id="rId20" Type="http://schemas.openxmlformats.org/officeDocument/2006/relationships/hyperlink" Target="https://octane.deloitte.com/ui/entity-navigation.jsp?p=1001/399004&amp;entityType=work_item&amp;id=1868186" TargetMode="External"/><Relationship Id="rId29" Type="http://schemas.openxmlformats.org/officeDocument/2006/relationships/hyperlink" Target="https://octane.deloitte.com/ui/entity-navigation.jsp?p=1001/399004&amp;entityType=work_item&amp;id=1883194" TargetMode="External"/><Relationship Id="rId1" Type="http://schemas.openxmlformats.org/officeDocument/2006/relationships/hyperlink" Target="https://octane.deloitte.com/ui/entity-navigation.jsp?p=1001/399004&amp;entityType=work_item&amp;id=1845595" TargetMode="External"/><Relationship Id="rId6" Type="http://schemas.openxmlformats.org/officeDocument/2006/relationships/hyperlink" Target="https://octane.deloitte.com/ui/entity-navigation.jsp?p=1001/399004&amp;entityType=work_item&amp;id=1873313" TargetMode="External"/><Relationship Id="rId11" Type="http://schemas.openxmlformats.org/officeDocument/2006/relationships/hyperlink" Target="https://octane.deloitte.com/ui/entity-navigation.jsp?p=1001/399004&amp;entityType=work_item&amp;id=1873327" TargetMode="External"/><Relationship Id="rId24" Type="http://schemas.openxmlformats.org/officeDocument/2006/relationships/hyperlink" Target="https://octane.deloitte.com/ui/entity-navigation.jsp?p=1001/399004&amp;entityType=work_item&amp;id=1883183" TargetMode="External"/><Relationship Id="rId32" Type="http://schemas.openxmlformats.org/officeDocument/2006/relationships/printerSettings" Target="../printerSettings/printerSettings21.bin"/><Relationship Id="rId5" Type="http://schemas.openxmlformats.org/officeDocument/2006/relationships/hyperlink" Target="https://octane.deloitte.com/ui/entity-navigation.jsp?p=1001/399004&amp;entityType=work_item&amp;id=1873312" TargetMode="External"/><Relationship Id="rId15" Type="http://schemas.openxmlformats.org/officeDocument/2006/relationships/hyperlink" Target="https://octane.deloitte.com/ui/entity-navigation.jsp?p=1001/399004&amp;entityType=work_item&amp;id=1873338" TargetMode="External"/><Relationship Id="rId23" Type="http://schemas.openxmlformats.org/officeDocument/2006/relationships/hyperlink" Target="https://octane.deloitte.com/ui/entity-navigation.jsp?p=1001/399004&amp;entityType=work_item&amp;id=1883174" TargetMode="External"/><Relationship Id="rId28" Type="http://schemas.openxmlformats.org/officeDocument/2006/relationships/hyperlink" Target="https://octane.deloitte.com/ui/entity-navigation.jsp?p=1001/399004&amp;entityType=work_item&amp;id=1883192" TargetMode="External"/><Relationship Id="rId10" Type="http://schemas.openxmlformats.org/officeDocument/2006/relationships/hyperlink" Target="https://octane.deloitte.com/ui/entity-navigation.jsp?p=1001/399004&amp;entityType=work_item&amp;id=1873324" TargetMode="External"/><Relationship Id="rId19" Type="http://schemas.openxmlformats.org/officeDocument/2006/relationships/hyperlink" Target="https://octane.deloitte.com/ui/entity-navigation.jsp?p=1001/399004&amp;entityType=work_item&amp;id=1873352" TargetMode="External"/><Relationship Id="rId31" Type="http://schemas.openxmlformats.org/officeDocument/2006/relationships/hyperlink" Target="https://octane.deloitte.com/ui/entity-navigation.jsp?p=1001/399004&amp;entityType=work_item&amp;id=1883369" TargetMode="External"/><Relationship Id="rId4" Type="http://schemas.openxmlformats.org/officeDocument/2006/relationships/hyperlink" Target="https://octane.deloitte.com/ui/entity-navigation.jsp?p=1001/399004&amp;entityType=work_item&amp;id=1873311" TargetMode="External"/><Relationship Id="rId9" Type="http://schemas.openxmlformats.org/officeDocument/2006/relationships/hyperlink" Target="https://octane.deloitte.com/ui/entity-navigation.jsp?p=1001/399004&amp;entityType=work_item&amp;id=1873317" TargetMode="External"/><Relationship Id="rId14" Type="http://schemas.openxmlformats.org/officeDocument/2006/relationships/hyperlink" Target="https://octane.deloitte.com/ui/entity-navigation.jsp?p=1001/399004&amp;entityType=work_item&amp;id=1873337" TargetMode="External"/><Relationship Id="rId22" Type="http://schemas.openxmlformats.org/officeDocument/2006/relationships/hyperlink" Target="https://octane.deloitte.com/ui/entity-navigation.jsp?p=1001/399004&amp;entityType=work_item&amp;id=1883173" TargetMode="External"/><Relationship Id="rId27" Type="http://schemas.openxmlformats.org/officeDocument/2006/relationships/hyperlink" Target="https://octane.deloitte.com/ui/entity-navigation.jsp?p=1001/399004&amp;entityType=work_item&amp;id=1883191" TargetMode="External"/><Relationship Id="rId30" Type="http://schemas.openxmlformats.org/officeDocument/2006/relationships/hyperlink" Target="https://octane.deloitte.com/ui/entity-navigation.jsp?p=1001/399004&amp;entityType=work_item&amp;id=1883195" TargetMode="External"/></Relationships>
</file>

<file path=xl/worksheets/_rels/sheet27.xml.rels><?xml version="1.0" encoding="UTF-8" standalone="yes"?>
<Relationships xmlns="http://schemas.openxmlformats.org/package/2006/relationships"><Relationship Id="rId13" Type="http://schemas.openxmlformats.org/officeDocument/2006/relationships/hyperlink" Target="https://octane.deloitte.com/ui/entity-navigation.jsp?p=1001/399004&amp;entityType=work_item&amp;id=1873335" TargetMode="External"/><Relationship Id="rId18" Type="http://schemas.openxmlformats.org/officeDocument/2006/relationships/hyperlink" Target="https://octane.deloitte.com/ui/entity-navigation.jsp?p=1001/399004&amp;entityType=work_item&amp;id=1873341" TargetMode="External"/><Relationship Id="rId26" Type="http://schemas.openxmlformats.org/officeDocument/2006/relationships/hyperlink" Target="https://octane.deloitte.com/ui/entity-navigation.jsp?p=1001/399004&amp;entityType=work_item&amp;id=1883174" TargetMode="External"/><Relationship Id="rId21" Type="http://schemas.openxmlformats.org/officeDocument/2006/relationships/hyperlink" Target="https://octane.deloitte.com/ui/entity-navigation.jsp?p=1001/399004&amp;entityType=work_item&amp;id=1868192" TargetMode="External"/><Relationship Id="rId34" Type="http://schemas.openxmlformats.org/officeDocument/2006/relationships/hyperlink" Target="https://octane.deloitte.com/ui/entity-navigation.jsp?p=1001/399004&amp;entityType=work_item&amp;id=1883193" TargetMode="External"/><Relationship Id="rId7" Type="http://schemas.openxmlformats.org/officeDocument/2006/relationships/hyperlink" Target="https://octane.deloitte.com/ui/entity-navigation.jsp?p=1001/399004&amp;entityType=work_item&amp;id=1873315" TargetMode="External"/><Relationship Id="rId12" Type="http://schemas.openxmlformats.org/officeDocument/2006/relationships/hyperlink" Target="https://octane.deloitte.com/ui/entity-navigation.jsp?p=1001/399004&amp;entityType=work_item&amp;id=1873330" TargetMode="External"/><Relationship Id="rId17" Type="http://schemas.openxmlformats.org/officeDocument/2006/relationships/hyperlink" Target="https://octane.deloitte.com/ui/entity-navigation.jsp?p=1001/399004&amp;entityType=work_item&amp;id=1873340" TargetMode="External"/><Relationship Id="rId25" Type="http://schemas.openxmlformats.org/officeDocument/2006/relationships/hyperlink" Target="https://octane.deloitte.com/ui/entity-navigation.jsp?p=1001/399004&amp;entityType=work_item&amp;id=1883173" TargetMode="External"/><Relationship Id="rId33" Type="http://schemas.openxmlformats.org/officeDocument/2006/relationships/hyperlink" Target="https://octane.deloitte.com/ui/entity-navigation.jsp?p=1001/399004&amp;entityType=work_item&amp;id=1883195" TargetMode="External"/><Relationship Id="rId2" Type="http://schemas.openxmlformats.org/officeDocument/2006/relationships/hyperlink" Target="https://octane.deloitte.com/ui/entity-navigation.jsp?p=1001/399004&amp;entityType=work_item&amp;id=1873354" TargetMode="External"/><Relationship Id="rId16" Type="http://schemas.openxmlformats.org/officeDocument/2006/relationships/hyperlink" Target="https://octane.deloitte.com/ui/entity-navigation.jsp?p=1001/399004&amp;entityType=work_item&amp;id=1873339" TargetMode="External"/><Relationship Id="rId20" Type="http://schemas.openxmlformats.org/officeDocument/2006/relationships/hyperlink" Target="https://octane.deloitte.com/ui/entity-navigation.jsp?p=1001/399004&amp;entityType=work_item&amp;id=1868186" TargetMode="External"/><Relationship Id="rId29" Type="http://schemas.openxmlformats.org/officeDocument/2006/relationships/hyperlink" Target="https://octane.deloitte.com/ui/entity-navigation.jsp?p=1001/399004&amp;entityType=work_item&amp;id=1883189" TargetMode="External"/><Relationship Id="rId1" Type="http://schemas.openxmlformats.org/officeDocument/2006/relationships/hyperlink" Target="https://octane.deloitte.com/ui/entity-navigation.jsp?p=1001/399004&amp;entityType=work_item&amp;id=1845595" TargetMode="External"/><Relationship Id="rId6" Type="http://schemas.openxmlformats.org/officeDocument/2006/relationships/hyperlink" Target="https://octane.deloitte.com/ui/entity-navigation.jsp?p=1001/399004&amp;entityType=work_item&amp;id=1873313" TargetMode="External"/><Relationship Id="rId11" Type="http://schemas.openxmlformats.org/officeDocument/2006/relationships/hyperlink" Target="https://octane.deloitte.com/ui/entity-navigation.jsp?p=1001/399004&amp;entityType=work_item&amp;id=1873327" TargetMode="External"/><Relationship Id="rId24" Type="http://schemas.openxmlformats.org/officeDocument/2006/relationships/hyperlink" Target="https://octane.deloitte.com/ui/entity-navigation.jsp?p=1001/399004&amp;entityType=work_item&amp;id=1883131" TargetMode="External"/><Relationship Id="rId32" Type="http://schemas.openxmlformats.org/officeDocument/2006/relationships/hyperlink" Target="https://octane.deloitte.com/ui/entity-navigation.jsp?p=1001/399004&amp;entityType=work_item&amp;id=1883194" TargetMode="External"/><Relationship Id="rId37" Type="http://schemas.openxmlformats.org/officeDocument/2006/relationships/printerSettings" Target="../printerSettings/printerSettings22.bin"/><Relationship Id="rId5" Type="http://schemas.openxmlformats.org/officeDocument/2006/relationships/hyperlink" Target="https://octane.deloitte.com/ui/entity-navigation.jsp?p=1001/399004&amp;entityType=work_item&amp;id=1873312" TargetMode="External"/><Relationship Id="rId15" Type="http://schemas.openxmlformats.org/officeDocument/2006/relationships/hyperlink" Target="https://octane.deloitte.com/ui/entity-navigation.jsp?p=1001/399004&amp;entityType=work_item&amp;id=1873338" TargetMode="External"/><Relationship Id="rId23" Type="http://schemas.openxmlformats.org/officeDocument/2006/relationships/hyperlink" Target="https://octane.deloitte.com/ui/entity-navigation.jsp?p=1001/399004&amp;entityType=work_item&amp;id=1883130" TargetMode="External"/><Relationship Id="rId28" Type="http://schemas.openxmlformats.org/officeDocument/2006/relationships/hyperlink" Target="https://octane.deloitte.com/ui/entity-navigation.jsp?p=1001/399004&amp;entityType=work_item&amp;id=1883186" TargetMode="External"/><Relationship Id="rId36" Type="http://schemas.openxmlformats.org/officeDocument/2006/relationships/hyperlink" Target="https://octane.deloitte.com/ui/entity-navigation.jsp?p=1001/399004&amp;entityType=work_item&amp;id=1883369" TargetMode="External"/><Relationship Id="rId10" Type="http://schemas.openxmlformats.org/officeDocument/2006/relationships/hyperlink" Target="https://octane.deloitte.com/ui/entity-navigation.jsp?p=1001/399004&amp;entityType=work_item&amp;id=1873324" TargetMode="External"/><Relationship Id="rId19" Type="http://schemas.openxmlformats.org/officeDocument/2006/relationships/hyperlink" Target="https://octane.deloitte.com/ui/entity-navigation.jsp?p=1001/399004&amp;entityType=work_item&amp;id=1873352" TargetMode="External"/><Relationship Id="rId31" Type="http://schemas.openxmlformats.org/officeDocument/2006/relationships/hyperlink" Target="https://octane.deloitte.com/ui/entity-navigation.jsp?p=1001/399004&amp;entityType=work_item&amp;id=1883192" TargetMode="External"/><Relationship Id="rId4" Type="http://schemas.openxmlformats.org/officeDocument/2006/relationships/hyperlink" Target="https://octane.deloitte.com/ui/entity-navigation.jsp?p=1001/399004&amp;entityType=work_item&amp;id=1873311" TargetMode="External"/><Relationship Id="rId9" Type="http://schemas.openxmlformats.org/officeDocument/2006/relationships/hyperlink" Target="https://octane.deloitte.com/ui/entity-navigation.jsp?p=1001/399004&amp;entityType=work_item&amp;id=1873317" TargetMode="External"/><Relationship Id="rId14" Type="http://schemas.openxmlformats.org/officeDocument/2006/relationships/hyperlink" Target="https://octane.deloitte.com/ui/entity-navigation.jsp?p=1001/399004&amp;entityType=work_item&amp;id=1873337" TargetMode="External"/><Relationship Id="rId22" Type="http://schemas.openxmlformats.org/officeDocument/2006/relationships/hyperlink" Target="https://octane.deloitte.com/ui/entity-navigation.jsp?p=1001/399004&amp;entityType=work_item&amp;id=1868195" TargetMode="External"/><Relationship Id="rId27" Type="http://schemas.openxmlformats.org/officeDocument/2006/relationships/hyperlink" Target="https://octane.deloitte.com/ui/entity-navigation.jsp?p=1001/399004&amp;entityType=work_item&amp;id=1883183" TargetMode="External"/><Relationship Id="rId30" Type="http://schemas.openxmlformats.org/officeDocument/2006/relationships/hyperlink" Target="https://octane.deloitte.com/ui/entity-navigation.jsp?p=1001/399004&amp;entityType=work_item&amp;id=1883191" TargetMode="External"/><Relationship Id="rId35" Type="http://schemas.openxmlformats.org/officeDocument/2006/relationships/hyperlink" Target="https://octane.deloitte.com/ui/entity-navigation.jsp?p=1001/399004&amp;entityType=work_item&amp;id=1883372" TargetMode="External"/><Relationship Id="rId8" Type="http://schemas.openxmlformats.org/officeDocument/2006/relationships/hyperlink" Target="https://octane.deloitte.com/ui/entity-navigation.jsp?p=1001/399004&amp;entityType=work_item&amp;id=1873316" TargetMode="External"/><Relationship Id="rId3" Type="http://schemas.openxmlformats.org/officeDocument/2006/relationships/hyperlink" Target="https://octane.deloitte.com/ui/entity-navigation.jsp?p=1001/399004&amp;entityType=work_item&amp;id=1868511" TargetMode="External"/></Relationships>
</file>

<file path=xl/worksheets/_rels/sheet28.xml.rels><?xml version="1.0" encoding="UTF-8" standalone="yes"?>
<Relationships xmlns="http://schemas.openxmlformats.org/package/2006/relationships"><Relationship Id="rId8" Type="http://schemas.openxmlformats.org/officeDocument/2006/relationships/hyperlink" Target="https://octane.deloitte.com/ui/entity-navigation.jsp?p=1001/399004&amp;entityType=work_item&amp;id=1714185" TargetMode="External"/><Relationship Id="rId13" Type="http://schemas.openxmlformats.org/officeDocument/2006/relationships/hyperlink" Target="https://octane.deloitte.com/ui/entity-navigation.jsp?p=1001/399004&amp;entityType=work_item&amp;id=1920955" TargetMode="External"/><Relationship Id="rId18" Type="http://schemas.openxmlformats.org/officeDocument/2006/relationships/printerSettings" Target="../printerSettings/printerSettings23.bin"/><Relationship Id="rId3" Type="http://schemas.openxmlformats.org/officeDocument/2006/relationships/hyperlink" Target="https://octane.deloitte.com/ui/entity-navigation.jsp?p=1001/399004&amp;entityType=work_item&amp;id=1883131" TargetMode="External"/><Relationship Id="rId7" Type="http://schemas.openxmlformats.org/officeDocument/2006/relationships/hyperlink" Target="https://octane.deloitte.com/ui/entity-navigation.jsp?p=1001/399004&amp;entityType=work_item&amp;id=1714186" TargetMode="External"/><Relationship Id="rId12" Type="http://schemas.openxmlformats.org/officeDocument/2006/relationships/hyperlink" Target="https://octane.deloitte.com/ui/entity-navigation.jsp?p=1001/399004&amp;entityType=work_item&amp;id=1841245" TargetMode="External"/><Relationship Id="rId17" Type="http://schemas.openxmlformats.org/officeDocument/2006/relationships/hyperlink" Target="https://octane.deloitte.com/ui/entity-navigation.jsp?p=1001/399004&amp;entityType=work_item&amp;id=1946681" TargetMode="External"/><Relationship Id="rId2" Type="http://schemas.openxmlformats.org/officeDocument/2006/relationships/hyperlink" Target="https://octane.deloitte.com/ui/entity-navigation.jsp?p=1001/399004&amp;entityType=work_item&amp;id=1883130" TargetMode="External"/><Relationship Id="rId16" Type="http://schemas.openxmlformats.org/officeDocument/2006/relationships/hyperlink" Target="https://octane.deloitte.com/ui/entity-navigation.jsp?p=1001/399004&amp;entityType=work_item&amp;id=1946678" TargetMode="External"/><Relationship Id="rId1" Type="http://schemas.openxmlformats.org/officeDocument/2006/relationships/hyperlink" Target="https://octane.deloitte.com/ui/entity-navigation.jsp?p=1001/399004&amp;entityType=work_item&amp;id=1868192" TargetMode="External"/><Relationship Id="rId6" Type="http://schemas.openxmlformats.org/officeDocument/2006/relationships/hyperlink" Target="https://octane.deloitte.com/ui/entity-navigation.jsp?p=1001/399004&amp;entityType=work_item&amp;id=1841241" TargetMode="External"/><Relationship Id="rId11" Type="http://schemas.openxmlformats.org/officeDocument/2006/relationships/hyperlink" Target="https://octane.deloitte.com/ui/entity-navigation.jsp?p=1001/399004&amp;entityType=work_item&amp;id=1841243" TargetMode="External"/><Relationship Id="rId5" Type="http://schemas.openxmlformats.org/officeDocument/2006/relationships/hyperlink" Target="https://octane.deloitte.com/ui/entity-navigation.jsp?p=1001/399004&amp;entityType=work_item&amp;id=1883372" TargetMode="External"/><Relationship Id="rId15" Type="http://schemas.openxmlformats.org/officeDocument/2006/relationships/hyperlink" Target="https://octane.deloitte.com/ui/entity-navigation.jsp?p=1001/399004&amp;entityType=work_item&amp;id=1914022" TargetMode="External"/><Relationship Id="rId10" Type="http://schemas.openxmlformats.org/officeDocument/2006/relationships/hyperlink" Target="https://octane.deloitte.com/ui/entity-navigation.jsp?p=1001/399004&amp;entityType=work_item&amp;id=1909403" TargetMode="External"/><Relationship Id="rId4" Type="http://schemas.openxmlformats.org/officeDocument/2006/relationships/hyperlink" Target="https://octane.deloitte.com/ui/entity-navigation.jsp?p=1001/399004&amp;entityType=work_item&amp;id=1883193" TargetMode="External"/><Relationship Id="rId9" Type="http://schemas.openxmlformats.org/officeDocument/2006/relationships/hyperlink" Target="https://octane.deloitte.com/ui/entity-navigation.jsp?p=1001/399004&amp;entityType=work_item&amp;id=1854649" TargetMode="External"/><Relationship Id="rId14" Type="http://schemas.openxmlformats.org/officeDocument/2006/relationships/hyperlink" Target="https://octane.deloitte.com/ui/entity-navigation.jsp?p=1001/399004&amp;entityType=work_item&amp;id=1920966" TargetMode="External"/></Relationships>
</file>

<file path=xl/worksheets/_rels/sheet29.xml.rels><?xml version="1.0" encoding="UTF-8" standalone="yes"?>
<Relationships xmlns="http://schemas.openxmlformats.org/package/2006/relationships"><Relationship Id="rId13" Type="http://schemas.openxmlformats.org/officeDocument/2006/relationships/hyperlink" Target="https://octane.deloitte.com/ui/entity-navigation.jsp?p=1001/399004&amp;entityType=work_item&amp;id=1946659" TargetMode="External"/><Relationship Id="rId18" Type="http://schemas.openxmlformats.org/officeDocument/2006/relationships/hyperlink" Target="https://octane.deloitte.com/ui/entity-navigation.jsp?p=1001/399004&amp;entityType=work_item&amp;id=1946674" TargetMode="External"/><Relationship Id="rId26" Type="http://schemas.openxmlformats.org/officeDocument/2006/relationships/hyperlink" Target="https://octane.deloitte.com/ui/entity-navigation.jsp?p=1001/399004&amp;entityType=work_item&amp;id=1959992" TargetMode="External"/><Relationship Id="rId39" Type="http://schemas.openxmlformats.org/officeDocument/2006/relationships/hyperlink" Target="https://octane.deloitte.com/ui/entity-navigation.jsp?p=1001/399004&amp;entityType=work_item&amp;id=1960791" TargetMode="External"/><Relationship Id="rId21" Type="http://schemas.openxmlformats.org/officeDocument/2006/relationships/hyperlink" Target="https://octane.deloitte.com/ui/entity-navigation.jsp?p=1001/399004&amp;entityType=work_item&amp;id=1960021" TargetMode="External"/><Relationship Id="rId34" Type="http://schemas.openxmlformats.org/officeDocument/2006/relationships/hyperlink" Target="https://octane.deloitte.com/ui/entity-navigation.jsp?p=1001/399004&amp;entityType=work_item&amp;id=1960773" TargetMode="External"/><Relationship Id="rId42" Type="http://schemas.openxmlformats.org/officeDocument/2006/relationships/hyperlink" Target="https://octane.deloitte.com/ui/entity-navigation.jsp?p=1001/399004&amp;entityType=work_item&amp;id=1968178" TargetMode="External"/><Relationship Id="rId47" Type="http://schemas.openxmlformats.org/officeDocument/2006/relationships/hyperlink" Target="https://octane.deloitte.com/ui/entity-navigation.jsp?p=1001/399004&amp;entityType=work_item&amp;id=1970040" TargetMode="External"/><Relationship Id="rId50" Type="http://schemas.openxmlformats.org/officeDocument/2006/relationships/hyperlink" Target="https://octane.deloitte.com/ui/entity-navigation.jsp?p=1001/399004&amp;entityType=work_item&amp;id=1980753" TargetMode="External"/><Relationship Id="rId55" Type="http://schemas.openxmlformats.org/officeDocument/2006/relationships/printerSettings" Target="../printerSettings/printerSettings24.bin"/><Relationship Id="rId7" Type="http://schemas.openxmlformats.org/officeDocument/2006/relationships/hyperlink" Target="https://octane.deloitte.com/ui/entity-navigation.jsp?p=1001/399004&amp;entityType=work_item&amp;id=1946684" TargetMode="External"/><Relationship Id="rId2" Type="http://schemas.openxmlformats.org/officeDocument/2006/relationships/hyperlink" Target="https://octane.deloitte.com/ui/entity-navigation.jsp?p=1001/399004&amp;entityType=work_item&amp;id=1868192" TargetMode="External"/><Relationship Id="rId16" Type="http://schemas.openxmlformats.org/officeDocument/2006/relationships/hyperlink" Target="https://octane.deloitte.com/ui/entity-navigation.jsp?p=1001/399004&amp;entityType=work_item&amp;id=1946665" TargetMode="External"/><Relationship Id="rId29" Type="http://schemas.openxmlformats.org/officeDocument/2006/relationships/hyperlink" Target="https://octane.deloitte.com/ui/entity-navigation.jsp?p=1001/399004&amp;entityType=work_item&amp;id=1960763" TargetMode="External"/><Relationship Id="rId11" Type="http://schemas.openxmlformats.org/officeDocument/2006/relationships/hyperlink" Target="https://octane.deloitte.com/ui/entity-navigation.jsp?p=1001/399004&amp;entityType=work_item&amp;id=1946655" TargetMode="External"/><Relationship Id="rId24" Type="http://schemas.openxmlformats.org/officeDocument/2006/relationships/hyperlink" Target="https://octane.deloitte.com/ui/entity-navigation.jsp?p=1001/399004&amp;entityType=work_item&amp;id=1960379" TargetMode="External"/><Relationship Id="rId32" Type="http://schemas.openxmlformats.org/officeDocument/2006/relationships/hyperlink" Target="https://octane.deloitte.com/ui/entity-navigation.jsp?p=1001/399004&amp;entityType=work_item&amp;id=1960767" TargetMode="External"/><Relationship Id="rId37" Type="http://schemas.openxmlformats.org/officeDocument/2006/relationships/hyperlink" Target="https://octane.deloitte.com/ui/entity-navigation.jsp?p=1001/399004&amp;entityType=work_item&amp;id=1960779" TargetMode="External"/><Relationship Id="rId40" Type="http://schemas.openxmlformats.org/officeDocument/2006/relationships/hyperlink" Target="https://octane.deloitte.com/ui/entity-navigation.jsp?p=1001/399004&amp;entityType=work_item&amp;id=1960793" TargetMode="External"/><Relationship Id="rId45" Type="http://schemas.openxmlformats.org/officeDocument/2006/relationships/hyperlink" Target="https://octane.deloitte.com/ui/entity-navigation.jsp?p=1001/399004&amp;entityType=work_item&amp;id=1970128" TargetMode="External"/><Relationship Id="rId53" Type="http://schemas.openxmlformats.org/officeDocument/2006/relationships/hyperlink" Target="https://octane.deloitte.com/ui/entity-navigation.jsp?p=1001/399004&amp;entityType=work_item&amp;id=1982276" TargetMode="External"/><Relationship Id="rId5" Type="http://schemas.openxmlformats.org/officeDocument/2006/relationships/hyperlink" Target="https://octane.deloitte.com/ui/entity-navigation.jsp?p=1001/399004&amp;entityType=work_item&amp;id=1946683" TargetMode="External"/><Relationship Id="rId10" Type="http://schemas.openxmlformats.org/officeDocument/2006/relationships/hyperlink" Target="https://octane.deloitte.com/ui/entity-navigation.jsp?p=1001/399004&amp;entityType=work_item&amp;id=1946654" TargetMode="External"/><Relationship Id="rId19" Type="http://schemas.openxmlformats.org/officeDocument/2006/relationships/hyperlink" Target="https://octane.deloitte.com/ui/entity-navigation.jsp?p=1001/399004&amp;entityType=work_item&amp;id=1946688" TargetMode="External"/><Relationship Id="rId31" Type="http://schemas.openxmlformats.org/officeDocument/2006/relationships/hyperlink" Target="https://octane.deloitte.com/ui/entity-navigation.jsp?p=1001/399004&amp;entityType=work_item&amp;id=1960766" TargetMode="External"/><Relationship Id="rId44" Type="http://schemas.openxmlformats.org/officeDocument/2006/relationships/hyperlink" Target="https://octane.deloitte.com/ui/entity-navigation.jsp?p=1001/399004&amp;entityType=work_item&amp;id=1970129" TargetMode="External"/><Relationship Id="rId52" Type="http://schemas.openxmlformats.org/officeDocument/2006/relationships/hyperlink" Target="https://octane.deloitte.com/ui/entity-navigation.jsp?p=1001/399004&amp;entityType=work_item&amp;id=1981089" TargetMode="External"/><Relationship Id="rId4" Type="http://schemas.openxmlformats.org/officeDocument/2006/relationships/hyperlink" Target="https://octane.deloitte.com/ui/entity-navigation.jsp?p=1001/399004&amp;entityType=work_item&amp;id=1914020" TargetMode="External"/><Relationship Id="rId9" Type="http://schemas.openxmlformats.org/officeDocument/2006/relationships/hyperlink" Target="https://octane.deloitte.com/ui/entity-navigation.jsp?p=1001/399004&amp;entityType=work_item&amp;id=1946686" TargetMode="External"/><Relationship Id="rId14" Type="http://schemas.openxmlformats.org/officeDocument/2006/relationships/hyperlink" Target="https://octane.deloitte.com/ui/entity-navigation.jsp?p=1001/399004&amp;entityType=work_item&amp;id=1946661" TargetMode="External"/><Relationship Id="rId22" Type="http://schemas.openxmlformats.org/officeDocument/2006/relationships/hyperlink" Target="https://octane.deloitte.com/ui/entity-navigation.jsp?p=1001/399004&amp;entityType=work_item&amp;id=1937927" TargetMode="External"/><Relationship Id="rId27" Type="http://schemas.openxmlformats.org/officeDocument/2006/relationships/hyperlink" Target="https://octane.deloitte.com/ui/entity-navigation.jsp?p=1001/399004&amp;entityType=work_item&amp;id=1961242" TargetMode="External"/><Relationship Id="rId30" Type="http://schemas.openxmlformats.org/officeDocument/2006/relationships/hyperlink" Target="https://octane.deloitte.com/ui/entity-navigation.jsp?p=1001/399004&amp;entityType=work_item&amp;id=1960764" TargetMode="External"/><Relationship Id="rId35" Type="http://schemas.openxmlformats.org/officeDocument/2006/relationships/hyperlink" Target="https://octane.deloitte.com/ui/entity-navigation.jsp?p=1001/399004&amp;entityType=work_item&amp;id=1960774" TargetMode="External"/><Relationship Id="rId43" Type="http://schemas.openxmlformats.org/officeDocument/2006/relationships/hyperlink" Target="https://octane.deloitte.com/ui/entity-navigation.jsp?p=1001/399004&amp;entityType=work_item&amp;id=1968186" TargetMode="External"/><Relationship Id="rId48" Type="http://schemas.openxmlformats.org/officeDocument/2006/relationships/hyperlink" Target="https://octane.deloitte.com/ui/entity-navigation.jsp?p=1001/399004&amp;entityType=work_item&amp;id=1970041" TargetMode="External"/><Relationship Id="rId8" Type="http://schemas.openxmlformats.org/officeDocument/2006/relationships/hyperlink" Target="https://octane.deloitte.com/ui/entity-navigation.jsp?p=1001/399004&amp;entityType=work_item&amp;id=1946685" TargetMode="External"/><Relationship Id="rId51" Type="http://schemas.openxmlformats.org/officeDocument/2006/relationships/hyperlink" Target="https://octane.deloitte.com/ui/entity-navigation.jsp?p=1001/399004&amp;entityType=work_item&amp;id=1981084" TargetMode="External"/><Relationship Id="rId3" Type="http://schemas.openxmlformats.org/officeDocument/2006/relationships/hyperlink" Target="https://octane.deloitte.com/ui/entity-navigation.jsp?p=1001/399004&amp;entityType=work_item&amp;id=1914022" TargetMode="External"/><Relationship Id="rId12" Type="http://schemas.openxmlformats.org/officeDocument/2006/relationships/hyperlink" Target="https://octane.deloitte.com/ui/entity-navigation.jsp?p=1001/399004&amp;entityType=work_item&amp;id=1946657" TargetMode="External"/><Relationship Id="rId17" Type="http://schemas.openxmlformats.org/officeDocument/2006/relationships/hyperlink" Target="https://octane.deloitte.com/ui/entity-navigation.jsp?p=1001/399004&amp;entityType=work_item&amp;id=1946637" TargetMode="External"/><Relationship Id="rId25" Type="http://schemas.openxmlformats.org/officeDocument/2006/relationships/hyperlink" Target="https://octane.deloitte.com/ui/entity-navigation.jsp?p=1001/399004&amp;entityType=work_item&amp;id=1957905" TargetMode="External"/><Relationship Id="rId33" Type="http://schemas.openxmlformats.org/officeDocument/2006/relationships/hyperlink" Target="https://octane.deloitte.com/ui/entity-navigation.jsp?p=1001/399004&amp;entityType=work_item&amp;id=1960770" TargetMode="External"/><Relationship Id="rId38" Type="http://schemas.openxmlformats.org/officeDocument/2006/relationships/hyperlink" Target="https://octane.deloitte.com/ui/entity-navigation.jsp?p=1001/399004&amp;entityType=work_item&amp;id=1960790" TargetMode="External"/><Relationship Id="rId46" Type="http://schemas.openxmlformats.org/officeDocument/2006/relationships/hyperlink" Target="https://octane.deloitte.com/ui/entity-navigation.jsp?p=1001/399004&amp;entityType=work_item&amp;id=1970039" TargetMode="External"/><Relationship Id="rId20" Type="http://schemas.openxmlformats.org/officeDocument/2006/relationships/hyperlink" Target="https://octane.deloitte.com/ui/entity-navigation.jsp?p=1001/399004&amp;entityType=work_item&amp;id=1960063" TargetMode="External"/><Relationship Id="rId41" Type="http://schemas.openxmlformats.org/officeDocument/2006/relationships/hyperlink" Target="https://octane.deloitte.com/ui/entity-navigation.jsp?p=1001/399004&amp;entityType=work_item&amp;id=1961406" TargetMode="External"/><Relationship Id="rId54" Type="http://schemas.openxmlformats.org/officeDocument/2006/relationships/hyperlink" Target="https://octane.deloitte.com/ui/entity-navigation.jsp?p=1001/399004&amp;entityType=work_item&amp;id=1981553" TargetMode="External"/><Relationship Id="rId1" Type="http://schemas.openxmlformats.org/officeDocument/2006/relationships/hyperlink" Target="https://octane.deloitte.com/ui/entity-navigation.jsp?p=1001/399004&amp;entityType=work_item&amp;id=1909403" TargetMode="External"/><Relationship Id="rId6" Type="http://schemas.openxmlformats.org/officeDocument/2006/relationships/hyperlink" Target="https://octane.deloitte.com/ui/entity-navigation.jsp?p=1001/399004&amp;entityType=work_item&amp;id=1946653" TargetMode="External"/><Relationship Id="rId15" Type="http://schemas.openxmlformats.org/officeDocument/2006/relationships/hyperlink" Target="https://octane.deloitte.com/ui/entity-navigation.jsp?p=1001/399004&amp;entityType=work_item&amp;id=1946663" TargetMode="External"/><Relationship Id="rId23" Type="http://schemas.openxmlformats.org/officeDocument/2006/relationships/hyperlink" Target="https://octane.deloitte.com/ui/entity-navigation.jsp?p=1001/399004&amp;entityType=work_item&amp;id=1886592" TargetMode="External"/><Relationship Id="rId28" Type="http://schemas.openxmlformats.org/officeDocument/2006/relationships/hyperlink" Target="https://octane.deloitte.com/ui/entity-navigation.jsp?p=1001/399004&amp;entityType=work_item&amp;id=1960761" TargetMode="External"/><Relationship Id="rId36" Type="http://schemas.openxmlformats.org/officeDocument/2006/relationships/hyperlink" Target="https://octane.deloitte.com/ui/entity-navigation.jsp?p=1001/399004&amp;entityType=work_item&amp;id=1960776" TargetMode="External"/><Relationship Id="rId49" Type="http://schemas.openxmlformats.org/officeDocument/2006/relationships/hyperlink" Target="https://octane.deloitte.com/ui/entity-navigation.jsp?p=1001/399004&amp;entityType=work_item&amp;id=19784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8" Type="http://schemas.openxmlformats.org/officeDocument/2006/relationships/hyperlink" Target="https://octane.deloitte.com/ui/entity-navigation.jsp?p=1001/399004&amp;entityType=work_item&amp;id=1968636" TargetMode="External"/><Relationship Id="rId13" Type="http://schemas.openxmlformats.org/officeDocument/2006/relationships/hyperlink" Target="https://octane.deloitte.com/ui/entity-navigation.jsp?p=1001/399004&amp;entityType=work_item&amp;id=1997192" TargetMode="External"/><Relationship Id="rId18" Type="http://schemas.openxmlformats.org/officeDocument/2006/relationships/hyperlink" Target="https://octane.deloitte.com/ui/entity-navigation.jsp?p=1001/399004&amp;entityType=work_item&amp;id=1998325" TargetMode="External"/><Relationship Id="rId3" Type="http://schemas.openxmlformats.org/officeDocument/2006/relationships/hyperlink" Target="https://octane.deloitte.com/ui/entity-navigation.jsp?p=1001/399004&amp;entityType=work_item&amp;id=1992421" TargetMode="External"/><Relationship Id="rId21" Type="http://schemas.openxmlformats.org/officeDocument/2006/relationships/hyperlink" Target="https://octane.deloitte.com/ui/entity-navigation.jsp?p=1001/399004&amp;entityType=work_item&amp;id=2006339" TargetMode="External"/><Relationship Id="rId7" Type="http://schemas.openxmlformats.org/officeDocument/2006/relationships/hyperlink" Target="https://octane.deloitte.com/ui/entity-navigation.jsp?p=1001/399004&amp;entityType=work_item&amp;id=1992423" TargetMode="External"/><Relationship Id="rId12" Type="http://schemas.openxmlformats.org/officeDocument/2006/relationships/hyperlink" Target="https://octane.deloitte.com/ui/entity-navigation.jsp?p=1001/399004&amp;entityType=work_item&amp;id=1997194" TargetMode="External"/><Relationship Id="rId17" Type="http://schemas.openxmlformats.org/officeDocument/2006/relationships/hyperlink" Target="https://octane.deloitte.com/ui/entity-navigation.jsp?p=1001/399004&amp;entityType=work_item&amp;id=1997623" TargetMode="External"/><Relationship Id="rId2" Type="http://schemas.openxmlformats.org/officeDocument/2006/relationships/hyperlink" Target="https://octane.deloitte.com/ui/entity-navigation.jsp?p=1001/399004&amp;entityType=work_item&amp;id=1992420" TargetMode="External"/><Relationship Id="rId16" Type="http://schemas.openxmlformats.org/officeDocument/2006/relationships/hyperlink" Target="https://octane.deloitte.com/ui/entity-navigation.jsp?p=1001/399004&amp;entityType=work_item&amp;id=1996803" TargetMode="External"/><Relationship Id="rId20" Type="http://schemas.openxmlformats.org/officeDocument/2006/relationships/hyperlink" Target="https://octane.deloitte.com/ui/entity-navigation.jsp?p=1001/399004&amp;entityType=work_item&amp;id=1996981" TargetMode="External"/><Relationship Id="rId1" Type="http://schemas.openxmlformats.org/officeDocument/2006/relationships/hyperlink" Target="https://octane.deloitte.com/ui/entity-navigation.jsp?p=1001/399004&amp;entityType=work_item&amp;id=1992419" TargetMode="External"/><Relationship Id="rId6" Type="http://schemas.openxmlformats.org/officeDocument/2006/relationships/hyperlink" Target="https://octane.deloitte.com/ui/entity-navigation.jsp?p=1001/399004&amp;entityType=work_item&amp;id=1992424" TargetMode="External"/><Relationship Id="rId11" Type="http://schemas.openxmlformats.org/officeDocument/2006/relationships/hyperlink" Target="https://octane.deloitte.com/ui/entity-navigation.jsp?p=1001/399004&amp;entityType=work_item&amp;id=1982276" TargetMode="External"/><Relationship Id="rId24" Type="http://schemas.openxmlformats.org/officeDocument/2006/relationships/printerSettings" Target="../printerSettings/printerSettings25.bin"/><Relationship Id="rId5" Type="http://schemas.openxmlformats.org/officeDocument/2006/relationships/hyperlink" Target="https://octane.deloitte.com/ui/entity-navigation.jsp?p=1001/399004&amp;entityType=work_item&amp;id=1991479" TargetMode="External"/><Relationship Id="rId15" Type="http://schemas.openxmlformats.org/officeDocument/2006/relationships/hyperlink" Target="https://octane.deloitte.com/ui/entity-navigation.jsp?p=1001/399004&amp;entityType=work_item&amp;id=1998098" TargetMode="External"/><Relationship Id="rId23" Type="http://schemas.openxmlformats.org/officeDocument/2006/relationships/hyperlink" Target="https://octane.deloitte.com/ui/entity-navigation.jsp?p=1001/399004&amp;entityType=work_item&amp;id=1992418" TargetMode="External"/><Relationship Id="rId10" Type="http://schemas.openxmlformats.org/officeDocument/2006/relationships/hyperlink" Target="https://octane.deloitte.com/ui/entity-navigation.jsp?p=1001/399004&amp;entityType=work_item&amp;id=1946657" TargetMode="External"/><Relationship Id="rId19" Type="http://schemas.openxmlformats.org/officeDocument/2006/relationships/hyperlink" Target="https://octane.deloitte.com/ui/entity-navigation.jsp?p=1001/399004&amp;entityType=work_item&amp;id=1996980" TargetMode="External"/><Relationship Id="rId4" Type="http://schemas.openxmlformats.org/officeDocument/2006/relationships/hyperlink" Target="https://octane.deloitte.com/ui/entity-navigation.jsp?p=1001/399004&amp;entityType=work_item&amp;id=1992422" TargetMode="External"/><Relationship Id="rId9" Type="http://schemas.openxmlformats.org/officeDocument/2006/relationships/hyperlink" Target="https://octane.deloitte.com/ui/entity-navigation.jsp?p=1001/399004&amp;entityType=work_item&amp;id=1959992" TargetMode="External"/><Relationship Id="rId14" Type="http://schemas.openxmlformats.org/officeDocument/2006/relationships/hyperlink" Target="https://octane.deloitte.com/ui/entity-navigation.jsp?p=1001/399004&amp;entityType=work_item&amp;id=1997434" TargetMode="External"/><Relationship Id="rId22" Type="http://schemas.openxmlformats.org/officeDocument/2006/relationships/hyperlink" Target="https://octane.deloitte.com/ui/entity-navigation.jsp?p=1001/399004&amp;entityType=work_item&amp;id=2004384" TargetMode="External"/></Relationships>
</file>

<file path=xl/worksheets/_rels/sheet31.xml.rels><?xml version="1.0" encoding="UTF-8" standalone="yes"?>
<Relationships xmlns="http://schemas.openxmlformats.org/package/2006/relationships"><Relationship Id="rId13" Type="http://schemas.openxmlformats.org/officeDocument/2006/relationships/hyperlink" Target="https://octane.deloitte.com/ui/entity-navigation.jsp?p=1001/399004&amp;entityType=work_item&amp;id=1920955" TargetMode="External"/><Relationship Id="rId18" Type="http://schemas.openxmlformats.org/officeDocument/2006/relationships/hyperlink" Target="https://octane.deloitte.com/ui/entity-navigation.jsp?p=1001/399004&amp;entityType=work_item&amp;id=1946684" TargetMode="External"/><Relationship Id="rId26" Type="http://schemas.openxmlformats.org/officeDocument/2006/relationships/hyperlink" Target="https://octane.deloitte.com/ui/entity-navigation.jsp?p=1001/399004&amp;entityType=work_item&amp;id=1946681" TargetMode="External"/><Relationship Id="rId3" Type="http://schemas.openxmlformats.org/officeDocument/2006/relationships/hyperlink" Target="https://octane.deloitte.com/ui/entity-navigation.jsp?p=1001/399004&amp;entityType=work_item&amp;id=1883131" TargetMode="External"/><Relationship Id="rId21" Type="http://schemas.openxmlformats.org/officeDocument/2006/relationships/hyperlink" Target="https://octane.deloitte.com/ui/entity-navigation.jsp?p=1001/399004&amp;entityType=work_item&amp;id=1946678" TargetMode="External"/><Relationship Id="rId7" Type="http://schemas.openxmlformats.org/officeDocument/2006/relationships/hyperlink" Target="https://octane.deloitte.com/ui/entity-navigation.jsp?p=1001/399004&amp;entityType=work_item&amp;id=1714186" TargetMode="External"/><Relationship Id="rId12" Type="http://schemas.openxmlformats.org/officeDocument/2006/relationships/hyperlink" Target="https://octane.deloitte.com/ui/entity-navigation.jsp?p=1001/399004&amp;entityType=work_item&amp;id=1841245" TargetMode="External"/><Relationship Id="rId17" Type="http://schemas.openxmlformats.org/officeDocument/2006/relationships/hyperlink" Target="https://octane.deloitte.com/ui/entity-navigation.jsp?p=1001/399004&amp;entityType=work_item&amp;id=1946653" TargetMode="External"/><Relationship Id="rId25" Type="http://schemas.openxmlformats.org/officeDocument/2006/relationships/hyperlink" Target="https://octane.deloitte.com/ui/entity-navigation.jsp?p=1001/399004&amp;entityType=work_item&amp;id=1946659" TargetMode="External"/><Relationship Id="rId33" Type="http://schemas.openxmlformats.org/officeDocument/2006/relationships/printerSettings" Target="../printerSettings/printerSettings26.bin"/><Relationship Id="rId2" Type="http://schemas.openxmlformats.org/officeDocument/2006/relationships/hyperlink" Target="https://octane.deloitte.com/ui/entity-navigation.jsp?p=1001/399004&amp;entityType=work_item&amp;id=1883130" TargetMode="External"/><Relationship Id="rId16" Type="http://schemas.openxmlformats.org/officeDocument/2006/relationships/hyperlink" Target="https://octane.deloitte.com/ui/entity-navigation.jsp?p=1001/399004&amp;entityType=work_item&amp;id=1946683" TargetMode="External"/><Relationship Id="rId20" Type="http://schemas.openxmlformats.org/officeDocument/2006/relationships/hyperlink" Target="https://octane.deloitte.com/ui/entity-navigation.jsp?p=1001/399004&amp;entityType=work_item&amp;id=1946686" TargetMode="External"/><Relationship Id="rId29" Type="http://schemas.openxmlformats.org/officeDocument/2006/relationships/hyperlink" Target="https://octane.deloitte.com/ui/entity-navigation.jsp?p=1001/399004&amp;entityType=work_item&amp;id=1946665" TargetMode="External"/><Relationship Id="rId1" Type="http://schemas.openxmlformats.org/officeDocument/2006/relationships/hyperlink" Target="https://octane.deloitte.com/ui/entity-navigation.jsp?p=1001/399004&amp;entityType=work_item&amp;id=1868192" TargetMode="External"/><Relationship Id="rId6" Type="http://schemas.openxmlformats.org/officeDocument/2006/relationships/hyperlink" Target="https://octane.deloitte.com/ui/entity-navigation.jsp?p=1001/399004&amp;entityType=work_item&amp;id=1841241" TargetMode="External"/><Relationship Id="rId11" Type="http://schemas.openxmlformats.org/officeDocument/2006/relationships/hyperlink" Target="https://octane.deloitte.com/ui/entity-navigation.jsp?p=1001/399004&amp;entityType=work_item&amp;id=1841243" TargetMode="External"/><Relationship Id="rId24" Type="http://schemas.openxmlformats.org/officeDocument/2006/relationships/hyperlink" Target="https://octane.deloitte.com/ui/entity-navigation.jsp?p=1001/399004&amp;entityType=work_item&amp;id=1946657" TargetMode="External"/><Relationship Id="rId32" Type="http://schemas.openxmlformats.org/officeDocument/2006/relationships/hyperlink" Target="https://octane.deloitte.com/ui/entity-navigation.jsp?p=1001/399004&amp;entityType=work_item&amp;id=1946688" TargetMode="External"/><Relationship Id="rId5" Type="http://schemas.openxmlformats.org/officeDocument/2006/relationships/hyperlink" Target="https://octane.deloitte.com/ui/entity-navigation.jsp?p=1001/399004&amp;entityType=work_item&amp;id=1883372" TargetMode="External"/><Relationship Id="rId15" Type="http://schemas.openxmlformats.org/officeDocument/2006/relationships/hyperlink" Target="https://octane.deloitte.com/ui/entity-navigation.jsp?p=1001/399004&amp;entityType=work_item&amp;id=1914022" TargetMode="External"/><Relationship Id="rId23" Type="http://schemas.openxmlformats.org/officeDocument/2006/relationships/hyperlink" Target="https://octane.deloitte.com/ui/entity-navigation.jsp?p=1001/399004&amp;entityType=work_item&amp;id=1946655" TargetMode="External"/><Relationship Id="rId28" Type="http://schemas.openxmlformats.org/officeDocument/2006/relationships/hyperlink" Target="https://octane.deloitte.com/ui/entity-navigation.jsp?p=1001/399004&amp;entityType=work_item&amp;id=1946663" TargetMode="External"/><Relationship Id="rId10" Type="http://schemas.openxmlformats.org/officeDocument/2006/relationships/hyperlink" Target="https://octane.deloitte.com/ui/entity-navigation.jsp?p=1001/399004&amp;entityType=work_item&amp;id=1909403" TargetMode="External"/><Relationship Id="rId19" Type="http://schemas.openxmlformats.org/officeDocument/2006/relationships/hyperlink" Target="https://octane.deloitte.com/ui/entity-navigation.jsp?p=1001/399004&amp;entityType=work_item&amp;id=1946685" TargetMode="External"/><Relationship Id="rId31" Type="http://schemas.openxmlformats.org/officeDocument/2006/relationships/hyperlink" Target="https://octane.deloitte.com/ui/entity-navigation.jsp?p=1001/399004&amp;entityType=work_item&amp;id=1946674" TargetMode="External"/><Relationship Id="rId4" Type="http://schemas.openxmlformats.org/officeDocument/2006/relationships/hyperlink" Target="https://octane.deloitte.com/ui/entity-navigation.jsp?p=1001/399004&amp;entityType=work_item&amp;id=1883193" TargetMode="External"/><Relationship Id="rId9" Type="http://schemas.openxmlformats.org/officeDocument/2006/relationships/hyperlink" Target="https://octane.deloitte.com/ui/entity-navigation.jsp?p=1001/399004&amp;entityType=work_item&amp;id=1854649" TargetMode="External"/><Relationship Id="rId14" Type="http://schemas.openxmlformats.org/officeDocument/2006/relationships/hyperlink" Target="https://octane.deloitte.com/ui/entity-navigation.jsp?p=1001/399004&amp;entityType=work_item&amp;id=1920966" TargetMode="External"/><Relationship Id="rId22" Type="http://schemas.openxmlformats.org/officeDocument/2006/relationships/hyperlink" Target="https://octane.deloitte.com/ui/entity-navigation.jsp?p=1001/399004&amp;entityType=work_item&amp;id=1946654" TargetMode="External"/><Relationship Id="rId27" Type="http://schemas.openxmlformats.org/officeDocument/2006/relationships/hyperlink" Target="https://octane.deloitte.com/ui/entity-navigation.jsp?p=1001/399004&amp;entityType=work_item&amp;id=1946661" TargetMode="External"/><Relationship Id="rId30" Type="http://schemas.openxmlformats.org/officeDocument/2006/relationships/hyperlink" Target="https://octane.deloitte.com/ui/entity-navigation.jsp?p=1001/399004&amp;entityType=work_item&amp;id=1946637" TargetMode="External"/><Relationship Id="rId8" Type="http://schemas.openxmlformats.org/officeDocument/2006/relationships/hyperlink" Target="https://octane.deloitte.com/ui/entity-navigation.jsp?p=1001/399004&amp;entityType=work_item&amp;id=1714185" TargetMode="External"/></Relationships>
</file>

<file path=xl/worksheets/_rels/sheet32.xml.rels><?xml version="1.0" encoding="UTF-8" standalone="yes"?>
<Relationships xmlns="http://schemas.openxmlformats.org/package/2006/relationships"><Relationship Id="rId8" Type="http://schemas.openxmlformats.org/officeDocument/2006/relationships/hyperlink" Target="https://octane.deloitte.com/ui/entity-navigation.jsp?p=1001/399004&amp;entityType=work_item&amp;id=2024119" TargetMode="External"/><Relationship Id="rId13" Type="http://schemas.openxmlformats.org/officeDocument/2006/relationships/hyperlink" Target="https://octane.deloitte.com/ui/entity-navigation.jsp?p=1001/399004&amp;entityType=work_item&amp;id=2031794" TargetMode="External"/><Relationship Id="rId3" Type="http://schemas.openxmlformats.org/officeDocument/2006/relationships/hyperlink" Target="https://octane.deloitte.com/ui/entity-navigation.jsp?p=1001/399004&amp;entityType=work_item&amp;id=2024042" TargetMode="External"/><Relationship Id="rId7" Type="http://schemas.openxmlformats.org/officeDocument/2006/relationships/hyperlink" Target="https://octane.deloitte.com/ui/entity-navigation.jsp?p=1001/399004&amp;entityType=work_item&amp;id=2024108" TargetMode="External"/><Relationship Id="rId12" Type="http://schemas.openxmlformats.org/officeDocument/2006/relationships/hyperlink" Target="https://octane.deloitte.com/ui/entity-navigation.jsp?p=1001/399004&amp;entityType=work_item&amp;id=1992421" TargetMode="External"/><Relationship Id="rId2" Type="http://schemas.openxmlformats.org/officeDocument/2006/relationships/hyperlink" Target="https://octane.deloitte.com/ui/entity-navigation.jsp?p=1001/399004&amp;entityType=work_item&amp;id=2012335" TargetMode="External"/><Relationship Id="rId1" Type="http://schemas.openxmlformats.org/officeDocument/2006/relationships/hyperlink" Target="https://octane.deloitte.com/ui/entity-navigation.jsp?p=1001/399004&amp;entityType=work_item&amp;id=1946657" TargetMode="External"/><Relationship Id="rId6" Type="http://schemas.openxmlformats.org/officeDocument/2006/relationships/hyperlink" Target="https://octane.deloitte.com/ui/entity-navigation.jsp?p=1001/399004&amp;entityType=work_item&amp;id=2024104" TargetMode="External"/><Relationship Id="rId11" Type="http://schemas.openxmlformats.org/officeDocument/2006/relationships/hyperlink" Target="https://octane.deloitte.com/ui/entity-navigation.jsp?p=1001/399004&amp;entityType=work_item&amp;id=1998098" TargetMode="External"/><Relationship Id="rId5" Type="http://schemas.openxmlformats.org/officeDocument/2006/relationships/hyperlink" Target="https://octane.deloitte.com/ui/entity-navigation.jsp?p=1001/399004&amp;entityType=work_item&amp;id=2020483" TargetMode="External"/><Relationship Id="rId15" Type="http://schemas.openxmlformats.org/officeDocument/2006/relationships/printerSettings" Target="../printerSettings/printerSettings27.bin"/><Relationship Id="rId10" Type="http://schemas.openxmlformats.org/officeDocument/2006/relationships/hyperlink" Target="https://octane.deloitte.com/ui/entity-navigation.jsp?p=1001/399004&amp;entityType=work_item&amp;id=1997434" TargetMode="External"/><Relationship Id="rId4" Type="http://schemas.openxmlformats.org/officeDocument/2006/relationships/hyperlink" Target="https://octane.deloitte.com/ui/entity-navigation.jsp?p=1001/399004&amp;entityType=work_item&amp;id=2023261" TargetMode="External"/><Relationship Id="rId9" Type="http://schemas.openxmlformats.org/officeDocument/2006/relationships/hyperlink" Target="https://octane.deloitte.com/ui/entity-navigation.jsp?p=1001/399004&amp;entityType=work_item&amp;id=2025028" TargetMode="External"/><Relationship Id="rId14" Type="http://schemas.openxmlformats.org/officeDocument/2006/relationships/hyperlink" Target="https://octane.deloitte.com/ui/entity-navigation.jsp?p=1001/399004&amp;entityType=work_item&amp;id=2031808" TargetMode="External"/></Relationships>
</file>

<file path=xl/worksheets/_rels/sheet33.xml.rels><?xml version="1.0" encoding="UTF-8" standalone="yes"?>
<Relationships xmlns="http://schemas.openxmlformats.org/package/2006/relationships"><Relationship Id="rId8" Type="http://schemas.openxmlformats.org/officeDocument/2006/relationships/hyperlink" Target="https://octane.deloitte.com/ui/entity-navigation.jsp?p=1001/399004&amp;entityType=work_item&amp;id=2024119" TargetMode="External"/><Relationship Id="rId13" Type="http://schemas.openxmlformats.org/officeDocument/2006/relationships/hyperlink" Target="https://octane.deloitte.com/ui/entity-navigation.jsp?p=1001/399004&amp;entityType=work_item&amp;id=2031794" TargetMode="External"/><Relationship Id="rId3" Type="http://schemas.openxmlformats.org/officeDocument/2006/relationships/hyperlink" Target="https://octane.deloitte.com/ui/entity-navigation.jsp?p=1001/399004&amp;entityType=work_item&amp;id=2024042" TargetMode="External"/><Relationship Id="rId7" Type="http://schemas.openxmlformats.org/officeDocument/2006/relationships/hyperlink" Target="https://octane.deloitte.com/ui/entity-navigation.jsp?p=1001/399004&amp;entityType=work_item&amp;id=2024108" TargetMode="External"/><Relationship Id="rId12" Type="http://schemas.openxmlformats.org/officeDocument/2006/relationships/hyperlink" Target="https://octane.deloitte.com/ui/entity-navigation.jsp?p=1001/399004&amp;entityType=work_item&amp;id=1992421" TargetMode="External"/><Relationship Id="rId2" Type="http://schemas.openxmlformats.org/officeDocument/2006/relationships/hyperlink" Target="https://octane.deloitte.com/ui/entity-navigation.jsp?p=1001/399004&amp;entityType=work_item&amp;id=2012335" TargetMode="External"/><Relationship Id="rId1" Type="http://schemas.openxmlformats.org/officeDocument/2006/relationships/hyperlink" Target="https://octane.deloitte.com/ui/entity-navigation.jsp?p=1001/399004&amp;entityType=work_item&amp;id=1946657" TargetMode="External"/><Relationship Id="rId6" Type="http://schemas.openxmlformats.org/officeDocument/2006/relationships/hyperlink" Target="https://octane.deloitte.com/ui/entity-navigation.jsp?p=1001/399004&amp;entityType=work_item&amp;id=2024104" TargetMode="External"/><Relationship Id="rId11" Type="http://schemas.openxmlformats.org/officeDocument/2006/relationships/hyperlink" Target="https://octane.deloitte.com/ui/entity-navigation.jsp?p=1001/399004&amp;entityType=work_item&amp;id=1998098" TargetMode="External"/><Relationship Id="rId5" Type="http://schemas.openxmlformats.org/officeDocument/2006/relationships/hyperlink" Target="https://octane.deloitte.com/ui/entity-navigation.jsp?p=1001/399004&amp;entityType=work_item&amp;id=2020483" TargetMode="External"/><Relationship Id="rId15" Type="http://schemas.openxmlformats.org/officeDocument/2006/relationships/printerSettings" Target="../printerSettings/printerSettings28.bin"/><Relationship Id="rId10" Type="http://schemas.openxmlformats.org/officeDocument/2006/relationships/hyperlink" Target="https://octane.deloitte.com/ui/entity-navigation.jsp?p=1001/399004&amp;entityType=work_item&amp;id=1997434" TargetMode="External"/><Relationship Id="rId4" Type="http://schemas.openxmlformats.org/officeDocument/2006/relationships/hyperlink" Target="https://octane.deloitte.com/ui/entity-navigation.jsp?p=1001/399004&amp;entityType=work_item&amp;id=2023261" TargetMode="External"/><Relationship Id="rId9" Type="http://schemas.openxmlformats.org/officeDocument/2006/relationships/hyperlink" Target="https://octane.deloitte.com/ui/entity-navigation.jsp?p=1001/399004&amp;entityType=work_item&amp;id=2025028" TargetMode="External"/><Relationship Id="rId14" Type="http://schemas.openxmlformats.org/officeDocument/2006/relationships/hyperlink" Target="https://octane.deloitte.com/ui/entity-navigation.jsp?p=1001/399004&amp;entityType=work_item&amp;id=2031808" TargetMode="External"/></Relationships>
</file>

<file path=xl/worksheets/_rels/sheet34.xml.rels><?xml version="1.0" encoding="UTF-8" standalone="yes"?>
<Relationships xmlns="http://schemas.openxmlformats.org/package/2006/relationships"><Relationship Id="rId8" Type="http://schemas.openxmlformats.org/officeDocument/2006/relationships/hyperlink" Target="https://octane.deloitte.com/ui/entity-navigation.jsp?p=1001/399004&amp;entityType=work_item&amp;id=2093197" TargetMode="External"/><Relationship Id="rId3" Type="http://schemas.openxmlformats.org/officeDocument/2006/relationships/hyperlink" Target="https://octane.deloitte.com/ui/entity-navigation.jsp?p=1001/399004&amp;entityType=work_item&amp;id=2024119" TargetMode="External"/><Relationship Id="rId7" Type="http://schemas.openxmlformats.org/officeDocument/2006/relationships/hyperlink" Target="https://octane.deloitte.com/ui/entity-navigation.jsp?p=1001/399004&amp;entityType=work_item&amp;id=2093198" TargetMode="External"/><Relationship Id="rId2" Type="http://schemas.openxmlformats.org/officeDocument/2006/relationships/hyperlink" Target="https://octane.deloitte.com/ui/entity-navigation.jsp?p=1001/399004&amp;entityType=work_item&amp;id=2024108" TargetMode="External"/><Relationship Id="rId1" Type="http://schemas.openxmlformats.org/officeDocument/2006/relationships/hyperlink" Target="https://octane.deloitte.com/ui/entity-navigation.jsp?p=1001/399004&amp;entityType=work_item&amp;id=2024104" TargetMode="External"/><Relationship Id="rId6" Type="http://schemas.openxmlformats.org/officeDocument/2006/relationships/hyperlink" Target="https://octane.deloitte.com/ui/entity-navigation.jsp?p=1001/399004&amp;entityType=work_item&amp;id=2093194" TargetMode="External"/><Relationship Id="rId5" Type="http://schemas.openxmlformats.org/officeDocument/2006/relationships/hyperlink" Target="https://octane.deloitte.com/ui/entity-navigation.jsp?p=1001/399004&amp;entityType=work_item&amp;id=2012335" TargetMode="External"/><Relationship Id="rId4" Type="http://schemas.openxmlformats.org/officeDocument/2006/relationships/hyperlink" Target="https://octane.deloitte.com/ui/entity-navigation.jsp?p=1001/399004&amp;entityType=work_item&amp;id=1946657" TargetMode="External"/><Relationship Id="rId9" Type="http://schemas.openxmlformats.org/officeDocument/2006/relationships/printerSettings" Target="../printerSettings/printerSettings29.bin"/></Relationships>
</file>

<file path=xl/worksheets/_rels/sheet35.xml.rels><?xml version="1.0" encoding="UTF-8" standalone="yes"?>
<Relationships xmlns="http://schemas.openxmlformats.org/package/2006/relationships"><Relationship Id="rId13" Type="http://schemas.openxmlformats.org/officeDocument/2006/relationships/hyperlink" Target="https://octane.deloitte.com/ui/entity-navigation.jsp?p=1001/399004&amp;entityType=work_item&amp;id=1946659" TargetMode="External"/><Relationship Id="rId18" Type="http://schemas.openxmlformats.org/officeDocument/2006/relationships/hyperlink" Target="https://octane.deloitte.com/ui/entity-navigation.jsp?p=1001/399004&amp;entityType=work_item&amp;id=1946674" TargetMode="External"/><Relationship Id="rId26" Type="http://schemas.openxmlformats.org/officeDocument/2006/relationships/hyperlink" Target="https://octane.deloitte.com/ui/entity-navigation.jsp?p=1001/399004&amp;entityType=work_item&amp;id=1959992" TargetMode="External"/><Relationship Id="rId39" Type="http://schemas.openxmlformats.org/officeDocument/2006/relationships/hyperlink" Target="https://octane.deloitte.com/ui/entity-navigation.jsp?p=1001/399004&amp;entityType=work_item&amp;id=1960791" TargetMode="External"/><Relationship Id="rId21" Type="http://schemas.openxmlformats.org/officeDocument/2006/relationships/hyperlink" Target="https://octane.deloitte.com/ui/entity-navigation.jsp?p=1001/399004&amp;entityType=work_item&amp;id=1960021" TargetMode="External"/><Relationship Id="rId34" Type="http://schemas.openxmlformats.org/officeDocument/2006/relationships/hyperlink" Target="https://octane.deloitte.com/ui/entity-navigation.jsp?p=1001/399004&amp;entityType=work_item&amp;id=1960773" TargetMode="External"/><Relationship Id="rId42" Type="http://schemas.openxmlformats.org/officeDocument/2006/relationships/hyperlink" Target="https://octane.deloitte.com/ui/entity-navigation.jsp?p=1001/399004&amp;entityType=work_item&amp;id=1968178" TargetMode="External"/><Relationship Id="rId47" Type="http://schemas.openxmlformats.org/officeDocument/2006/relationships/hyperlink" Target="https://octane.deloitte.com/ui/entity-navigation.jsp?p=1001/399004&amp;entityType=work_item&amp;id=1970040" TargetMode="External"/><Relationship Id="rId50" Type="http://schemas.openxmlformats.org/officeDocument/2006/relationships/hyperlink" Target="https://octane.deloitte.com/ui/entity-navigation.jsp?p=1001/399004&amp;entityType=work_item&amp;id=1980753" TargetMode="External"/><Relationship Id="rId55" Type="http://schemas.openxmlformats.org/officeDocument/2006/relationships/printerSettings" Target="../printerSettings/printerSettings30.bin"/><Relationship Id="rId7" Type="http://schemas.openxmlformats.org/officeDocument/2006/relationships/hyperlink" Target="https://octane.deloitte.com/ui/entity-navigation.jsp?p=1001/399004&amp;entityType=work_item&amp;id=1946684" TargetMode="External"/><Relationship Id="rId2" Type="http://schemas.openxmlformats.org/officeDocument/2006/relationships/hyperlink" Target="https://octane.deloitte.com/ui/entity-navigation.jsp?p=1001/399004&amp;entityType=work_item&amp;id=1868192" TargetMode="External"/><Relationship Id="rId16" Type="http://schemas.openxmlformats.org/officeDocument/2006/relationships/hyperlink" Target="https://octane.deloitte.com/ui/entity-navigation.jsp?p=1001/399004&amp;entityType=work_item&amp;id=1946665" TargetMode="External"/><Relationship Id="rId29" Type="http://schemas.openxmlformats.org/officeDocument/2006/relationships/hyperlink" Target="https://octane.deloitte.com/ui/entity-navigation.jsp?p=1001/399004&amp;entityType=work_item&amp;id=1960763" TargetMode="External"/><Relationship Id="rId11" Type="http://schemas.openxmlformats.org/officeDocument/2006/relationships/hyperlink" Target="https://octane.deloitte.com/ui/entity-navigation.jsp?p=1001/399004&amp;entityType=work_item&amp;id=1946655" TargetMode="External"/><Relationship Id="rId24" Type="http://schemas.openxmlformats.org/officeDocument/2006/relationships/hyperlink" Target="https://octane.deloitte.com/ui/entity-navigation.jsp?p=1001/399004&amp;entityType=work_item&amp;id=1960379" TargetMode="External"/><Relationship Id="rId32" Type="http://schemas.openxmlformats.org/officeDocument/2006/relationships/hyperlink" Target="https://octane.deloitte.com/ui/entity-navigation.jsp?p=1001/399004&amp;entityType=work_item&amp;id=1960767" TargetMode="External"/><Relationship Id="rId37" Type="http://schemas.openxmlformats.org/officeDocument/2006/relationships/hyperlink" Target="https://octane.deloitte.com/ui/entity-navigation.jsp?p=1001/399004&amp;entityType=work_item&amp;id=1960779" TargetMode="External"/><Relationship Id="rId40" Type="http://schemas.openxmlformats.org/officeDocument/2006/relationships/hyperlink" Target="https://octane.deloitte.com/ui/entity-navigation.jsp?p=1001/399004&amp;entityType=work_item&amp;id=1960793" TargetMode="External"/><Relationship Id="rId45" Type="http://schemas.openxmlformats.org/officeDocument/2006/relationships/hyperlink" Target="https://octane.deloitte.com/ui/entity-navigation.jsp?p=1001/399004&amp;entityType=work_item&amp;id=1970128" TargetMode="External"/><Relationship Id="rId53" Type="http://schemas.openxmlformats.org/officeDocument/2006/relationships/hyperlink" Target="https://octane.deloitte.com/ui/entity-navigation.jsp?p=1001/399004&amp;entityType=work_item&amp;id=1982276" TargetMode="External"/><Relationship Id="rId5" Type="http://schemas.openxmlformats.org/officeDocument/2006/relationships/hyperlink" Target="https://octane.deloitte.com/ui/entity-navigation.jsp?p=1001/399004&amp;entityType=work_item&amp;id=1946683" TargetMode="External"/><Relationship Id="rId10" Type="http://schemas.openxmlformats.org/officeDocument/2006/relationships/hyperlink" Target="https://octane.deloitte.com/ui/entity-navigation.jsp?p=1001/399004&amp;entityType=work_item&amp;id=1946654" TargetMode="External"/><Relationship Id="rId19" Type="http://schemas.openxmlformats.org/officeDocument/2006/relationships/hyperlink" Target="https://octane.deloitte.com/ui/entity-navigation.jsp?p=1001/399004&amp;entityType=work_item&amp;id=1946688" TargetMode="External"/><Relationship Id="rId31" Type="http://schemas.openxmlformats.org/officeDocument/2006/relationships/hyperlink" Target="https://octane.deloitte.com/ui/entity-navigation.jsp?p=1001/399004&amp;entityType=work_item&amp;id=1960766" TargetMode="External"/><Relationship Id="rId44" Type="http://schemas.openxmlformats.org/officeDocument/2006/relationships/hyperlink" Target="https://octane.deloitte.com/ui/entity-navigation.jsp?p=1001/399004&amp;entityType=work_item&amp;id=1970129" TargetMode="External"/><Relationship Id="rId52" Type="http://schemas.openxmlformats.org/officeDocument/2006/relationships/hyperlink" Target="https://octane.deloitte.com/ui/entity-navigation.jsp?p=1001/399004&amp;entityType=work_item&amp;id=1981089" TargetMode="External"/><Relationship Id="rId4" Type="http://schemas.openxmlformats.org/officeDocument/2006/relationships/hyperlink" Target="https://octane.deloitte.com/ui/entity-navigation.jsp?p=1001/399004&amp;entityType=work_item&amp;id=1914020" TargetMode="External"/><Relationship Id="rId9" Type="http://schemas.openxmlformats.org/officeDocument/2006/relationships/hyperlink" Target="https://octane.deloitte.com/ui/entity-navigation.jsp?p=1001/399004&amp;entityType=work_item&amp;id=1946686" TargetMode="External"/><Relationship Id="rId14" Type="http://schemas.openxmlformats.org/officeDocument/2006/relationships/hyperlink" Target="https://octane.deloitte.com/ui/entity-navigation.jsp?p=1001/399004&amp;entityType=work_item&amp;id=1946661" TargetMode="External"/><Relationship Id="rId22" Type="http://schemas.openxmlformats.org/officeDocument/2006/relationships/hyperlink" Target="https://octane.deloitte.com/ui/entity-navigation.jsp?p=1001/399004&amp;entityType=work_item&amp;id=1937927" TargetMode="External"/><Relationship Id="rId27" Type="http://schemas.openxmlformats.org/officeDocument/2006/relationships/hyperlink" Target="https://octane.deloitte.com/ui/entity-navigation.jsp?p=1001/399004&amp;entityType=work_item&amp;id=1961242" TargetMode="External"/><Relationship Id="rId30" Type="http://schemas.openxmlformats.org/officeDocument/2006/relationships/hyperlink" Target="https://octane.deloitte.com/ui/entity-navigation.jsp?p=1001/399004&amp;entityType=work_item&amp;id=1960764" TargetMode="External"/><Relationship Id="rId35" Type="http://schemas.openxmlformats.org/officeDocument/2006/relationships/hyperlink" Target="https://octane.deloitte.com/ui/entity-navigation.jsp?p=1001/399004&amp;entityType=work_item&amp;id=1960774" TargetMode="External"/><Relationship Id="rId43" Type="http://schemas.openxmlformats.org/officeDocument/2006/relationships/hyperlink" Target="https://octane.deloitte.com/ui/entity-navigation.jsp?p=1001/399004&amp;entityType=work_item&amp;id=1968186" TargetMode="External"/><Relationship Id="rId48" Type="http://schemas.openxmlformats.org/officeDocument/2006/relationships/hyperlink" Target="https://octane.deloitte.com/ui/entity-navigation.jsp?p=1001/399004&amp;entityType=work_item&amp;id=1970041" TargetMode="External"/><Relationship Id="rId8" Type="http://schemas.openxmlformats.org/officeDocument/2006/relationships/hyperlink" Target="https://octane.deloitte.com/ui/entity-navigation.jsp?p=1001/399004&amp;entityType=work_item&amp;id=1946685" TargetMode="External"/><Relationship Id="rId51" Type="http://schemas.openxmlformats.org/officeDocument/2006/relationships/hyperlink" Target="https://octane.deloitte.com/ui/entity-navigation.jsp?p=1001/399004&amp;entityType=work_item&amp;id=1981084" TargetMode="External"/><Relationship Id="rId3" Type="http://schemas.openxmlformats.org/officeDocument/2006/relationships/hyperlink" Target="https://octane.deloitte.com/ui/entity-navigation.jsp?p=1001/399004&amp;entityType=work_item&amp;id=1914022" TargetMode="External"/><Relationship Id="rId12" Type="http://schemas.openxmlformats.org/officeDocument/2006/relationships/hyperlink" Target="https://octane.deloitte.com/ui/entity-navigation.jsp?p=1001/399004&amp;entityType=work_item&amp;id=1946657" TargetMode="External"/><Relationship Id="rId17" Type="http://schemas.openxmlformats.org/officeDocument/2006/relationships/hyperlink" Target="https://octane.deloitte.com/ui/entity-navigation.jsp?p=1001/399004&amp;entityType=work_item&amp;id=1946637" TargetMode="External"/><Relationship Id="rId25" Type="http://schemas.openxmlformats.org/officeDocument/2006/relationships/hyperlink" Target="https://octane.deloitte.com/ui/entity-navigation.jsp?p=1001/399004&amp;entityType=work_item&amp;id=1957905" TargetMode="External"/><Relationship Id="rId33" Type="http://schemas.openxmlformats.org/officeDocument/2006/relationships/hyperlink" Target="https://octane.deloitte.com/ui/entity-navigation.jsp?p=1001/399004&amp;entityType=work_item&amp;id=1960770" TargetMode="External"/><Relationship Id="rId38" Type="http://schemas.openxmlformats.org/officeDocument/2006/relationships/hyperlink" Target="https://octane.deloitte.com/ui/entity-navigation.jsp?p=1001/399004&amp;entityType=work_item&amp;id=1960790" TargetMode="External"/><Relationship Id="rId46" Type="http://schemas.openxmlformats.org/officeDocument/2006/relationships/hyperlink" Target="https://octane.deloitte.com/ui/entity-navigation.jsp?p=1001/399004&amp;entityType=work_item&amp;id=1970039" TargetMode="External"/><Relationship Id="rId20" Type="http://schemas.openxmlformats.org/officeDocument/2006/relationships/hyperlink" Target="https://octane.deloitte.com/ui/entity-navigation.jsp?p=1001/399004&amp;entityType=work_item&amp;id=1960063" TargetMode="External"/><Relationship Id="rId41" Type="http://schemas.openxmlformats.org/officeDocument/2006/relationships/hyperlink" Target="https://octane.deloitte.com/ui/entity-navigation.jsp?p=1001/399004&amp;entityType=work_item&amp;id=1961406" TargetMode="External"/><Relationship Id="rId54" Type="http://schemas.openxmlformats.org/officeDocument/2006/relationships/hyperlink" Target="https://octane.deloitte.com/ui/entity-navigation.jsp?p=1001/399004&amp;entityType=work_item&amp;id=1981553" TargetMode="External"/><Relationship Id="rId1" Type="http://schemas.openxmlformats.org/officeDocument/2006/relationships/hyperlink" Target="https://octane.deloitte.com/ui/entity-navigation.jsp?p=1001/399004&amp;entityType=work_item&amp;id=1909403" TargetMode="External"/><Relationship Id="rId6" Type="http://schemas.openxmlformats.org/officeDocument/2006/relationships/hyperlink" Target="https://octane.deloitte.com/ui/entity-navigation.jsp?p=1001/399004&amp;entityType=work_item&amp;id=1946653" TargetMode="External"/><Relationship Id="rId15" Type="http://schemas.openxmlformats.org/officeDocument/2006/relationships/hyperlink" Target="https://octane.deloitte.com/ui/entity-navigation.jsp?p=1001/399004&amp;entityType=work_item&amp;id=1946663" TargetMode="External"/><Relationship Id="rId23" Type="http://schemas.openxmlformats.org/officeDocument/2006/relationships/hyperlink" Target="https://octane.deloitte.com/ui/entity-navigation.jsp?p=1001/399004&amp;entityType=work_item&amp;id=1886592" TargetMode="External"/><Relationship Id="rId28" Type="http://schemas.openxmlformats.org/officeDocument/2006/relationships/hyperlink" Target="https://octane.deloitte.com/ui/entity-navigation.jsp?p=1001/399004&amp;entityType=work_item&amp;id=1960761" TargetMode="External"/><Relationship Id="rId36" Type="http://schemas.openxmlformats.org/officeDocument/2006/relationships/hyperlink" Target="https://octane.deloitte.com/ui/entity-navigation.jsp?p=1001/399004&amp;entityType=work_item&amp;id=1960776" TargetMode="External"/><Relationship Id="rId49" Type="http://schemas.openxmlformats.org/officeDocument/2006/relationships/hyperlink" Target="https://octane.deloitte.com/ui/entity-navigation.jsp?p=1001/399004&amp;entityType=work_item&amp;id=1978480" TargetMode="External"/></Relationships>
</file>

<file path=xl/worksheets/_rels/sheet36.xml.rels><?xml version="1.0" encoding="UTF-8" standalone="yes"?>
<Relationships xmlns="http://schemas.openxmlformats.org/package/2006/relationships"><Relationship Id="rId8" Type="http://schemas.openxmlformats.org/officeDocument/2006/relationships/hyperlink" Target="https://octane.deloitte.com/ui/entity-navigation.jsp?p=1001/399004&amp;entityType=work_item&amp;id=2093197" TargetMode="External"/><Relationship Id="rId3" Type="http://schemas.openxmlformats.org/officeDocument/2006/relationships/hyperlink" Target="https://octane.deloitte.com/ui/entity-navigation.jsp?p=1001/399004&amp;entityType=work_item&amp;id=2024119" TargetMode="External"/><Relationship Id="rId7" Type="http://schemas.openxmlformats.org/officeDocument/2006/relationships/hyperlink" Target="https://octane.deloitte.com/ui/entity-navigation.jsp?p=1001/399004&amp;entityType=work_item&amp;id=2093198" TargetMode="External"/><Relationship Id="rId2" Type="http://schemas.openxmlformats.org/officeDocument/2006/relationships/hyperlink" Target="https://octane.deloitte.com/ui/entity-navigation.jsp?p=1001/399004&amp;entityType=work_item&amp;id=2024108" TargetMode="External"/><Relationship Id="rId1" Type="http://schemas.openxmlformats.org/officeDocument/2006/relationships/hyperlink" Target="https://octane.deloitte.com/ui/entity-navigation.jsp?p=1001/399004&amp;entityType=work_item&amp;id=2024104" TargetMode="External"/><Relationship Id="rId6" Type="http://schemas.openxmlformats.org/officeDocument/2006/relationships/hyperlink" Target="https://octane.deloitte.com/ui/entity-navigation.jsp?p=1001/399004&amp;entityType=work_item&amp;id=2093194" TargetMode="External"/><Relationship Id="rId5" Type="http://schemas.openxmlformats.org/officeDocument/2006/relationships/hyperlink" Target="https://octane.deloitte.com/ui/entity-navigation.jsp?p=1001/399004&amp;entityType=work_item&amp;id=2012335" TargetMode="External"/><Relationship Id="rId4" Type="http://schemas.openxmlformats.org/officeDocument/2006/relationships/hyperlink" Target="https://octane.deloitte.com/ui/entity-navigation.jsp?p=1001/399004&amp;entityType=work_item&amp;id=1946657" TargetMode="External"/><Relationship Id="rId9" Type="http://schemas.openxmlformats.org/officeDocument/2006/relationships/printerSettings" Target="../printerSettings/printerSettings31.bin"/></Relationships>
</file>

<file path=xl/worksheets/_rels/sheet37.xml.rels><?xml version="1.0" encoding="UTF-8" standalone="yes"?>
<Relationships xmlns="http://schemas.openxmlformats.org/package/2006/relationships"><Relationship Id="rId3" Type="http://schemas.openxmlformats.org/officeDocument/2006/relationships/printerSettings" Target="../printerSettings/printerSettings32.bin"/><Relationship Id="rId2" Type="http://schemas.openxmlformats.org/officeDocument/2006/relationships/hyperlink" Target="https://octane.deloitte.com/ui/entity-navigation.jsp?p=1001/399004&amp;entityType=work_item&amp;id=2162368" TargetMode="External"/><Relationship Id="rId1" Type="http://schemas.openxmlformats.org/officeDocument/2006/relationships/hyperlink" Target="https://octane.deloitte.com/ui/entity-navigation.jsp?p=1001/399004&amp;entityType=work_item&amp;id=2160985" TargetMode="External"/></Relationships>
</file>

<file path=xl/worksheets/_rels/sheet38.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hyperlink" Target="https://octane.deloitte.com/ui/entity-navigation.jsp?p=1001/399004&amp;entityType=work_item&amp;id=2162368" TargetMode="External"/><Relationship Id="rId1" Type="http://schemas.openxmlformats.org/officeDocument/2006/relationships/hyperlink" Target="https://octane.deloitte.com/ui/entity-navigation.jsp?p=1001/399004&amp;entityType=work_item&amp;id=2160985" TargetMode="External"/></Relationships>
</file>

<file path=xl/worksheets/_rels/sheet39.xml.rels><?xml version="1.0" encoding="UTF-8" standalone="yes"?>
<Relationships xmlns="http://schemas.openxmlformats.org/package/2006/relationships"><Relationship Id="rId3" Type="http://schemas.openxmlformats.org/officeDocument/2006/relationships/hyperlink" Target="https://octane.deloitte.com/ui/entity-navigation.jsp?p=1001/399004&amp;entityType=work_item&amp;id=2138515" TargetMode="External"/><Relationship Id="rId2" Type="http://schemas.openxmlformats.org/officeDocument/2006/relationships/hyperlink" Target="https://octane.deloitte.com/ui/entity-navigation.jsp?p=1001/399004&amp;entityType=work_item&amp;id=2138539" TargetMode="External"/><Relationship Id="rId1" Type="http://schemas.openxmlformats.org/officeDocument/2006/relationships/hyperlink" Target="https://octane.deloitte.com/ui/entity-navigation.jsp?p=1001/399004&amp;entityType=work_item&amp;id=2132854" TargetMode="External"/><Relationship Id="rId5" Type="http://schemas.openxmlformats.org/officeDocument/2006/relationships/printerSettings" Target="../printerSettings/printerSettings34.bin"/><Relationship Id="rId4" Type="http://schemas.openxmlformats.org/officeDocument/2006/relationships/hyperlink" Target="https://octane.deloitte.com/ui/entity-navigation.jsp?p=1001/399004&amp;entityType=work_item&amp;id=2141106"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8" Type="http://schemas.openxmlformats.org/officeDocument/2006/relationships/hyperlink" Target="https://octane.deloitte.com/ui/entity-navigation.jsp?p=1001/399004&amp;entityType=work_item&amp;id=2119992" TargetMode="External"/><Relationship Id="rId13" Type="http://schemas.openxmlformats.org/officeDocument/2006/relationships/hyperlink" Target="https://octane.deloitte.com/ui/entity-navigation.jsp?p=1001/399004&amp;entityType=work_item&amp;id=2134082" TargetMode="External"/><Relationship Id="rId3" Type="http://schemas.openxmlformats.org/officeDocument/2006/relationships/hyperlink" Target="https://octane.deloitte.com/ui/entity-navigation.jsp?p=1001/399004&amp;entityType=work_item&amp;id=2123359" TargetMode="External"/><Relationship Id="rId7" Type="http://schemas.openxmlformats.org/officeDocument/2006/relationships/hyperlink" Target="https://octane.deloitte.com/ui/entity-navigation.jsp?p=1001/399004&amp;entityType=work_item&amp;id=2123393" TargetMode="External"/><Relationship Id="rId12" Type="http://schemas.openxmlformats.org/officeDocument/2006/relationships/hyperlink" Target="https://octane.deloitte.com/ui/entity-navigation.jsp?p=1001/399004&amp;entityType=work_item&amp;id=2134083" TargetMode="External"/><Relationship Id="rId2" Type="http://schemas.openxmlformats.org/officeDocument/2006/relationships/hyperlink" Target="https://octane.deloitte.com/ui/entity-navigation.jsp?p=1001/399004&amp;entityType=work_item&amp;id=2123365" TargetMode="External"/><Relationship Id="rId1" Type="http://schemas.openxmlformats.org/officeDocument/2006/relationships/hyperlink" Target="https://octane.deloitte.com/ui/entity-navigation.jsp?p=1001/399004&amp;entityType=work_item&amp;id=1946657" TargetMode="External"/><Relationship Id="rId6" Type="http://schemas.openxmlformats.org/officeDocument/2006/relationships/hyperlink" Target="https://octane.deloitte.com/ui/entity-navigation.jsp?p=1001/399004&amp;entityType=work_item&amp;id=2121646" TargetMode="External"/><Relationship Id="rId11" Type="http://schemas.openxmlformats.org/officeDocument/2006/relationships/hyperlink" Target="https://octane.deloitte.com/ui/entity-navigation.jsp?p=1001/399004&amp;entityType=work_item&amp;id=2124144" TargetMode="External"/><Relationship Id="rId5" Type="http://schemas.openxmlformats.org/officeDocument/2006/relationships/hyperlink" Target="https://octane.deloitte.com/ui/entity-navigation.jsp?p=1001/399004&amp;entityType=work_item&amp;id=2121645" TargetMode="External"/><Relationship Id="rId10" Type="http://schemas.openxmlformats.org/officeDocument/2006/relationships/hyperlink" Target="https://octane.deloitte.com/ui/entity-navigation.jsp?p=1001/399004&amp;entityType=work_item&amp;id=2124142" TargetMode="External"/><Relationship Id="rId4" Type="http://schemas.openxmlformats.org/officeDocument/2006/relationships/hyperlink" Target="https://octane.deloitte.com/ui/entity-navigation.jsp?p=1001/399004&amp;entityType=work_item&amp;id=2124031" TargetMode="External"/><Relationship Id="rId9" Type="http://schemas.openxmlformats.org/officeDocument/2006/relationships/hyperlink" Target="https://octane.deloitte.com/ui/entity-navigation.jsp?p=1001/399004&amp;entityType=work_item&amp;id=2124143" TargetMode="External"/><Relationship Id="rId14" Type="http://schemas.openxmlformats.org/officeDocument/2006/relationships/printerSettings" Target="../printerSettings/printerSettings35.bin"/></Relationships>
</file>

<file path=xl/worksheets/_rels/sheet41.xml.rels><?xml version="1.0" encoding="UTF-8" standalone="yes"?>
<Relationships xmlns="http://schemas.openxmlformats.org/package/2006/relationships"><Relationship Id="rId8" Type="http://schemas.openxmlformats.org/officeDocument/2006/relationships/hyperlink" Target="https://octane.deloitte.com/ui/entity-navigation.jsp?p=1001/399004&amp;entityType=work_item&amp;id=2119992" TargetMode="External"/><Relationship Id="rId13" Type="http://schemas.openxmlformats.org/officeDocument/2006/relationships/hyperlink" Target="https://octane.deloitte.com/ui/entity-navigation.jsp?p=1001/399004&amp;entityType=work_item&amp;id=2134082" TargetMode="External"/><Relationship Id="rId3" Type="http://schemas.openxmlformats.org/officeDocument/2006/relationships/hyperlink" Target="https://octane.deloitte.com/ui/entity-navigation.jsp?p=1001/399004&amp;entityType=work_item&amp;id=2123359" TargetMode="External"/><Relationship Id="rId7" Type="http://schemas.openxmlformats.org/officeDocument/2006/relationships/hyperlink" Target="https://octane.deloitte.com/ui/entity-navigation.jsp?p=1001/399004&amp;entityType=work_item&amp;id=2123393" TargetMode="External"/><Relationship Id="rId12" Type="http://schemas.openxmlformats.org/officeDocument/2006/relationships/hyperlink" Target="https://octane.deloitte.com/ui/entity-navigation.jsp?p=1001/399004&amp;entityType=work_item&amp;id=2134083" TargetMode="External"/><Relationship Id="rId2" Type="http://schemas.openxmlformats.org/officeDocument/2006/relationships/hyperlink" Target="https://octane.deloitte.com/ui/entity-navigation.jsp?p=1001/399004&amp;entityType=work_item&amp;id=2123365" TargetMode="External"/><Relationship Id="rId1" Type="http://schemas.openxmlformats.org/officeDocument/2006/relationships/hyperlink" Target="https://octane.deloitte.com/ui/entity-navigation.jsp?p=1001/399004&amp;entityType=work_item&amp;id=1946657" TargetMode="External"/><Relationship Id="rId6" Type="http://schemas.openxmlformats.org/officeDocument/2006/relationships/hyperlink" Target="https://octane.deloitte.com/ui/entity-navigation.jsp?p=1001/399004&amp;entityType=work_item&amp;id=2121646" TargetMode="External"/><Relationship Id="rId11" Type="http://schemas.openxmlformats.org/officeDocument/2006/relationships/hyperlink" Target="https://octane.deloitte.com/ui/entity-navigation.jsp?p=1001/399004&amp;entityType=work_item&amp;id=2124144" TargetMode="External"/><Relationship Id="rId5" Type="http://schemas.openxmlformats.org/officeDocument/2006/relationships/hyperlink" Target="https://octane.deloitte.com/ui/entity-navigation.jsp?p=1001/399004&amp;entityType=work_item&amp;id=2121645" TargetMode="External"/><Relationship Id="rId10" Type="http://schemas.openxmlformats.org/officeDocument/2006/relationships/hyperlink" Target="https://octane.deloitte.com/ui/entity-navigation.jsp?p=1001/399004&amp;entityType=work_item&amp;id=2124142" TargetMode="External"/><Relationship Id="rId4" Type="http://schemas.openxmlformats.org/officeDocument/2006/relationships/hyperlink" Target="https://octane.deloitte.com/ui/entity-navigation.jsp?p=1001/399004&amp;entityType=work_item&amp;id=2124031" TargetMode="External"/><Relationship Id="rId9" Type="http://schemas.openxmlformats.org/officeDocument/2006/relationships/hyperlink" Target="https://octane.deloitte.com/ui/entity-navigation.jsp?p=1001/399004&amp;entityType=work_item&amp;id=2124143" TargetMode="External"/><Relationship Id="rId14" Type="http://schemas.openxmlformats.org/officeDocument/2006/relationships/printerSettings" Target="../printerSettings/printerSettings36.bin"/></Relationships>
</file>

<file path=xl/worksheets/_rels/sheet42.xml.rels><?xml version="1.0" encoding="UTF-8" standalone="yes"?>
<Relationships xmlns="http://schemas.openxmlformats.org/package/2006/relationships"><Relationship Id="rId8" Type="http://schemas.openxmlformats.org/officeDocument/2006/relationships/hyperlink" Target="https://octane.deloitte.com/ui/entity-navigation.jsp?p=1001/399004&amp;entityType=work_item&amp;id=1992423" TargetMode="External"/><Relationship Id="rId13" Type="http://schemas.openxmlformats.org/officeDocument/2006/relationships/hyperlink" Target="https://octane.deloitte.com/ui/entity-navigation.jsp?p=1001/399004&amp;entityType=work_item&amp;id=1997194" TargetMode="External"/><Relationship Id="rId18" Type="http://schemas.openxmlformats.org/officeDocument/2006/relationships/hyperlink" Target="https://octane.deloitte.com/ui/entity-navigation.jsp?p=1001/399004&amp;entityType=work_item&amp;id=1997623" TargetMode="External"/><Relationship Id="rId3" Type="http://schemas.openxmlformats.org/officeDocument/2006/relationships/hyperlink" Target="https://octane.deloitte.com/ui/entity-navigation.jsp?p=1001/399004&amp;entityType=work_item&amp;id=1992420" TargetMode="External"/><Relationship Id="rId21" Type="http://schemas.openxmlformats.org/officeDocument/2006/relationships/hyperlink" Target="https://octane.deloitte.com/ui/entity-navigation.jsp?p=1001/399004&amp;entityType=work_item&amp;id=1996981" TargetMode="External"/><Relationship Id="rId7" Type="http://schemas.openxmlformats.org/officeDocument/2006/relationships/hyperlink" Target="https://octane.deloitte.com/ui/entity-navigation.jsp?p=1001/399004&amp;entityType=work_item&amp;id=1992424" TargetMode="External"/><Relationship Id="rId12" Type="http://schemas.openxmlformats.org/officeDocument/2006/relationships/hyperlink" Target="https://octane.deloitte.com/ui/entity-navigation.jsp?p=1001/399004&amp;entityType=work_item&amp;id=1982276" TargetMode="External"/><Relationship Id="rId17" Type="http://schemas.openxmlformats.org/officeDocument/2006/relationships/hyperlink" Target="https://octane.deloitte.com/ui/entity-navigation.jsp?p=1001/399004&amp;entityType=work_item&amp;id=1996803" TargetMode="External"/><Relationship Id="rId2" Type="http://schemas.openxmlformats.org/officeDocument/2006/relationships/hyperlink" Target="https://octane.deloitte.com/ui/entity-navigation.jsp?p=1001/399004&amp;entityType=work_item&amp;id=1992419" TargetMode="External"/><Relationship Id="rId16" Type="http://schemas.openxmlformats.org/officeDocument/2006/relationships/hyperlink" Target="https://octane.deloitte.com/ui/entity-navigation.jsp?p=1001/399004&amp;entityType=work_item&amp;id=1998098" TargetMode="External"/><Relationship Id="rId20" Type="http://schemas.openxmlformats.org/officeDocument/2006/relationships/hyperlink" Target="https://octane.deloitte.com/ui/entity-navigation.jsp?p=1001/399004&amp;entityType=work_item&amp;id=1996980" TargetMode="External"/><Relationship Id="rId1" Type="http://schemas.openxmlformats.org/officeDocument/2006/relationships/hyperlink" Target="https://octane.deloitte.com/ui/entity-navigation.jsp?p=1001/399004&amp;entityType=work_item&amp;id=1992418" TargetMode="External"/><Relationship Id="rId6" Type="http://schemas.openxmlformats.org/officeDocument/2006/relationships/hyperlink" Target="https://octane.deloitte.com/ui/entity-navigation.jsp?p=1001/399004&amp;entityType=work_item&amp;id=1991479" TargetMode="External"/><Relationship Id="rId11" Type="http://schemas.openxmlformats.org/officeDocument/2006/relationships/hyperlink" Target="https://octane.deloitte.com/ui/entity-navigation.jsp?p=1001/399004&amp;entityType=work_item&amp;id=1946657" TargetMode="External"/><Relationship Id="rId24" Type="http://schemas.openxmlformats.org/officeDocument/2006/relationships/printerSettings" Target="../printerSettings/printerSettings37.bin"/><Relationship Id="rId5" Type="http://schemas.openxmlformats.org/officeDocument/2006/relationships/hyperlink" Target="https://octane.deloitte.com/ui/entity-navigation.jsp?p=1001/399004&amp;entityType=work_item&amp;id=1992422" TargetMode="External"/><Relationship Id="rId15" Type="http://schemas.openxmlformats.org/officeDocument/2006/relationships/hyperlink" Target="https://octane.deloitte.com/ui/entity-navigation.jsp?p=1001/399004&amp;entityType=work_item&amp;id=1997434" TargetMode="External"/><Relationship Id="rId23" Type="http://schemas.openxmlformats.org/officeDocument/2006/relationships/hyperlink" Target="https://octane.deloitte.com/ui/entity-navigation.jsp?p=1001/399004&amp;entityType=work_item&amp;id=2004384" TargetMode="External"/><Relationship Id="rId10" Type="http://schemas.openxmlformats.org/officeDocument/2006/relationships/hyperlink" Target="https://octane.deloitte.com/ui/entity-navigation.jsp?p=1001/399004&amp;entityType=work_item&amp;id=1959992" TargetMode="External"/><Relationship Id="rId19" Type="http://schemas.openxmlformats.org/officeDocument/2006/relationships/hyperlink" Target="https://octane.deloitte.com/ui/entity-navigation.jsp?p=1001/399004&amp;entityType=work_item&amp;id=1998325" TargetMode="External"/><Relationship Id="rId4" Type="http://schemas.openxmlformats.org/officeDocument/2006/relationships/hyperlink" Target="https://octane.deloitte.com/ui/entity-navigation.jsp?p=1001/399004&amp;entityType=work_item&amp;id=1992421" TargetMode="External"/><Relationship Id="rId9" Type="http://schemas.openxmlformats.org/officeDocument/2006/relationships/hyperlink" Target="https://octane.deloitte.com/ui/entity-navigation.jsp?p=1001/399004&amp;entityType=work_item&amp;id=1968636" TargetMode="External"/><Relationship Id="rId14" Type="http://schemas.openxmlformats.org/officeDocument/2006/relationships/hyperlink" Target="https://octane.deloitte.com/ui/entity-navigation.jsp?p=1001/399004&amp;entityType=work_item&amp;id=1997192" TargetMode="External"/><Relationship Id="rId22" Type="http://schemas.openxmlformats.org/officeDocument/2006/relationships/hyperlink" Target="https://octane.deloitte.com/ui/entity-navigation.jsp?p=1001/399004&amp;entityType=work_item&amp;id=2006339" TargetMode="External"/></Relationships>
</file>

<file path=xl/worksheets/_rels/sheet43.xml.rels><?xml version="1.0" encoding="UTF-8" standalone="yes"?>
<Relationships xmlns="http://schemas.openxmlformats.org/package/2006/relationships"><Relationship Id="rId13" Type="http://schemas.openxmlformats.org/officeDocument/2006/relationships/hyperlink" Target="https://octane.deloitte.com/ui/entity-navigation.jsp?p=1001/399004&amp;entityType=work_item&amp;id=1946659" TargetMode="External"/><Relationship Id="rId18" Type="http://schemas.openxmlformats.org/officeDocument/2006/relationships/hyperlink" Target="https://octane.deloitte.com/ui/entity-navigation.jsp?p=1001/399004&amp;entityType=work_item&amp;id=1946674" TargetMode="External"/><Relationship Id="rId26" Type="http://schemas.openxmlformats.org/officeDocument/2006/relationships/hyperlink" Target="https://octane.deloitte.com/ui/entity-navigation.jsp?p=1001/399004&amp;entityType=work_item&amp;id=1959992" TargetMode="External"/><Relationship Id="rId39" Type="http://schemas.openxmlformats.org/officeDocument/2006/relationships/hyperlink" Target="https://octane.deloitte.com/ui/entity-navigation.jsp?p=1001/399004&amp;entityType=work_item&amp;id=1960791" TargetMode="External"/><Relationship Id="rId21" Type="http://schemas.openxmlformats.org/officeDocument/2006/relationships/hyperlink" Target="https://octane.deloitte.com/ui/entity-navigation.jsp?p=1001/399004&amp;entityType=work_item&amp;id=1960021" TargetMode="External"/><Relationship Id="rId34" Type="http://schemas.openxmlformats.org/officeDocument/2006/relationships/hyperlink" Target="https://octane.deloitte.com/ui/entity-navigation.jsp?p=1001/399004&amp;entityType=work_item&amp;id=1960773" TargetMode="External"/><Relationship Id="rId42" Type="http://schemas.openxmlformats.org/officeDocument/2006/relationships/hyperlink" Target="https://octane.deloitte.com/ui/entity-navigation.jsp?p=1001/399004&amp;entityType=work_item&amp;id=1968178" TargetMode="External"/><Relationship Id="rId47" Type="http://schemas.openxmlformats.org/officeDocument/2006/relationships/hyperlink" Target="https://octane.deloitte.com/ui/entity-navigation.jsp?p=1001/399004&amp;entityType=work_item&amp;id=1970040" TargetMode="External"/><Relationship Id="rId50" Type="http://schemas.openxmlformats.org/officeDocument/2006/relationships/hyperlink" Target="https://octane.deloitte.com/ui/entity-navigation.jsp?p=1001/399004&amp;entityType=work_item&amp;id=1980753" TargetMode="External"/><Relationship Id="rId7" Type="http://schemas.openxmlformats.org/officeDocument/2006/relationships/hyperlink" Target="https://octane.deloitte.com/ui/entity-navigation.jsp?p=1001/399004&amp;entityType=work_item&amp;id=1946684" TargetMode="External"/><Relationship Id="rId2" Type="http://schemas.openxmlformats.org/officeDocument/2006/relationships/hyperlink" Target="https://octane.deloitte.com/ui/entity-navigation.jsp?p=1001/399004&amp;entityType=work_item&amp;id=1868192" TargetMode="External"/><Relationship Id="rId16" Type="http://schemas.openxmlformats.org/officeDocument/2006/relationships/hyperlink" Target="https://octane.deloitte.com/ui/entity-navigation.jsp?p=1001/399004&amp;entityType=work_item&amp;id=1946665" TargetMode="External"/><Relationship Id="rId29" Type="http://schemas.openxmlformats.org/officeDocument/2006/relationships/hyperlink" Target="https://octane.deloitte.com/ui/entity-navigation.jsp?p=1001/399004&amp;entityType=work_item&amp;id=1960763" TargetMode="External"/><Relationship Id="rId11" Type="http://schemas.openxmlformats.org/officeDocument/2006/relationships/hyperlink" Target="https://octane.deloitte.com/ui/entity-navigation.jsp?p=1001/399004&amp;entityType=work_item&amp;id=1946655" TargetMode="External"/><Relationship Id="rId24" Type="http://schemas.openxmlformats.org/officeDocument/2006/relationships/hyperlink" Target="https://octane.deloitte.com/ui/entity-navigation.jsp?p=1001/399004&amp;entityType=work_item&amp;id=1960379" TargetMode="External"/><Relationship Id="rId32" Type="http://schemas.openxmlformats.org/officeDocument/2006/relationships/hyperlink" Target="https://octane.deloitte.com/ui/entity-navigation.jsp?p=1001/399004&amp;entityType=work_item&amp;id=1960767" TargetMode="External"/><Relationship Id="rId37" Type="http://schemas.openxmlformats.org/officeDocument/2006/relationships/hyperlink" Target="https://octane.deloitte.com/ui/entity-navigation.jsp?p=1001/399004&amp;entityType=work_item&amp;id=1960779" TargetMode="External"/><Relationship Id="rId40" Type="http://schemas.openxmlformats.org/officeDocument/2006/relationships/hyperlink" Target="https://octane.deloitte.com/ui/entity-navigation.jsp?p=1001/399004&amp;entityType=work_item&amp;id=1960793" TargetMode="External"/><Relationship Id="rId45" Type="http://schemas.openxmlformats.org/officeDocument/2006/relationships/hyperlink" Target="https://octane.deloitte.com/ui/entity-navigation.jsp?p=1001/399004&amp;entityType=work_item&amp;id=1970128" TargetMode="External"/><Relationship Id="rId53" Type="http://schemas.openxmlformats.org/officeDocument/2006/relationships/hyperlink" Target="https://octane.deloitte.com/ui/entity-navigation.jsp?p=1001/399004&amp;entityType=work_item&amp;id=1982276" TargetMode="External"/><Relationship Id="rId5" Type="http://schemas.openxmlformats.org/officeDocument/2006/relationships/hyperlink" Target="https://octane.deloitte.com/ui/entity-navigation.jsp?p=1001/399004&amp;entityType=work_item&amp;id=1946683" TargetMode="External"/><Relationship Id="rId10" Type="http://schemas.openxmlformats.org/officeDocument/2006/relationships/hyperlink" Target="https://octane.deloitte.com/ui/entity-navigation.jsp?p=1001/399004&amp;entityType=work_item&amp;id=1946654" TargetMode="External"/><Relationship Id="rId19" Type="http://schemas.openxmlformats.org/officeDocument/2006/relationships/hyperlink" Target="https://octane.deloitte.com/ui/entity-navigation.jsp?p=1001/399004&amp;entityType=work_item&amp;id=1946688" TargetMode="External"/><Relationship Id="rId31" Type="http://schemas.openxmlformats.org/officeDocument/2006/relationships/hyperlink" Target="https://octane.deloitte.com/ui/entity-navigation.jsp?p=1001/399004&amp;entityType=work_item&amp;id=1960766" TargetMode="External"/><Relationship Id="rId44" Type="http://schemas.openxmlformats.org/officeDocument/2006/relationships/hyperlink" Target="https://octane.deloitte.com/ui/entity-navigation.jsp?p=1001/399004&amp;entityType=work_item&amp;id=1970129" TargetMode="External"/><Relationship Id="rId52" Type="http://schemas.openxmlformats.org/officeDocument/2006/relationships/hyperlink" Target="https://octane.deloitte.com/ui/entity-navigation.jsp?p=1001/399004&amp;entityType=work_item&amp;id=1981089" TargetMode="External"/><Relationship Id="rId4" Type="http://schemas.openxmlformats.org/officeDocument/2006/relationships/hyperlink" Target="https://octane.deloitte.com/ui/entity-navigation.jsp?p=1001/399004&amp;entityType=work_item&amp;id=1914020" TargetMode="External"/><Relationship Id="rId9" Type="http://schemas.openxmlformats.org/officeDocument/2006/relationships/hyperlink" Target="https://octane.deloitte.com/ui/entity-navigation.jsp?p=1001/399004&amp;entityType=work_item&amp;id=1946686" TargetMode="External"/><Relationship Id="rId14" Type="http://schemas.openxmlformats.org/officeDocument/2006/relationships/hyperlink" Target="https://octane.deloitte.com/ui/entity-navigation.jsp?p=1001/399004&amp;entityType=work_item&amp;id=1946661" TargetMode="External"/><Relationship Id="rId22" Type="http://schemas.openxmlformats.org/officeDocument/2006/relationships/hyperlink" Target="https://octane.deloitte.com/ui/entity-navigation.jsp?p=1001/399004&amp;entityType=work_item&amp;id=1937927" TargetMode="External"/><Relationship Id="rId27" Type="http://schemas.openxmlformats.org/officeDocument/2006/relationships/hyperlink" Target="https://octane.deloitte.com/ui/entity-navigation.jsp?p=1001/399004&amp;entityType=work_item&amp;id=1961242" TargetMode="External"/><Relationship Id="rId30" Type="http://schemas.openxmlformats.org/officeDocument/2006/relationships/hyperlink" Target="https://octane.deloitte.com/ui/entity-navigation.jsp?p=1001/399004&amp;entityType=work_item&amp;id=1960764" TargetMode="External"/><Relationship Id="rId35" Type="http://schemas.openxmlformats.org/officeDocument/2006/relationships/hyperlink" Target="https://octane.deloitte.com/ui/entity-navigation.jsp?p=1001/399004&amp;entityType=work_item&amp;id=1960774" TargetMode="External"/><Relationship Id="rId43" Type="http://schemas.openxmlformats.org/officeDocument/2006/relationships/hyperlink" Target="https://octane.deloitte.com/ui/entity-navigation.jsp?p=1001/399004&amp;entityType=work_item&amp;id=1968186" TargetMode="External"/><Relationship Id="rId48" Type="http://schemas.openxmlformats.org/officeDocument/2006/relationships/hyperlink" Target="https://octane.deloitte.com/ui/entity-navigation.jsp?p=1001/399004&amp;entityType=work_item&amp;id=1970041" TargetMode="External"/><Relationship Id="rId8" Type="http://schemas.openxmlformats.org/officeDocument/2006/relationships/hyperlink" Target="https://octane.deloitte.com/ui/entity-navigation.jsp?p=1001/399004&amp;entityType=work_item&amp;id=1946685" TargetMode="External"/><Relationship Id="rId51" Type="http://schemas.openxmlformats.org/officeDocument/2006/relationships/hyperlink" Target="https://octane.deloitte.com/ui/entity-navigation.jsp?p=1001/399004&amp;entityType=work_item&amp;id=1981084" TargetMode="External"/><Relationship Id="rId3" Type="http://schemas.openxmlformats.org/officeDocument/2006/relationships/hyperlink" Target="https://octane.deloitte.com/ui/entity-navigation.jsp?p=1001/399004&amp;entityType=work_item&amp;id=1914022" TargetMode="External"/><Relationship Id="rId12" Type="http://schemas.openxmlformats.org/officeDocument/2006/relationships/hyperlink" Target="https://octane.deloitte.com/ui/entity-navigation.jsp?p=1001/399004&amp;entityType=work_item&amp;id=1946657" TargetMode="External"/><Relationship Id="rId17" Type="http://schemas.openxmlformats.org/officeDocument/2006/relationships/hyperlink" Target="https://octane.deloitte.com/ui/entity-navigation.jsp?p=1001/399004&amp;entityType=work_item&amp;id=1946637" TargetMode="External"/><Relationship Id="rId25" Type="http://schemas.openxmlformats.org/officeDocument/2006/relationships/hyperlink" Target="https://octane.deloitte.com/ui/entity-navigation.jsp?p=1001/399004&amp;entityType=work_item&amp;id=1957905" TargetMode="External"/><Relationship Id="rId33" Type="http://schemas.openxmlformats.org/officeDocument/2006/relationships/hyperlink" Target="https://octane.deloitte.com/ui/entity-navigation.jsp?p=1001/399004&amp;entityType=work_item&amp;id=1960770" TargetMode="External"/><Relationship Id="rId38" Type="http://schemas.openxmlformats.org/officeDocument/2006/relationships/hyperlink" Target="https://octane.deloitte.com/ui/entity-navigation.jsp?p=1001/399004&amp;entityType=work_item&amp;id=1960790" TargetMode="External"/><Relationship Id="rId46" Type="http://schemas.openxmlformats.org/officeDocument/2006/relationships/hyperlink" Target="https://octane.deloitte.com/ui/entity-navigation.jsp?p=1001/399004&amp;entityType=work_item&amp;id=1970039" TargetMode="External"/><Relationship Id="rId20" Type="http://schemas.openxmlformats.org/officeDocument/2006/relationships/hyperlink" Target="https://octane.deloitte.com/ui/entity-navigation.jsp?p=1001/399004&amp;entityType=work_item&amp;id=1960063" TargetMode="External"/><Relationship Id="rId41" Type="http://schemas.openxmlformats.org/officeDocument/2006/relationships/hyperlink" Target="https://octane.deloitte.com/ui/entity-navigation.jsp?p=1001/399004&amp;entityType=work_item&amp;id=1961406" TargetMode="External"/><Relationship Id="rId54" Type="http://schemas.openxmlformats.org/officeDocument/2006/relationships/hyperlink" Target="https://octane.deloitte.com/ui/entity-navigation.jsp?p=1001/399004&amp;entityType=work_item&amp;id=1981553" TargetMode="External"/><Relationship Id="rId1" Type="http://schemas.openxmlformats.org/officeDocument/2006/relationships/hyperlink" Target="https://octane.deloitte.com/ui/entity-navigation.jsp?p=1001/399004&amp;entityType=work_item&amp;id=1909403" TargetMode="External"/><Relationship Id="rId6" Type="http://schemas.openxmlformats.org/officeDocument/2006/relationships/hyperlink" Target="https://octane.deloitte.com/ui/entity-navigation.jsp?p=1001/399004&amp;entityType=work_item&amp;id=1946653" TargetMode="External"/><Relationship Id="rId15" Type="http://schemas.openxmlformats.org/officeDocument/2006/relationships/hyperlink" Target="https://octane.deloitte.com/ui/entity-navigation.jsp?p=1001/399004&amp;entityType=work_item&amp;id=1946663" TargetMode="External"/><Relationship Id="rId23" Type="http://schemas.openxmlformats.org/officeDocument/2006/relationships/hyperlink" Target="https://octane.deloitte.com/ui/entity-navigation.jsp?p=1001/399004&amp;entityType=work_item&amp;id=1886592" TargetMode="External"/><Relationship Id="rId28" Type="http://schemas.openxmlformats.org/officeDocument/2006/relationships/hyperlink" Target="https://octane.deloitte.com/ui/entity-navigation.jsp?p=1001/399004&amp;entityType=work_item&amp;id=1960761" TargetMode="External"/><Relationship Id="rId36" Type="http://schemas.openxmlformats.org/officeDocument/2006/relationships/hyperlink" Target="https://octane.deloitte.com/ui/entity-navigation.jsp?p=1001/399004&amp;entityType=work_item&amp;id=1960776" TargetMode="External"/><Relationship Id="rId49" Type="http://schemas.openxmlformats.org/officeDocument/2006/relationships/hyperlink" Target="https://octane.deloitte.com/ui/entity-navigation.jsp?p=1001/399004&amp;entityType=work_item&amp;id=1978480" TargetMode="External"/></Relationships>
</file>

<file path=xl/worksheets/_rels/sheet44.xml.rels><?xml version="1.0" encoding="UTF-8" standalone="yes"?>
<Relationships xmlns="http://schemas.openxmlformats.org/package/2006/relationships"><Relationship Id="rId8" Type="http://schemas.openxmlformats.org/officeDocument/2006/relationships/hyperlink" Target="https://octane.deloitte.com/ui/entity-navigation.jsp?p=1001/399004&amp;entityType=work_item&amp;id=1992423" TargetMode="External"/><Relationship Id="rId13" Type="http://schemas.openxmlformats.org/officeDocument/2006/relationships/hyperlink" Target="https://octane.deloitte.com/ui/entity-navigation.jsp?p=1001/399004&amp;entityType=work_item&amp;id=1997194" TargetMode="External"/><Relationship Id="rId18" Type="http://schemas.openxmlformats.org/officeDocument/2006/relationships/hyperlink" Target="https://octane.deloitte.com/ui/entity-navigation.jsp?p=1001/399004&amp;entityType=work_item&amp;id=1996981" TargetMode="External"/><Relationship Id="rId3" Type="http://schemas.openxmlformats.org/officeDocument/2006/relationships/hyperlink" Target="https://octane.deloitte.com/ui/entity-navigation.jsp?p=1001/399004&amp;entityType=work_item&amp;id=1992420" TargetMode="External"/><Relationship Id="rId7" Type="http://schemas.openxmlformats.org/officeDocument/2006/relationships/hyperlink" Target="https://octane.deloitte.com/ui/entity-navigation.jsp?p=1001/399004&amp;entityType=work_item&amp;id=1992424" TargetMode="External"/><Relationship Id="rId12" Type="http://schemas.openxmlformats.org/officeDocument/2006/relationships/hyperlink" Target="https://octane.deloitte.com/ui/entity-navigation.jsp?p=1001/399004&amp;entityType=work_item&amp;id=1982276" TargetMode="External"/><Relationship Id="rId17" Type="http://schemas.openxmlformats.org/officeDocument/2006/relationships/hyperlink" Target="https://octane.deloitte.com/ui/entity-navigation.jsp?p=1001/399004&amp;entityType=work_item&amp;id=1996980" TargetMode="External"/><Relationship Id="rId2" Type="http://schemas.openxmlformats.org/officeDocument/2006/relationships/hyperlink" Target="https://octane.deloitte.com/ui/entity-navigation.jsp?p=1001/399004&amp;entityType=work_item&amp;id=1992419" TargetMode="External"/><Relationship Id="rId16" Type="http://schemas.openxmlformats.org/officeDocument/2006/relationships/hyperlink" Target="https://octane.deloitte.com/ui/entity-navigation.jsp?p=1001/399004&amp;entityType=work_item&amp;id=1998098" TargetMode="External"/><Relationship Id="rId1" Type="http://schemas.openxmlformats.org/officeDocument/2006/relationships/hyperlink" Target="https://octane.deloitte.com/ui/entity-navigation.jsp?p=1001/399004&amp;entityType=work_item&amp;id=1992418" TargetMode="External"/><Relationship Id="rId6" Type="http://schemas.openxmlformats.org/officeDocument/2006/relationships/hyperlink" Target="https://octane.deloitte.com/ui/entity-navigation.jsp?p=1001/399004&amp;entityType=work_item&amp;id=1991479" TargetMode="External"/><Relationship Id="rId11" Type="http://schemas.openxmlformats.org/officeDocument/2006/relationships/hyperlink" Target="https://octane.deloitte.com/ui/entity-navigation.jsp?p=1001/399004&amp;entityType=work_item&amp;id=1946657" TargetMode="External"/><Relationship Id="rId5" Type="http://schemas.openxmlformats.org/officeDocument/2006/relationships/hyperlink" Target="https://octane.deloitte.com/ui/entity-navigation.jsp?p=1001/399004&amp;entityType=work_item&amp;id=1992422" TargetMode="External"/><Relationship Id="rId15" Type="http://schemas.openxmlformats.org/officeDocument/2006/relationships/hyperlink" Target="https://octane.deloitte.com/ui/entity-navigation.jsp?p=1001/399004&amp;entityType=work_item&amp;id=1997434" TargetMode="External"/><Relationship Id="rId10" Type="http://schemas.openxmlformats.org/officeDocument/2006/relationships/hyperlink" Target="https://octane.deloitte.com/ui/entity-navigation.jsp?p=1001/399004&amp;entityType=work_item&amp;id=1959992" TargetMode="External"/><Relationship Id="rId4" Type="http://schemas.openxmlformats.org/officeDocument/2006/relationships/hyperlink" Target="https://octane.deloitte.com/ui/entity-navigation.jsp?p=1001/399004&amp;entityType=work_item&amp;id=1992421" TargetMode="External"/><Relationship Id="rId9" Type="http://schemas.openxmlformats.org/officeDocument/2006/relationships/hyperlink" Target="https://octane.deloitte.com/ui/entity-navigation.jsp?p=1001/399004&amp;entityType=work_item&amp;id=1968636" TargetMode="External"/><Relationship Id="rId14" Type="http://schemas.openxmlformats.org/officeDocument/2006/relationships/hyperlink" Target="https://octane.deloitte.com/ui/entity-navigation.jsp?p=1001/399004&amp;entityType=work_item&amp;id=1997192" TargetMode="External"/></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6.xml.rels><?xml version="1.0" encoding="UTF-8" standalone="yes"?>
<Relationships xmlns="http://schemas.openxmlformats.org/package/2006/relationships"><Relationship Id="rId1" Type="http://schemas.openxmlformats.org/officeDocument/2006/relationships/hyperlink" Target="https://octane.deloitte.com/ui/entity-navigation.jsp?p=1001/399004&amp;entityType=work_item&amp;id=1998098" TargetMode="External"/></Relationships>
</file>

<file path=xl/worksheets/_rels/sheet4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9.bin"/><Relationship Id="rId4" Type="http://schemas.microsoft.com/office/2017/10/relationships/threadedComment" Target="../threadedComments/threadedComment2.xm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8" Type="http://schemas.openxmlformats.org/officeDocument/2006/relationships/hyperlink" Target="https://octane.deloitte.com/ui/entity-navigation.jsp?p=1001/399004&amp;entityType=work_item&amp;id=2120322" TargetMode="External"/><Relationship Id="rId13" Type="http://schemas.openxmlformats.org/officeDocument/2006/relationships/hyperlink" Target="https://octane.deloitte.com/ui/entity-navigation.jsp?p=1001/399004&amp;entityType=work_item&amp;id=2120310" TargetMode="External"/><Relationship Id="rId18" Type="http://schemas.openxmlformats.org/officeDocument/2006/relationships/hyperlink" Target="https://octane.deloitte.com/ui/entity-navigation.jsp?p=1001/399004&amp;entityType=work_item&amp;id=2120316" TargetMode="External"/><Relationship Id="rId26" Type="http://schemas.openxmlformats.org/officeDocument/2006/relationships/hyperlink" Target="https://octane.deloitte.com/ui/entity-navigation.jsp?p=1001/399004&amp;entityType=work_item&amp;id=2120302" TargetMode="External"/><Relationship Id="rId3" Type="http://schemas.openxmlformats.org/officeDocument/2006/relationships/hyperlink" Target="https://octane.deloitte.com/ui/entity-navigation.jsp?p=1001/399004&amp;entityType=work_item&amp;id=2120298" TargetMode="External"/><Relationship Id="rId21" Type="http://schemas.openxmlformats.org/officeDocument/2006/relationships/hyperlink" Target="https://octane.deloitte.com/ui/entity-navigation.jsp?p=1001/399004&amp;entityType=work_item&amp;id=2120317" TargetMode="External"/><Relationship Id="rId7" Type="http://schemas.openxmlformats.org/officeDocument/2006/relationships/hyperlink" Target="https://octane.deloitte.com/ui/entity-navigation.jsp?p=1001/399004&amp;entityType=work_item&amp;id=2120307" TargetMode="External"/><Relationship Id="rId12" Type="http://schemas.openxmlformats.org/officeDocument/2006/relationships/hyperlink" Target="https://octane.deloitte.com/ui/entity-navigation.jsp?p=1001/399004&amp;entityType=work_item&amp;id=2120324" TargetMode="External"/><Relationship Id="rId17" Type="http://schemas.openxmlformats.org/officeDocument/2006/relationships/hyperlink" Target="https://octane.deloitte.com/ui/entity-navigation.jsp?p=1001/399004&amp;entityType=work_item&amp;id=2120311" TargetMode="External"/><Relationship Id="rId25" Type="http://schemas.openxmlformats.org/officeDocument/2006/relationships/hyperlink" Target="https://octane.deloitte.com/ui/entity-navigation.jsp?p=1001/399004&amp;entityType=work_item&amp;id=2120301" TargetMode="External"/><Relationship Id="rId2" Type="http://schemas.openxmlformats.org/officeDocument/2006/relationships/hyperlink" Target="https://octane.deloitte.com/ui/entity-navigation.jsp?p=1001/399004&amp;entityType=work_item&amp;id=2120305" TargetMode="External"/><Relationship Id="rId16" Type="http://schemas.openxmlformats.org/officeDocument/2006/relationships/hyperlink" Target="https://octane.deloitte.com/ui/entity-navigation.jsp?p=1001/399004&amp;entityType=work_item&amp;id=2120313" TargetMode="External"/><Relationship Id="rId20" Type="http://schemas.openxmlformats.org/officeDocument/2006/relationships/hyperlink" Target="https://octane.deloitte.com/ui/entity-navigation.jsp?p=1001/399004&amp;entityType=work_item&amp;id=2120325" TargetMode="External"/><Relationship Id="rId29" Type="http://schemas.openxmlformats.org/officeDocument/2006/relationships/hyperlink" Target="https://octane.deloitte.com/ui/entity-navigation.jsp?p=1001/399004&amp;entityType=work_item&amp;id=2120304" TargetMode="External"/><Relationship Id="rId1" Type="http://schemas.openxmlformats.org/officeDocument/2006/relationships/hyperlink" Target="https://octane.deloitte.com/ui/entity-navigation.jsp?p=1001/399004&amp;entityType=work_item&amp;id=2120319" TargetMode="External"/><Relationship Id="rId6" Type="http://schemas.openxmlformats.org/officeDocument/2006/relationships/hyperlink" Target="https://octane.deloitte.com/ui/entity-navigation.jsp?p=1001/399004&amp;entityType=work_item&amp;id=2120321" TargetMode="External"/><Relationship Id="rId11" Type="http://schemas.openxmlformats.org/officeDocument/2006/relationships/hyperlink" Target="https://octane.deloitte.com/ui/entity-navigation.jsp?p=1001/399004&amp;entityType=work_item&amp;id=2120309" TargetMode="External"/><Relationship Id="rId24" Type="http://schemas.openxmlformats.org/officeDocument/2006/relationships/hyperlink" Target="https://octane.deloitte.com/ui/entity-navigation.jsp?p=1001/399004&amp;entityType=work_item&amp;id=2120300" TargetMode="External"/><Relationship Id="rId5" Type="http://schemas.openxmlformats.org/officeDocument/2006/relationships/hyperlink" Target="https://octane.deloitte.com/ui/entity-navigation.jsp?p=1001/399004&amp;entityType=work_item&amp;id=2120306" TargetMode="External"/><Relationship Id="rId15" Type="http://schemas.openxmlformats.org/officeDocument/2006/relationships/hyperlink" Target="https://octane.deloitte.com/ui/entity-navigation.jsp?p=1001/399004&amp;entityType=work_item&amp;id=2120312" TargetMode="External"/><Relationship Id="rId23" Type="http://schemas.openxmlformats.org/officeDocument/2006/relationships/hyperlink" Target="https://octane.deloitte.com/ui/entity-navigation.jsp?p=1001/399004&amp;entityType=work_item&amp;id=2120299" TargetMode="External"/><Relationship Id="rId28" Type="http://schemas.openxmlformats.org/officeDocument/2006/relationships/hyperlink" Target="https://octane.deloitte.com/ui/entity-navigation.jsp?p=1001/399004&amp;entityType=work_item&amp;id=2120295" TargetMode="External"/><Relationship Id="rId10" Type="http://schemas.openxmlformats.org/officeDocument/2006/relationships/hyperlink" Target="https://octane.deloitte.com/ui/entity-navigation.jsp?p=1001/399004&amp;entityType=work_item&amp;id=2120323" TargetMode="External"/><Relationship Id="rId19" Type="http://schemas.openxmlformats.org/officeDocument/2006/relationships/hyperlink" Target="https://octane.deloitte.com/ui/entity-navigation.jsp?p=1001/399004&amp;entityType=work_item&amp;id=2120315" TargetMode="External"/><Relationship Id="rId31" Type="http://schemas.openxmlformats.org/officeDocument/2006/relationships/printerSettings" Target="../printerSettings/printerSettings41.bin"/><Relationship Id="rId4" Type="http://schemas.openxmlformats.org/officeDocument/2006/relationships/hyperlink" Target="https://octane.deloitte.com/ui/entity-navigation.jsp?p=1001/399004&amp;entityType=work_item&amp;id=2120320" TargetMode="External"/><Relationship Id="rId9" Type="http://schemas.openxmlformats.org/officeDocument/2006/relationships/hyperlink" Target="https://octane.deloitte.com/ui/entity-navigation.jsp?p=1001/399004&amp;entityType=work_item&amp;id=2120308" TargetMode="External"/><Relationship Id="rId14" Type="http://schemas.openxmlformats.org/officeDocument/2006/relationships/hyperlink" Target="https://octane.deloitte.com/ui/entity-navigation.jsp?p=1001/399004&amp;entityType=work_item&amp;id=2120314" TargetMode="External"/><Relationship Id="rId22" Type="http://schemas.openxmlformats.org/officeDocument/2006/relationships/hyperlink" Target="https://octane.deloitte.com/ui/entity-navigation.jsp?p=1001/399004&amp;entityType=work_item&amp;id=2120318" TargetMode="External"/><Relationship Id="rId27" Type="http://schemas.openxmlformats.org/officeDocument/2006/relationships/hyperlink" Target="https://octane.deloitte.com/ui/entity-navigation.jsp?p=1001/399004&amp;entityType=work_item&amp;id=2120296" TargetMode="External"/><Relationship Id="rId30" Type="http://schemas.openxmlformats.org/officeDocument/2006/relationships/hyperlink" Target="https://octane.deloitte.com/ui/entity-navigation.jsp?p=1001/399004&amp;entityType=work_item&amp;id=2120297" TargetMode="External"/></Relationships>
</file>

<file path=xl/worksheets/_rels/sheet51.xml.rels><?xml version="1.0" encoding="UTF-8" standalone="yes"?>
<Relationships xmlns="http://schemas.openxmlformats.org/package/2006/relationships"><Relationship Id="rId8" Type="http://schemas.openxmlformats.org/officeDocument/2006/relationships/hyperlink" Target="https://octane.deloitte.com/ui/entity-navigation.jsp?p=1001/399004&amp;entityType=work_item&amp;id=2120322" TargetMode="External"/><Relationship Id="rId13" Type="http://schemas.openxmlformats.org/officeDocument/2006/relationships/hyperlink" Target="https://octane.deloitte.com/ui/entity-navigation.jsp?p=1001/399004&amp;entityType=work_item&amp;id=2120310" TargetMode="External"/><Relationship Id="rId18" Type="http://schemas.openxmlformats.org/officeDocument/2006/relationships/hyperlink" Target="https://octane.deloitte.com/ui/entity-navigation.jsp?p=1001/399004&amp;entityType=work_item&amp;id=2120316" TargetMode="External"/><Relationship Id="rId26" Type="http://schemas.openxmlformats.org/officeDocument/2006/relationships/hyperlink" Target="https://octane.deloitte.com/ui/entity-navigation.jsp?p=1001/399004&amp;entityType=work_item&amp;id=2120302" TargetMode="External"/><Relationship Id="rId3" Type="http://schemas.openxmlformats.org/officeDocument/2006/relationships/hyperlink" Target="https://octane.deloitte.com/ui/entity-navigation.jsp?p=1001/399004&amp;entityType=work_item&amp;id=2120298" TargetMode="External"/><Relationship Id="rId21" Type="http://schemas.openxmlformats.org/officeDocument/2006/relationships/hyperlink" Target="https://octane.deloitte.com/ui/entity-navigation.jsp?p=1001/399004&amp;entityType=work_item&amp;id=2120317" TargetMode="External"/><Relationship Id="rId7" Type="http://schemas.openxmlformats.org/officeDocument/2006/relationships/hyperlink" Target="https://octane.deloitte.com/ui/entity-navigation.jsp?p=1001/399004&amp;entityType=work_item&amp;id=2120307" TargetMode="External"/><Relationship Id="rId12" Type="http://schemas.openxmlformats.org/officeDocument/2006/relationships/hyperlink" Target="https://octane.deloitte.com/ui/entity-navigation.jsp?p=1001/399004&amp;entityType=work_item&amp;id=2120324" TargetMode="External"/><Relationship Id="rId17" Type="http://schemas.openxmlformats.org/officeDocument/2006/relationships/hyperlink" Target="https://octane.deloitte.com/ui/entity-navigation.jsp?p=1001/399004&amp;entityType=work_item&amp;id=2120311" TargetMode="External"/><Relationship Id="rId25" Type="http://schemas.openxmlformats.org/officeDocument/2006/relationships/hyperlink" Target="https://octane.deloitte.com/ui/entity-navigation.jsp?p=1001/399004&amp;entityType=work_item&amp;id=2120301" TargetMode="External"/><Relationship Id="rId2" Type="http://schemas.openxmlformats.org/officeDocument/2006/relationships/hyperlink" Target="https://octane.deloitte.com/ui/entity-navigation.jsp?p=1001/399004&amp;entityType=work_item&amp;id=2120305" TargetMode="External"/><Relationship Id="rId16" Type="http://schemas.openxmlformats.org/officeDocument/2006/relationships/hyperlink" Target="https://octane.deloitte.com/ui/entity-navigation.jsp?p=1001/399004&amp;entityType=work_item&amp;id=2120313" TargetMode="External"/><Relationship Id="rId20" Type="http://schemas.openxmlformats.org/officeDocument/2006/relationships/hyperlink" Target="https://octane.deloitte.com/ui/entity-navigation.jsp?p=1001/399004&amp;entityType=work_item&amp;id=2120325" TargetMode="External"/><Relationship Id="rId29" Type="http://schemas.openxmlformats.org/officeDocument/2006/relationships/hyperlink" Target="https://octane.deloitte.com/ui/entity-navigation.jsp?p=1001/399004&amp;entityType=work_item&amp;id=2120304" TargetMode="External"/><Relationship Id="rId1" Type="http://schemas.openxmlformats.org/officeDocument/2006/relationships/hyperlink" Target="https://octane.deloitte.com/ui/entity-navigation.jsp?p=1001/399004&amp;entityType=work_item&amp;id=2120319" TargetMode="External"/><Relationship Id="rId6" Type="http://schemas.openxmlformats.org/officeDocument/2006/relationships/hyperlink" Target="https://octane.deloitte.com/ui/entity-navigation.jsp?p=1001/399004&amp;entityType=work_item&amp;id=2120321" TargetMode="External"/><Relationship Id="rId11" Type="http://schemas.openxmlformats.org/officeDocument/2006/relationships/hyperlink" Target="https://octane.deloitte.com/ui/entity-navigation.jsp?p=1001/399004&amp;entityType=work_item&amp;id=2120309" TargetMode="External"/><Relationship Id="rId24" Type="http://schemas.openxmlformats.org/officeDocument/2006/relationships/hyperlink" Target="https://octane.deloitte.com/ui/entity-navigation.jsp?p=1001/399004&amp;entityType=work_item&amp;id=2120300" TargetMode="External"/><Relationship Id="rId5" Type="http://schemas.openxmlformats.org/officeDocument/2006/relationships/hyperlink" Target="https://octane.deloitte.com/ui/entity-navigation.jsp?p=1001/399004&amp;entityType=work_item&amp;id=2120306" TargetMode="External"/><Relationship Id="rId15" Type="http://schemas.openxmlformats.org/officeDocument/2006/relationships/hyperlink" Target="https://octane.deloitte.com/ui/entity-navigation.jsp?p=1001/399004&amp;entityType=work_item&amp;id=2120312" TargetMode="External"/><Relationship Id="rId23" Type="http://schemas.openxmlformats.org/officeDocument/2006/relationships/hyperlink" Target="https://octane.deloitte.com/ui/entity-navigation.jsp?p=1001/399004&amp;entityType=work_item&amp;id=2120299" TargetMode="External"/><Relationship Id="rId28" Type="http://schemas.openxmlformats.org/officeDocument/2006/relationships/hyperlink" Target="https://octane.deloitte.com/ui/entity-navigation.jsp?p=1001/399004&amp;entityType=work_item&amp;id=2120295" TargetMode="External"/><Relationship Id="rId10" Type="http://schemas.openxmlformats.org/officeDocument/2006/relationships/hyperlink" Target="https://octane.deloitte.com/ui/entity-navigation.jsp?p=1001/399004&amp;entityType=work_item&amp;id=2120323" TargetMode="External"/><Relationship Id="rId19" Type="http://schemas.openxmlformats.org/officeDocument/2006/relationships/hyperlink" Target="https://octane.deloitte.com/ui/entity-navigation.jsp?p=1001/399004&amp;entityType=work_item&amp;id=2120315" TargetMode="External"/><Relationship Id="rId31" Type="http://schemas.openxmlformats.org/officeDocument/2006/relationships/printerSettings" Target="../printerSettings/printerSettings42.bin"/><Relationship Id="rId4" Type="http://schemas.openxmlformats.org/officeDocument/2006/relationships/hyperlink" Target="https://octane.deloitte.com/ui/entity-navigation.jsp?p=1001/399004&amp;entityType=work_item&amp;id=2120320" TargetMode="External"/><Relationship Id="rId9" Type="http://schemas.openxmlformats.org/officeDocument/2006/relationships/hyperlink" Target="https://octane.deloitte.com/ui/entity-navigation.jsp?p=1001/399004&amp;entityType=work_item&amp;id=2120308" TargetMode="External"/><Relationship Id="rId14" Type="http://schemas.openxmlformats.org/officeDocument/2006/relationships/hyperlink" Target="https://octane.deloitte.com/ui/entity-navigation.jsp?p=1001/399004&amp;entityType=work_item&amp;id=2120314" TargetMode="External"/><Relationship Id="rId22" Type="http://schemas.openxmlformats.org/officeDocument/2006/relationships/hyperlink" Target="https://octane.deloitte.com/ui/entity-navigation.jsp?p=1001/399004&amp;entityType=work_item&amp;id=2120318" TargetMode="External"/><Relationship Id="rId27" Type="http://schemas.openxmlformats.org/officeDocument/2006/relationships/hyperlink" Target="https://octane.deloitte.com/ui/entity-navigation.jsp?p=1001/399004&amp;entityType=work_item&amp;id=2120296" TargetMode="External"/><Relationship Id="rId30" Type="http://schemas.openxmlformats.org/officeDocument/2006/relationships/hyperlink" Target="https://octane.deloitte.com/ui/entity-navigation.jsp?p=1001/399004&amp;entityType=work_item&amp;id=2120297" TargetMode="External"/></Relationships>
</file>

<file path=xl/worksheets/_rels/sheet52.xml.rels><?xml version="1.0" encoding="UTF-8" standalone="yes"?>
<Relationships xmlns="http://schemas.openxmlformats.org/package/2006/relationships"><Relationship Id="rId3" Type="http://schemas.openxmlformats.org/officeDocument/2006/relationships/hyperlink" Target="https://octane.deloitte.com/ui/entity-navigation.jsp?p=1001/399004&amp;entityType=work_item&amp;id=2138515" TargetMode="External"/><Relationship Id="rId2" Type="http://schemas.openxmlformats.org/officeDocument/2006/relationships/hyperlink" Target="https://octane.deloitte.com/ui/entity-navigation.jsp?p=1001/399004&amp;entityType=work_item&amp;id=2138539" TargetMode="External"/><Relationship Id="rId1" Type="http://schemas.openxmlformats.org/officeDocument/2006/relationships/hyperlink" Target="https://octane.deloitte.com/ui/entity-navigation.jsp?p=1001/399004&amp;entityType=work_item&amp;id=2132854" TargetMode="External"/><Relationship Id="rId5" Type="http://schemas.openxmlformats.org/officeDocument/2006/relationships/printerSettings" Target="../printerSettings/printerSettings43.bin"/><Relationship Id="rId4" Type="http://schemas.openxmlformats.org/officeDocument/2006/relationships/hyperlink" Target="https://octane.deloitte.com/ui/entity-navigation.jsp?p=1001/399004&amp;entityType=work_item&amp;id=2141106" TargetMode="External"/></Relationships>
</file>

<file path=xl/worksheets/_rels/sheet53.xml.rels><?xml version="1.0" encoding="UTF-8" standalone="yes"?>
<Relationships xmlns="http://schemas.openxmlformats.org/package/2006/relationships"><Relationship Id="rId3" Type="http://schemas.openxmlformats.org/officeDocument/2006/relationships/hyperlink" Target="https://octane.deloitte.com/ui/entity-navigation.jsp?p=1001/399004&amp;entityType=work_item&amp;id=2134902" TargetMode="External"/><Relationship Id="rId2" Type="http://schemas.openxmlformats.org/officeDocument/2006/relationships/hyperlink" Target="https://octane.deloitte.com/ui/entity-navigation.jsp?p=1001/399004&amp;entityType=work_item&amp;id=2120302" TargetMode="External"/><Relationship Id="rId1" Type="http://schemas.openxmlformats.org/officeDocument/2006/relationships/hyperlink" Target="https://octane.deloitte.com/ui/entity-navigation.jsp?p=1001/399004&amp;entityType=work_item&amp;id=2120300" TargetMode="External"/><Relationship Id="rId4" Type="http://schemas.openxmlformats.org/officeDocument/2006/relationships/printerSettings" Target="../printerSettings/printerSettings44.bin"/></Relationships>
</file>

<file path=xl/worksheets/_rels/sheet54.xml.rels><?xml version="1.0" encoding="UTF-8" standalone="yes"?>
<Relationships xmlns="http://schemas.openxmlformats.org/package/2006/relationships"><Relationship Id="rId3" Type="http://schemas.openxmlformats.org/officeDocument/2006/relationships/hyperlink" Target="https://octane.deloitte.com/ui/entity-navigation.jsp?p=1001/399004&amp;entityType=work_item&amp;id=2120300" TargetMode="External"/><Relationship Id="rId2" Type="http://schemas.openxmlformats.org/officeDocument/2006/relationships/hyperlink" Target="https://octane.deloitte.com/ui/entity-navigation.jsp?p=1001/399004&amp;entityType=work_item&amp;id=2141108" TargetMode="External"/><Relationship Id="rId1" Type="http://schemas.openxmlformats.org/officeDocument/2006/relationships/hyperlink" Target="https://octane.deloitte.com/ui/entity-navigation.jsp?p=1001/399004&amp;entityType=work_item&amp;id=2134902" TargetMode="External"/><Relationship Id="rId5" Type="http://schemas.openxmlformats.org/officeDocument/2006/relationships/printerSettings" Target="../printerSettings/printerSettings45.bin"/><Relationship Id="rId4" Type="http://schemas.openxmlformats.org/officeDocument/2006/relationships/hyperlink" Target="https://octane.deloitte.com/ui/entity-navigation.jsp?p=1001/399004&amp;entityType=work_item&amp;id=2120302" TargetMode="External"/></Relationships>
</file>

<file path=xl/worksheets/_rels/sheet55.xml.rels><?xml version="1.0" encoding="UTF-8" standalone="yes"?>
<Relationships xmlns="http://schemas.openxmlformats.org/package/2006/relationships"><Relationship Id="rId8" Type="http://schemas.openxmlformats.org/officeDocument/2006/relationships/hyperlink" Target="https://octane.deloitte.com/ui/entity-navigation.jsp?p=1001/399004&amp;entityType=work_item&amp;id=2153054" TargetMode="External"/><Relationship Id="rId13" Type="http://schemas.openxmlformats.org/officeDocument/2006/relationships/hyperlink" Target="https://octane.deloitte.com/ui/entity-navigation.jsp?p=1001/399004&amp;entityType=work_item&amp;id=2153061" TargetMode="External"/><Relationship Id="rId18" Type="http://schemas.openxmlformats.org/officeDocument/2006/relationships/hyperlink" Target="https://octane.deloitte.com/ui/entity-navigation.jsp?p=1001/399004&amp;entityType=work_item&amp;id=2153082" TargetMode="External"/><Relationship Id="rId26" Type="http://schemas.openxmlformats.org/officeDocument/2006/relationships/hyperlink" Target="https://octane.deloitte.com/ui/entity-navigation.jsp?p=1001/399004&amp;entityType=work_item&amp;id=2153105" TargetMode="External"/><Relationship Id="rId3" Type="http://schemas.openxmlformats.org/officeDocument/2006/relationships/hyperlink" Target="https://octane.deloitte.com/ui/entity-navigation.jsp?p=1001/399004&amp;entityType=work_item&amp;id=2153046" TargetMode="External"/><Relationship Id="rId21" Type="http://schemas.openxmlformats.org/officeDocument/2006/relationships/hyperlink" Target="https://octane.deloitte.com/ui/entity-navigation.jsp?p=1001/399004&amp;entityType=work_item&amp;id=2153090" TargetMode="External"/><Relationship Id="rId7" Type="http://schemas.openxmlformats.org/officeDocument/2006/relationships/hyperlink" Target="https://octane.deloitte.com/ui/entity-navigation.jsp?p=1001/399004&amp;entityType=work_item&amp;id=2153053" TargetMode="External"/><Relationship Id="rId12" Type="http://schemas.openxmlformats.org/officeDocument/2006/relationships/hyperlink" Target="https://octane.deloitte.com/ui/entity-navigation.jsp?p=1001/399004&amp;entityType=work_item&amp;id=2153058" TargetMode="External"/><Relationship Id="rId17" Type="http://schemas.openxmlformats.org/officeDocument/2006/relationships/hyperlink" Target="https://octane.deloitte.com/ui/entity-navigation.jsp?p=1001/399004&amp;entityType=work_item&amp;id=2153080" TargetMode="External"/><Relationship Id="rId25" Type="http://schemas.openxmlformats.org/officeDocument/2006/relationships/hyperlink" Target="https://octane.deloitte.com/ui/entity-navigation.jsp?p=1001/399004&amp;entityType=work_item&amp;id=2153104" TargetMode="External"/><Relationship Id="rId2" Type="http://schemas.openxmlformats.org/officeDocument/2006/relationships/hyperlink" Target="https://octane.deloitte.com/ui/entity-navigation.jsp?p=1001/399004&amp;entityType=work_item&amp;id=2124141" TargetMode="External"/><Relationship Id="rId16" Type="http://schemas.openxmlformats.org/officeDocument/2006/relationships/hyperlink" Target="https://octane.deloitte.com/ui/entity-navigation.jsp?p=1001/399004&amp;entityType=work_item&amp;id=2153078" TargetMode="External"/><Relationship Id="rId20" Type="http://schemas.openxmlformats.org/officeDocument/2006/relationships/hyperlink" Target="https://octane.deloitte.com/ui/entity-navigation.jsp?p=1001/399004&amp;entityType=work_item&amp;id=2153089" TargetMode="External"/><Relationship Id="rId29" Type="http://schemas.openxmlformats.org/officeDocument/2006/relationships/hyperlink" Target="https://octane.deloitte.com/ui/entity-navigation.jsp?p=1001/399004&amp;entityType=work_item&amp;id=2153109" TargetMode="External"/><Relationship Id="rId1" Type="http://schemas.openxmlformats.org/officeDocument/2006/relationships/hyperlink" Target="https://octane.deloitte.com/ui/entity-navigation.jsp?p=1001/399004&amp;entityType=work_item&amp;id=2124140" TargetMode="External"/><Relationship Id="rId6" Type="http://schemas.openxmlformats.org/officeDocument/2006/relationships/hyperlink" Target="https://octane.deloitte.com/ui/entity-navigation.jsp?p=1001/399004&amp;entityType=work_item&amp;id=2153052" TargetMode="External"/><Relationship Id="rId11" Type="http://schemas.openxmlformats.org/officeDocument/2006/relationships/hyperlink" Target="https://octane.deloitte.com/ui/entity-navigation.jsp?p=1001/399004&amp;entityType=work_item&amp;id=2153057" TargetMode="External"/><Relationship Id="rId24" Type="http://schemas.openxmlformats.org/officeDocument/2006/relationships/hyperlink" Target="https://octane.deloitte.com/ui/entity-navigation.jsp?p=1001/399004&amp;entityType=work_item&amp;id=2153103" TargetMode="External"/><Relationship Id="rId5" Type="http://schemas.openxmlformats.org/officeDocument/2006/relationships/hyperlink" Target="https://octane.deloitte.com/ui/entity-navigation.jsp?p=1001/399004&amp;entityType=work_item&amp;id=2153051" TargetMode="External"/><Relationship Id="rId15" Type="http://schemas.openxmlformats.org/officeDocument/2006/relationships/hyperlink" Target="https://octane.deloitte.com/ui/entity-navigation.jsp?p=1001/399004&amp;entityType=work_item&amp;id=2153065" TargetMode="External"/><Relationship Id="rId23" Type="http://schemas.openxmlformats.org/officeDocument/2006/relationships/hyperlink" Target="https://octane.deloitte.com/ui/entity-navigation.jsp?p=1001/399004&amp;entityType=work_item&amp;id=2153092" TargetMode="External"/><Relationship Id="rId28" Type="http://schemas.openxmlformats.org/officeDocument/2006/relationships/hyperlink" Target="https://octane.deloitte.com/ui/entity-navigation.jsp?p=1001/399004&amp;entityType=work_item&amp;id=2153107" TargetMode="External"/><Relationship Id="rId10" Type="http://schemas.openxmlformats.org/officeDocument/2006/relationships/hyperlink" Target="https://octane.deloitte.com/ui/entity-navigation.jsp?p=1001/399004&amp;entityType=work_item&amp;id=2153056" TargetMode="External"/><Relationship Id="rId19" Type="http://schemas.openxmlformats.org/officeDocument/2006/relationships/hyperlink" Target="https://octane.deloitte.com/ui/entity-navigation.jsp?p=1001/399004&amp;entityType=work_item&amp;id=2153083" TargetMode="External"/><Relationship Id="rId31" Type="http://schemas.openxmlformats.org/officeDocument/2006/relationships/printerSettings" Target="../printerSettings/printerSettings46.bin"/><Relationship Id="rId4" Type="http://schemas.openxmlformats.org/officeDocument/2006/relationships/hyperlink" Target="https://octane.deloitte.com/ui/entity-navigation.jsp?p=1001/399004&amp;entityType=work_item&amp;id=2153050" TargetMode="External"/><Relationship Id="rId9" Type="http://schemas.openxmlformats.org/officeDocument/2006/relationships/hyperlink" Target="https://octane.deloitte.com/ui/entity-navigation.jsp?p=1001/399004&amp;entityType=work_item&amp;id=2153055" TargetMode="External"/><Relationship Id="rId14" Type="http://schemas.openxmlformats.org/officeDocument/2006/relationships/hyperlink" Target="https://octane.deloitte.com/ui/entity-navigation.jsp?p=1001/399004&amp;entityType=work_item&amp;id=2153063" TargetMode="External"/><Relationship Id="rId22" Type="http://schemas.openxmlformats.org/officeDocument/2006/relationships/hyperlink" Target="https://octane.deloitte.com/ui/entity-navigation.jsp?p=1001/399004&amp;entityType=work_item&amp;id=2153091" TargetMode="External"/><Relationship Id="rId27" Type="http://schemas.openxmlformats.org/officeDocument/2006/relationships/hyperlink" Target="https://octane.deloitte.com/ui/entity-navigation.jsp?p=1001/399004&amp;entityType=work_item&amp;id=2153106" TargetMode="External"/><Relationship Id="rId30" Type="http://schemas.openxmlformats.org/officeDocument/2006/relationships/hyperlink" Target="https://octane.deloitte.com/ui/entity-navigation.jsp?p=1001/399004&amp;entityType=work_item&amp;id=2153110" TargetMode="External"/></Relationships>
</file>

<file path=xl/worksheets/_rels/sheet56.xml.rels><?xml version="1.0" encoding="UTF-8" standalone="yes"?>
<Relationships xmlns="http://schemas.openxmlformats.org/package/2006/relationships"><Relationship Id="rId26" Type="http://schemas.openxmlformats.org/officeDocument/2006/relationships/hyperlink" Target="https://octane.deloitte.com/ui/entity-navigation.jsp?p=1001/399004&amp;entityType=work_item&amp;id=2153089" TargetMode="External"/><Relationship Id="rId21" Type="http://schemas.openxmlformats.org/officeDocument/2006/relationships/hyperlink" Target="https://octane.deloitte.com/ui/entity-navigation.jsp?p=1001/399004&amp;entityType=work_item&amp;id=2153075" TargetMode="External"/><Relationship Id="rId42" Type="http://schemas.openxmlformats.org/officeDocument/2006/relationships/hyperlink" Target="https://octane.deloitte.com/ui/entity-navigation.jsp?p=1001/399004&amp;entityType=work_item&amp;id=2153114" TargetMode="External"/><Relationship Id="rId47" Type="http://schemas.openxmlformats.org/officeDocument/2006/relationships/hyperlink" Target="https://octane.deloitte.com/ui/entity-navigation.jsp?p=1001/399004&amp;entityType=work_item&amp;id=2153981" TargetMode="External"/><Relationship Id="rId63" Type="http://schemas.openxmlformats.org/officeDocument/2006/relationships/hyperlink" Target="https://octane.deloitte.com/ui/entity-navigation.jsp?p=1001/399004&amp;entityType=work_item&amp;id=2154274" TargetMode="External"/><Relationship Id="rId68" Type="http://schemas.openxmlformats.org/officeDocument/2006/relationships/hyperlink" Target="https://octane.deloitte.com/ui/entity-navigation.jsp?p=1001/399004&amp;entityType=work_item&amp;id=2153958" TargetMode="External"/><Relationship Id="rId84" Type="http://schemas.openxmlformats.org/officeDocument/2006/relationships/hyperlink" Target="https://octane.deloitte.com/ui/entity-navigation.jsp?p=1001/399004&amp;entityType=work_item&amp;id=2153961" TargetMode="External"/><Relationship Id="rId89" Type="http://schemas.openxmlformats.org/officeDocument/2006/relationships/hyperlink" Target="https://octane.deloitte.com/ui/entity-navigation.jsp?p=1001/399004&amp;entityType=work_item&amp;id=2153966" TargetMode="External"/><Relationship Id="rId16" Type="http://schemas.openxmlformats.org/officeDocument/2006/relationships/hyperlink" Target="https://octane.deloitte.com/ui/entity-navigation.jsp?p=1001/399004&amp;entityType=work_item&amp;id=2153059" TargetMode="External"/><Relationship Id="rId11" Type="http://schemas.openxmlformats.org/officeDocument/2006/relationships/hyperlink" Target="https://octane.deloitte.com/ui/entity-navigation.jsp?p=1001/399004&amp;entityType=work_item&amp;id=2153054" TargetMode="External"/><Relationship Id="rId32" Type="http://schemas.openxmlformats.org/officeDocument/2006/relationships/hyperlink" Target="https://octane.deloitte.com/ui/entity-navigation.jsp?p=1001/399004&amp;entityType=work_item&amp;id=2153103" TargetMode="External"/><Relationship Id="rId37" Type="http://schemas.openxmlformats.org/officeDocument/2006/relationships/hyperlink" Target="https://octane.deloitte.com/ui/entity-navigation.jsp?p=1001/399004&amp;entityType=work_item&amp;id=2153108" TargetMode="External"/><Relationship Id="rId53" Type="http://schemas.openxmlformats.org/officeDocument/2006/relationships/hyperlink" Target="https://octane.deloitte.com/ui/entity-navigation.jsp?p=1001/399004&amp;entityType=work_item&amp;id=2154269" TargetMode="External"/><Relationship Id="rId58" Type="http://schemas.openxmlformats.org/officeDocument/2006/relationships/hyperlink" Target="https://octane.deloitte.com/ui/entity-navigation.jsp?p=1001/399004&amp;entityType=work_item&amp;id=2154270" TargetMode="External"/><Relationship Id="rId74" Type="http://schemas.openxmlformats.org/officeDocument/2006/relationships/hyperlink" Target="https://octane.deloitte.com/ui/entity-navigation.jsp?p=1001/399004&amp;entityType=work_item&amp;id=2152934" TargetMode="External"/><Relationship Id="rId79" Type="http://schemas.openxmlformats.org/officeDocument/2006/relationships/hyperlink" Target="https://octane.deloitte.com/ui/entity-navigation.jsp?p=1001/399004&amp;entityType=work_item&amp;id=2153953" TargetMode="External"/><Relationship Id="rId5" Type="http://schemas.openxmlformats.org/officeDocument/2006/relationships/hyperlink" Target="https://octane.deloitte.com/ui/entity-navigation.jsp?p=1001/399004&amp;entityType=work_item&amp;id=2149403" TargetMode="External"/><Relationship Id="rId90" Type="http://schemas.openxmlformats.org/officeDocument/2006/relationships/hyperlink" Target="https://octane.deloitte.com/ui/entity-navigation.jsp?p=1001/399004&amp;entityType=work_item&amp;id=2153968" TargetMode="External"/><Relationship Id="rId95" Type="http://schemas.openxmlformats.org/officeDocument/2006/relationships/printerSettings" Target="../printerSettings/printerSettings47.bin"/><Relationship Id="rId22" Type="http://schemas.openxmlformats.org/officeDocument/2006/relationships/hyperlink" Target="https://octane.deloitte.com/ui/entity-navigation.jsp?p=1001/399004&amp;entityType=work_item&amp;id=2153078" TargetMode="External"/><Relationship Id="rId27" Type="http://schemas.openxmlformats.org/officeDocument/2006/relationships/hyperlink" Target="https://octane.deloitte.com/ui/entity-navigation.jsp?p=1001/399004&amp;entityType=work_item&amp;id=2153090" TargetMode="External"/><Relationship Id="rId43" Type="http://schemas.openxmlformats.org/officeDocument/2006/relationships/hyperlink" Target="https://octane.deloitte.com/ui/entity-navigation.jsp?p=1001/399004&amp;entityType=work_item&amp;id=2153115" TargetMode="External"/><Relationship Id="rId48" Type="http://schemas.openxmlformats.org/officeDocument/2006/relationships/hyperlink" Target="https://octane.deloitte.com/ui/entity-navigation.jsp?p=1001/399004&amp;entityType=work_item&amp;id=2153982" TargetMode="External"/><Relationship Id="rId64" Type="http://schemas.openxmlformats.org/officeDocument/2006/relationships/hyperlink" Target="https://octane.deloitte.com/ui/entity-navigation.jsp?p=1001/399004&amp;entityType=work_item&amp;id=2154275" TargetMode="External"/><Relationship Id="rId69" Type="http://schemas.openxmlformats.org/officeDocument/2006/relationships/hyperlink" Target="https://octane.deloitte.com/ui/entity-navigation.jsp?p=1001/399004&amp;entityType=work_item&amp;id=2154288" TargetMode="External"/><Relationship Id="rId8" Type="http://schemas.openxmlformats.org/officeDocument/2006/relationships/hyperlink" Target="https://octane.deloitte.com/ui/entity-navigation.jsp?p=1001/399004&amp;entityType=work_item&amp;id=2153051" TargetMode="External"/><Relationship Id="rId51" Type="http://schemas.openxmlformats.org/officeDocument/2006/relationships/hyperlink" Target="https://octane.deloitte.com/ui/entity-navigation.jsp?p=1001/399004&amp;entityType=work_item&amp;id=2153974" TargetMode="External"/><Relationship Id="rId72" Type="http://schemas.openxmlformats.org/officeDocument/2006/relationships/hyperlink" Target="https://octane.deloitte.com/ui/entity-navigation.jsp?p=1001/399004&amp;entityType=work_item&amp;id=2152928" TargetMode="External"/><Relationship Id="rId80" Type="http://schemas.openxmlformats.org/officeDocument/2006/relationships/hyperlink" Target="https://octane.deloitte.com/ui/entity-navigation.jsp?p=1001/399004&amp;entityType=work_item&amp;id=2153955" TargetMode="External"/><Relationship Id="rId85" Type="http://schemas.openxmlformats.org/officeDocument/2006/relationships/hyperlink" Target="https://octane.deloitte.com/ui/entity-navigation.jsp?p=1001/399004&amp;entityType=work_item&amp;id=2153962" TargetMode="External"/><Relationship Id="rId93" Type="http://schemas.openxmlformats.org/officeDocument/2006/relationships/hyperlink" Target="https://octane.deloitte.com/ui/entity-navigation.jsp?p=1001/399004&amp;entityType=work_item&amp;id=2153971" TargetMode="External"/><Relationship Id="rId3" Type="http://schemas.openxmlformats.org/officeDocument/2006/relationships/hyperlink" Target="https://octane.deloitte.com/ui/entity-navigation.jsp?p=1001/399004&amp;entityType=work_item&amp;id=2149393" TargetMode="External"/><Relationship Id="rId12" Type="http://schemas.openxmlformats.org/officeDocument/2006/relationships/hyperlink" Target="https://octane.deloitte.com/ui/entity-navigation.jsp?p=1001/399004&amp;entityType=work_item&amp;id=2153055" TargetMode="External"/><Relationship Id="rId17" Type="http://schemas.openxmlformats.org/officeDocument/2006/relationships/hyperlink" Target="https://octane.deloitte.com/ui/entity-navigation.jsp?p=1001/399004&amp;entityType=work_item&amp;id=2153061" TargetMode="External"/><Relationship Id="rId25" Type="http://schemas.openxmlformats.org/officeDocument/2006/relationships/hyperlink" Target="https://octane.deloitte.com/ui/entity-navigation.jsp?p=1001/399004&amp;entityType=work_item&amp;id=2153083" TargetMode="External"/><Relationship Id="rId33" Type="http://schemas.openxmlformats.org/officeDocument/2006/relationships/hyperlink" Target="https://octane.deloitte.com/ui/entity-navigation.jsp?p=1001/399004&amp;entityType=work_item&amp;id=2153104" TargetMode="External"/><Relationship Id="rId38" Type="http://schemas.openxmlformats.org/officeDocument/2006/relationships/hyperlink" Target="https://octane.deloitte.com/ui/entity-navigation.jsp?p=1001/399004&amp;entityType=work_item&amp;id=2153109" TargetMode="External"/><Relationship Id="rId46" Type="http://schemas.openxmlformats.org/officeDocument/2006/relationships/hyperlink" Target="https://octane.deloitte.com/ui/entity-navigation.jsp?p=1001/399004&amp;entityType=work_item&amp;id=2153972" TargetMode="External"/><Relationship Id="rId59" Type="http://schemas.openxmlformats.org/officeDocument/2006/relationships/hyperlink" Target="https://octane.deloitte.com/ui/entity-navigation.jsp?p=1001/399004&amp;entityType=work_item&amp;id=2154271" TargetMode="External"/><Relationship Id="rId67" Type="http://schemas.openxmlformats.org/officeDocument/2006/relationships/hyperlink" Target="https://octane.deloitte.com/ui/entity-navigation.jsp?p=1001/399004&amp;entityType=work_item&amp;id=2154286" TargetMode="External"/><Relationship Id="rId20" Type="http://schemas.openxmlformats.org/officeDocument/2006/relationships/hyperlink" Target="https://octane.deloitte.com/ui/entity-navigation.jsp?p=1001/399004&amp;entityType=work_item&amp;id=2153066" TargetMode="External"/><Relationship Id="rId41" Type="http://schemas.openxmlformats.org/officeDocument/2006/relationships/hyperlink" Target="https://octane.deloitte.com/ui/entity-navigation.jsp?p=1001/399004&amp;entityType=work_item&amp;id=2153113" TargetMode="External"/><Relationship Id="rId54" Type="http://schemas.openxmlformats.org/officeDocument/2006/relationships/hyperlink" Target="https://octane.deloitte.com/ui/entity-navigation.jsp?p=1001/399004&amp;entityType=work_item&amp;id=2153976" TargetMode="External"/><Relationship Id="rId62" Type="http://schemas.openxmlformats.org/officeDocument/2006/relationships/hyperlink" Target="https://octane.deloitte.com/ui/entity-navigation.jsp?p=1001/399004&amp;entityType=work_item&amp;id=2154273" TargetMode="External"/><Relationship Id="rId70" Type="http://schemas.openxmlformats.org/officeDocument/2006/relationships/hyperlink" Target="https://octane.deloitte.com/ui/entity-navigation.jsp?p=1001/399004&amp;entityType=work_item&amp;id=2154289" TargetMode="External"/><Relationship Id="rId75" Type="http://schemas.openxmlformats.org/officeDocument/2006/relationships/hyperlink" Target="https://octane.deloitte.com/ui/entity-navigation.jsp?p=1001/399004&amp;entityType=work_item&amp;id=2152936" TargetMode="External"/><Relationship Id="rId83" Type="http://schemas.openxmlformats.org/officeDocument/2006/relationships/hyperlink" Target="https://octane.deloitte.com/ui/entity-navigation.jsp?p=1001/399004&amp;entityType=work_item&amp;id=2153960" TargetMode="External"/><Relationship Id="rId88" Type="http://schemas.openxmlformats.org/officeDocument/2006/relationships/hyperlink" Target="https://octane.deloitte.com/ui/entity-navigation.jsp?p=1001/399004&amp;entityType=work_item&amp;id=2153965" TargetMode="External"/><Relationship Id="rId91" Type="http://schemas.openxmlformats.org/officeDocument/2006/relationships/hyperlink" Target="https://octane.deloitte.com/ui/entity-navigation.jsp?p=1001/399004&amp;entityType=work_item&amp;id=2153969" TargetMode="External"/><Relationship Id="rId96" Type="http://schemas.microsoft.com/office/2019/04/relationships/namedSheetView" Target="../namedSheetViews/namedSheetView1.xml"/><Relationship Id="rId1" Type="http://schemas.openxmlformats.org/officeDocument/2006/relationships/hyperlink" Target="https://octane.deloitte.com/ui/entity-navigation.jsp?p=1001/399004&amp;entityType=work_item&amp;id=2124140" TargetMode="External"/><Relationship Id="rId6" Type="http://schemas.openxmlformats.org/officeDocument/2006/relationships/hyperlink" Target="https://octane.deloitte.com/ui/entity-navigation.jsp?p=1001/399004&amp;entityType=work_item&amp;id=2153046" TargetMode="External"/><Relationship Id="rId15" Type="http://schemas.openxmlformats.org/officeDocument/2006/relationships/hyperlink" Target="https://octane.deloitte.com/ui/entity-navigation.jsp?p=1001/399004&amp;entityType=work_item&amp;id=2153058" TargetMode="External"/><Relationship Id="rId23" Type="http://schemas.openxmlformats.org/officeDocument/2006/relationships/hyperlink" Target="https://octane.deloitte.com/ui/entity-navigation.jsp?p=1001/399004&amp;entityType=work_item&amp;id=2153080" TargetMode="External"/><Relationship Id="rId28" Type="http://schemas.openxmlformats.org/officeDocument/2006/relationships/hyperlink" Target="https://octane.deloitte.com/ui/entity-navigation.jsp?p=1001/399004&amp;entityType=work_item&amp;id=2153091" TargetMode="External"/><Relationship Id="rId36" Type="http://schemas.openxmlformats.org/officeDocument/2006/relationships/hyperlink" Target="https://octane.deloitte.com/ui/entity-navigation.jsp?p=1001/399004&amp;entityType=work_item&amp;id=2153107" TargetMode="External"/><Relationship Id="rId49" Type="http://schemas.openxmlformats.org/officeDocument/2006/relationships/hyperlink" Target="https://octane.deloitte.com/ui/entity-navigation.jsp?p=1001/399004&amp;entityType=work_item&amp;id=2153973" TargetMode="External"/><Relationship Id="rId57" Type="http://schemas.openxmlformats.org/officeDocument/2006/relationships/hyperlink" Target="https://octane.deloitte.com/ui/entity-navigation.jsp?p=1001/399004&amp;entityType=work_item&amp;id=2153979" TargetMode="External"/><Relationship Id="rId10" Type="http://schemas.openxmlformats.org/officeDocument/2006/relationships/hyperlink" Target="https://octane.deloitte.com/ui/entity-navigation.jsp?p=1001/399004&amp;entityType=work_item&amp;id=2153053" TargetMode="External"/><Relationship Id="rId31" Type="http://schemas.openxmlformats.org/officeDocument/2006/relationships/hyperlink" Target="https://octane.deloitte.com/ui/entity-navigation.jsp?p=1001/399004&amp;entityType=work_item&amp;id=2153101" TargetMode="External"/><Relationship Id="rId44" Type="http://schemas.openxmlformats.org/officeDocument/2006/relationships/hyperlink" Target="https://octane.deloitte.com/ui/entity-navigation.jsp?p=1001/399004&amp;entityType=work_item&amp;id=2153117" TargetMode="External"/><Relationship Id="rId52" Type="http://schemas.openxmlformats.org/officeDocument/2006/relationships/hyperlink" Target="https://octane.deloitte.com/ui/entity-navigation.jsp?p=1001/399004&amp;entityType=work_item&amp;id=2153975" TargetMode="External"/><Relationship Id="rId60" Type="http://schemas.openxmlformats.org/officeDocument/2006/relationships/hyperlink" Target="https://octane.deloitte.com/ui/entity-navigation.jsp?p=1001/399004&amp;entityType=work_item&amp;id=2154272" TargetMode="External"/><Relationship Id="rId65" Type="http://schemas.openxmlformats.org/officeDocument/2006/relationships/hyperlink" Target="https://octane.deloitte.com/ui/entity-navigation.jsp?p=1001/399004&amp;entityType=work_item&amp;id=2153985" TargetMode="External"/><Relationship Id="rId73" Type="http://schemas.openxmlformats.org/officeDocument/2006/relationships/hyperlink" Target="https://octane.deloitte.com/ui/entity-navigation.jsp?p=1001/399004&amp;entityType=work_item&amp;id=2152929" TargetMode="External"/><Relationship Id="rId78" Type="http://schemas.openxmlformats.org/officeDocument/2006/relationships/hyperlink" Target="https://octane.deloitte.com/ui/entity-navigation.jsp?p=1001/399004&amp;entityType=work_item&amp;id=2153952" TargetMode="External"/><Relationship Id="rId81" Type="http://schemas.openxmlformats.org/officeDocument/2006/relationships/hyperlink" Target="https://octane.deloitte.com/ui/entity-navigation.jsp?p=1001/399004&amp;entityType=work_item&amp;id=2153956" TargetMode="External"/><Relationship Id="rId86" Type="http://schemas.openxmlformats.org/officeDocument/2006/relationships/hyperlink" Target="https://octane.deloitte.com/ui/entity-navigation.jsp?p=1001/399004&amp;entityType=work_item&amp;id=2153963" TargetMode="External"/><Relationship Id="rId94" Type="http://schemas.openxmlformats.org/officeDocument/2006/relationships/hyperlink" Target="https://octane.deloitte.com/ui/entity-navigation.jsp?p=1001/399004&amp;entityType=work_item&amp;id=2153980" TargetMode="External"/><Relationship Id="rId4" Type="http://schemas.openxmlformats.org/officeDocument/2006/relationships/hyperlink" Target="https://octane.deloitte.com/ui/entity-navigation.jsp?p=1001/399004&amp;entityType=work_item&amp;id=2149402" TargetMode="External"/><Relationship Id="rId9" Type="http://schemas.openxmlformats.org/officeDocument/2006/relationships/hyperlink" Target="https://octane.deloitte.com/ui/entity-navigation.jsp?p=1001/399004&amp;entityType=work_item&amp;id=2153052" TargetMode="External"/><Relationship Id="rId13" Type="http://schemas.openxmlformats.org/officeDocument/2006/relationships/hyperlink" Target="https://octane.deloitte.com/ui/entity-navigation.jsp?p=1001/399004&amp;entityType=work_item&amp;id=2153056" TargetMode="External"/><Relationship Id="rId18" Type="http://schemas.openxmlformats.org/officeDocument/2006/relationships/hyperlink" Target="https://octane.deloitte.com/ui/entity-navigation.jsp?p=1001/399004&amp;entityType=work_item&amp;id=2153063" TargetMode="External"/><Relationship Id="rId39" Type="http://schemas.openxmlformats.org/officeDocument/2006/relationships/hyperlink" Target="https://octane.deloitte.com/ui/entity-navigation.jsp?p=1001/399004&amp;entityType=work_item&amp;id=2153110" TargetMode="External"/><Relationship Id="rId34" Type="http://schemas.openxmlformats.org/officeDocument/2006/relationships/hyperlink" Target="https://octane.deloitte.com/ui/entity-navigation.jsp?p=1001/399004&amp;entityType=work_item&amp;id=2153105" TargetMode="External"/><Relationship Id="rId50" Type="http://schemas.openxmlformats.org/officeDocument/2006/relationships/hyperlink" Target="https://octane.deloitte.com/ui/entity-navigation.jsp?p=1001/399004&amp;entityType=work_item&amp;id=2153983" TargetMode="External"/><Relationship Id="rId55" Type="http://schemas.openxmlformats.org/officeDocument/2006/relationships/hyperlink" Target="https://octane.deloitte.com/ui/entity-navigation.jsp?p=1001/399004&amp;entityType=work_item&amp;id=2153977" TargetMode="External"/><Relationship Id="rId76" Type="http://schemas.openxmlformats.org/officeDocument/2006/relationships/hyperlink" Target="https://octane.deloitte.com/ui/entity-navigation.jsp?p=1001/399004&amp;entityType=work_item&amp;id=2152937" TargetMode="External"/><Relationship Id="rId7" Type="http://schemas.openxmlformats.org/officeDocument/2006/relationships/hyperlink" Target="https://octane.deloitte.com/ui/entity-navigation.jsp?p=1001/399004&amp;entityType=work_item&amp;id=2153050" TargetMode="External"/><Relationship Id="rId71" Type="http://schemas.openxmlformats.org/officeDocument/2006/relationships/hyperlink" Target="https://octane.deloitte.com/ui/entity-navigation.jsp?p=1001/399004&amp;entityType=work_item&amp;id=2154291" TargetMode="External"/><Relationship Id="rId92" Type="http://schemas.openxmlformats.org/officeDocument/2006/relationships/hyperlink" Target="https://octane.deloitte.com/ui/entity-navigation.jsp?p=1001/399004&amp;entityType=work_item&amp;id=2153970" TargetMode="External"/><Relationship Id="rId2" Type="http://schemas.openxmlformats.org/officeDocument/2006/relationships/hyperlink" Target="https://octane.deloitte.com/ui/entity-navigation.jsp?p=1001/399004&amp;entityType=work_item&amp;id=2124141" TargetMode="External"/><Relationship Id="rId29" Type="http://schemas.openxmlformats.org/officeDocument/2006/relationships/hyperlink" Target="https://octane.deloitte.com/ui/entity-navigation.jsp?p=1001/399004&amp;entityType=work_item&amp;id=2153092" TargetMode="External"/><Relationship Id="rId24" Type="http://schemas.openxmlformats.org/officeDocument/2006/relationships/hyperlink" Target="https://octane.deloitte.com/ui/entity-navigation.jsp?p=1001/399004&amp;entityType=work_item&amp;id=2153082" TargetMode="External"/><Relationship Id="rId40" Type="http://schemas.openxmlformats.org/officeDocument/2006/relationships/hyperlink" Target="https://octane.deloitte.com/ui/entity-navigation.jsp?p=1001/399004&amp;entityType=work_item&amp;id=2153112" TargetMode="External"/><Relationship Id="rId45" Type="http://schemas.openxmlformats.org/officeDocument/2006/relationships/hyperlink" Target="https://octane.deloitte.com/ui/entity-navigation.jsp?p=1001/399004&amp;entityType=work_item&amp;id=2153118" TargetMode="External"/><Relationship Id="rId66" Type="http://schemas.openxmlformats.org/officeDocument/2006/relationships/hyperlink" Target="https://octane.deloitte.com/ui/entity-navigation.jsp?p=1001/399004&amp;entityType=work_item&amp;id=2154276" TargetMode="External"/><Relationship Id="rId87" Type="http://schemas.openxmlformats.org/officeDocument/2006/relationships/hyperlink" Target="https://octane.deloitte.com/ui/entity-navigation.jsp?p=1001/399004&amp;entityType=work_item&amp;id=2153964" TargetMode="External"/><Relationship Id="rId61" Type="http://schemas.openxmlformats.org/officeDocument/2006/relationships/hyperlink" Target="https://octane.deloitte.com/ui/entity-navigation.jsp?p=1001/399004&amp;entityType=work_item&amp;id=2153984" TargetMode="External"/><Relationship Id="rId82" Type="http://schemas.openxmlformats.org/officeDocument/2006/relationships/hyperlink" Target="https://octane.deloitte.com/ui/entity-navigation.jsp?p=1001/399004&amp;entityType=work_item&amp;id=2153959" TargetMode="External"/><Relationship Id="rId19" Type="http://schemas.openxmlformats.org/officeDocument/2006/relationships/hyperlink" Target="https://octane.deloitte.com/ui/entity-navigation.jsp?p=1001/399004&amp;entityType=work_item&amp;id=2153065" TargetMode="External"/><Relationship Id="rId14" Type="http://schemas.openxmlformats.org/officeDocument/2006/relationships/hyperlink" Target="https://octane.deloitte.com/ui/entity-navigation.jsp?p=1001/399004&amp;entityType=work_item&amp;id=2153057" TargetMode="External"/><Relationship Id="rId30" Type="http://schemas.openxmlformats.org/officeDocument/2006/relationships/hyperlink" Target="https://octane.deloitte.com/ui/entity-navigation.jsp?p=1001/399004&amp;entityType=work_item&amp;id=2153093" TargetMode="External"/><Relationship Id="rId35" Type="http://schemas.openxmlformats.org/officeDocument/2006/relationships/hyperlink" Target="https://octane.deloitte.com/ui/entity-navigation.jsp?p=1001/399004&amp;entityType=work_item&amp;id=2153106" TargetMode="External"/><Relationship Id="rId56" Type="http://schemas.openxmlformats.org/officeDocument/2006/relationships/hyperlink" Target="https://octane.deloitte.com/ui/entity-navigation.jsp?p=1001/399004&amp;entityType=work_item&amp;id=2153978" TargetMode="External"/><Relationship Id="rId77" Type="http://schemas.openxmlformats.org/officeDocument/2006/relationships/hyperlink" Target="https://octane.deloitte.com/ui/entity-navigation.jsp?p=1001/399004&amp;entityType=work_item&amp;id=2153951" TargetMode="External"/></Relationships>
</file>

<file path=xl/worksheets/_rels/sheet59.xml.rels><?xml version="1.0" encoding="UTF-8" standalone="yes"?>
<Relationships xmlns="http://schemas.openxmlformats.org/package/2006/relationships"><Relationship Id="rId8" Type="http://schemas.openxmlformats.org/officeDocument/2006/relationships/hyperlink" Target="https://octane.deloitte.com/ui/entity-navigation.jsp?p=1001/399004&amp;entityType=work_item&amp;id=1946655" TargetMode="External"/><Relationship Id="rId13" Type="http://schemas.openxmlformats.org/officeDocument/2006/relationships/hyperlink" Target="https://octane.deloitte.com/ui/entity-navigation.jsp?p=1001/399004&amp;entityType=work_item&amp;id=1946663" TargetMode="External"/><Relationship Id="rId3" Type="http://schemas.openxmlformats.org/officeDocument/2006/relationships/hyperlink" Target="https://octane.deloitte.com/ui/entity-navigation.jsp?p=1001/399004&amp;entityType=work_item&amp;id=1946684" TargetMode="External"/><Relationship Id="rId7" Type="http://schemas.openxmlformats.org/officeDocument/2006/relationships/hyperlink" Target="https://octane.deloitte.com/ui/entity-navigation.jsp?p=1001/399004&amp;entityType=work_item&amp;id=1946654" TargetMode="External"/><Relationship Id="rId12" Type="http://schemas.openxmlformats.org/officeDocument/2006/relationships/hyperlink" Target="https://octane.deloitte.com/ui/entity-navigation.jsp?p=1001/399004&amp;entityType=work_item&amp;id=1946661" TargetMode="External"/><Relationship Id="rId17" Type="http://schemas.openxmlformats.org/officeDocument/2006/relationships/hyperlink" Target="https://octane.deloitte.com/ui/entity-navigation.jsp?p=1001/399004&amp;entityType=work_item&amp;id=1946688" TargetMode="External"/><Relationship Id="rId2" Type="http://schemas.openxmlformats.org/officeDocument/2006/relationships/hyperlink" Target="https://octane.deloitte.com/ui/entity-navigation.jsp?p=1001/399004&amp;entityType=work_item&amp;id=1946653" TargetMode="External"/><Relationship Id="rId16" Type="http://schemas.openxmlformats.org/officeDocument/2006/relationships/hyperlink" Target="https://octane.deloitte.com/ui/entity-navigation.jsp?p=1001/399004&amp;entityType=work_item&amp;id=1946674" TargetMode="External"/><Relationship Id="rId1" Type="http://schemas.openxmlformats.org/officeDocument/2006/relationships/hyperlink" Target="https://octane.deloitte.com/ui/entity-navigation.jsp?p=1001/399004&amp;entityType=work_item&amp;id=1946683" TargetMode="External"/><Relationship Id="rId6" Type="http://schemas.openxmlformats.org/officeDocument/2006/relationships/hyperlink" Target="https://octane.deloitte.com/ui/entity-navigation.jsp?p=1001/399004&amp;entityType=work_item&amp;id=1946678" TargetMode="External"/><Relationship Id="rId11" Type="http://schemas.openxmlformats.org/officeDocument/2006/relationships/hyperlink" Target="https://octane.deloitte.com/ui/entity-navigation.jsp?p=1001/399004&amp;entityType=work_item&amp;id=1946681" TargetMode="External"/><Relationship Id="rId5" Type="http://schemas.openxmlformats.org/officeDocument/2006/relationships/hyperlink" Target="https://octane.deloitte.com/ui/entity-navigation.jsp?p=1001/399004&amp;entityType=work_item&amp;id=1946686" TargetMode="External"/><Relationship Id="rId15" Type="http://schemas.openxmlformats.org/officeDocument/2006/relationships/hyperlink" Target="https://octane.deloitte.com/ui/entity-navigation.jsp?p=1001/399004&amp;entityType=work_item&amp;id=1946637" TargetMode="External"/><Relationship Id="rId10" Type="http://schemas.openxmlformats.org/officeDocument/2006/relationships/hyperlink" Target="https://octane.deloitte.com/ui/entity-navigation.jsp?p=1001/399004&amp;entityType=work_item&amp;id=1946659" TargetMode="External"/><Relationship Id="rId4" Type="http://schemas.openxmlformats.org/officeDocument/2006/relationships/hyperlink" Target="https://octane.deloitte.com/ui/entity-navigation.jsp?p=1001/399004&amp;entityType=work_item&amp;id=1946685" TargetMode="External"/><Relationship Id="rId9" Type="http://schemas.openxmlformats.org/officeDocument/2006/relationships/hyperlink" Target="https://octane.deloitte.com/ui/entity-navigation.jsp?p=1001/399004&amp;entityType=work_item&amp;id=1946657" TargetMode="External"/><Relationship Id="rId14" Type="http://schemas.openxmlformats.org/officeDocument/2006/relationships/hyperlink" Target="https://octane.deloitte.com/ui/entity-navigation.jsp?p=1001/399004&amp;entityType=work_item&amp;id=1946665"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3" Type="http://schemas.openxmlformats.org/officeDocument/2006/relationships/hyperlink" Target="https://octane.deloitte.com/ui/entity-navigation.jsp?p=1001/399004&amp;entityType=work_item&amp;id=1873335" TargetMode="External"/><Relationship Id="rId18" Type="http://schemas.openxmlformats.org/officeDocument/2006/relationships/hyperlink" Target="https://octane.deloitte.com/ui/entity-navigation.jsp?p=1001/399004&amp;entityType=work_item&amp;id=1873341" TargetMode="External"/><Relationship Id="rId26" Type="http://schemas.openxmlformats.org/officeDocument/2006/relationships/hyperlink" Target="https://octane.deloitte.com/ui/entity-navigation.jsp?p=1001/399004&amp;entityType=work_item&amp;id=1883174" TargetMode="External"/><Relationship Id="rId3" Type="http://schemas.openxmlformats.org/officeDocument/2006/relationships/hyperlink" Target="https://octane.deloitte.com/ui/entity-navigation.jsp?p=1001/399004&amp;entityType=work_item&amp;id=1868511" TargetMode="External"/><Relationship Id="rId21" Type="http://schemas.openxmlformats.org/officeDocument/2006/relationships/hyperlink" Target="https://octane.deloitte.com/ui/entity-navigation.jsp?p=1001/399004&amp;entityType=work_item&amp;id=1868192" TargetMode="External"/><Relationship Id="rId34" Type="http://schemas.openxmlformats.org/officeDocument/2006/relationships/hyperlink" Target="https://octane.deloitte.com/ui/entity-navigation.jsp?p=1001/399004&amp;entityType=work_item&amp;id=1883193" TargetMode="External"/><Relationship Id="rId7" Type="http://schemas.openxmlformats.org/officeDocument/2006/relationships/hyperlink" Target="https://octane.deloitte.com/ui/entity-navigation.jsp?p=1001/399004&amp;entityType=work_item&amp;id=1873315" TargetMode="External"/><Relationship Id="rId12" Type="http://schemas.openxmlformats.org/officeDocument/2006/relationships/hyperlink" Target="https://octane.deloitte.com/ui/entity-navigation.jsp?p=1001/399004&amp;entityType=work_item&amp;id=1873330" TargetMode="External"/><Relationship Id="rId17" Type="http://schemas.openxmlformats.org/officeDocument/2006/relationships/hyperlink" Target="https://octane.deloitte.com/ui/entity-navigation.jsp?p=1001/399004&amp;entityType=work_item&amp;id=1873340" TargetMode="External"/><Relationship Id="rId25" Type="http://schemas.openxmlformats.org/officeDocument/2006/relationships/hyperlink" Target="https://octane.deloitte.com/ui/entity-navigation.jsp?p=1001/399004&amp;entityType=work_item&amp;id=1883173" TargetMode="External"/><Relationship Id="rId33" Type="http://schemas.openxmlformats.org/officeDocument/2006/relationships/hyperlink" Target="https://octane.deloitte.com/ui/entity-navigation.jsp?p=1001/399004&amp;entityType=work_item&amp;id=1883195" TargetMode="External"/><Relationship Id="rId2" Type="http://schemas.openxmlformats.org/officeDocument/2006/relationships/hyperlink" Target="https://octane.deloitte.com/ui/entity-navigation.jsp?p=1001/399004&amp;entityType=work_item&amp;id=1873354" TargetMode="External"/><Relationship Id="rId16" Type="http://schemas.openxmlformats.org/officeDocument/2006/relationships/hyperlink" Target="https://octane.deloitte.com/ui/entity-navigation.jsp?p=1001/399004&amp;entityType=work_item&amp;id=1873339" TargetMode="External"/><Relationship Id="rId20" Type="http://schemas.openxmlformats.org/officeDocument/2006/relationships/hyperlink" Target="https://octane.deloitte.com/ui/entity-navigation.jsp?p=1001/399004&amp;entityType=work_item&amp;id=1868186" TargetMode="External"/><Relationship Id="rId29" Type="http://schemas.openxmlformats.org/officeDocument/2006/relationships/hyperlink" Target="https://octane.deloitte.com/ui/entity-navigation.jsp?p=1001/399004&amp;entityType=work_item&amp;id=1883189" TargetMode="External"/><Relationship Id="rId1" Type="http://schemas.openxmlformats.org/officeDocument/2006/relationships/hyperlink" Target="https://octane.deloitte.com/ui/entity-navigation.jsp?p=1001/399004&amp;entityType=work_item&amp;id=1845595" TargetMode="External"/><Relationship Id="rId6" Type="http://schemas.openxmlformats.org/officeDocument/2006/relationships/hyperlink" Target="https://octane.deloitte.com/ui/entity-navigation.jsp?p=1001/399004&amp;entityType=work_item&amp;id=1873313" TargetMode="External"/><Relationship Id="rId11" Type="http://schemas.openxmlformats.org/officeDocument/2006/relationships/hyperlink" Target="https://octane.deloitte.com/ui/entity-navigation.jsp?p=1001/399004&amp;entityType=work_item&amp;id=1873327" TargetMode="External"/><Relationship Id="rId24" Type="http://schemas.openxmlformats.org/officeDocument/2006/relationships/hyperlink" Target="https://octane.deloitte.com/ui/entity-navigation.jsp?p=1001/399004&amp;entityType=work_item&amp;id=1883131" TargetMode="External"/><Relationship Id="rId32" Type="http://schemas.openxmlformats.org/officeDocument/2006/relationships/hyperlink" Target="https://octane.deloitte.com/ui/entity-navigation.jsp?p=1001/399004&amp;entityType=work_item&amp;id=1883194" TargetMode="External"/><Relationship Id="rId5" Type="http://schemas.openxmlformats.org/officeDocument/2006/relationships/hyperlink" Target="https://octane.deloitte.com/ui/entity-navigation.jsp?p=1001/399004&amp;entityType=work_item&amp;id=1873312" TargetMode="External"/><Relationship Id="rId15" Type="http://schemas.openxmlformats.org/officeDocument/2006/relationships/hyperlink" Target="https://octane.deloitte.com/ui/entity-navigation.jsp?p=1001/399004&amp;entityType=work_item&amp;id=1873338" TargetMode="External"/><Relationship Id="rId23" Type="http://schemas.openxmlformats.org/officeDocument/2006/relationships/hyperlink" Target="https://octane.deloitte.com/ui/entity-navigation.jsp?p=1001/399004&amp;entityType=work_item&amp;id=1883130" TargetMode="External"/><Relationship Id="rId28" Type="http://schemas.openxmlformats.org/officeDocument/2006/relationships/hyperlink" Target="https://octane.deloitte.com/ui/entity-navigation.jsp?p=1001/399004&amp;entityType=work_item&amp;id=1883186" TargetMode="External"/><Relationship Id="rId36" Type="http://schemas.openxmlformats.org/officeDocument/2006/relationships/hyperlink" Target="https://octane.deloitte.com/ui/entity-navigation.jsp?p=1001/399004&amp;entityType=work_item&amp;id=1883369" TargetMode="External"/><Relationship Id="rId10" Type="http://schemas.openxmlformats.org/officeDocument/2006/relationships/hyperlink" Target="https://octane.deloitte.com/ui/entity-navigation.jsp?p=1001/399004&amp;entityType=work_item&amp;id=1873324" TargetMode="External"/><Relationship Id="rId19" Type="http://schemas.openxmlformats.org/officeDocument/2006/relationships/hyperlink" Target="https://octane.deloitte.com/ui/entity-navigation.jsp?p=1001/399004&amp;entityType=work_item&amp;id=1873352" TargetMode="External"/><Relationship Id="rId31" Type="http://schemas.openxmlformats.org/officeDocument/2006/relationships/hyperlink" Target="https://octane.deloitte.com/ui/entity-navigation.jsp?p=1001/399004&amp;entityType=work_item&amp;id=1883192" TargetMode="External"/><Relationship Id="rId4" Type="http://schemas.openxmlformats.org/officeDocument/2006/relationships/hyperlink" Target="https://octane.deloitte.com/ui/entity-navigation.jsp?p=1001/399004&amp;entityType=work_item&amp;id=1873311" TargetMode="External"/><Relationship Id="rId9" Type="http://schemas.openxmlformats.org/officeDocument/2006/relationships/hyperlink" Target="https://octane.deloitte.com/ui/entity-navigation.jsp?p=1001/399004&amp;entityType=work_item&amp;id=1873317" TargetMode="External"/><Relationship Id="rId14" Type="http://schemas.openxmlformats.org/officeDocument/2006/relationships/hyperlink" Target="https://octane.deloitte.com/ui/entity-navigation.jsp?p=1001/399004&amp;entityType=work_item&amp;id=1873337" TargetMode="External"/><Relationship Id="rId22" Type="http://schemas.openxmlformats.org/officeDocument/2006/relationships/hyperlink" Target="https://octane.deloitte.com/ui/entity-navigation.jsp?p=1001/399004&amp;entityType=work_item&amp;id=1868195" TargetMode="External"/><Relationship Id="rId27" Type="http://schemas.openxmlformats.org/officeDocument/2006/relationships/hyperlink" Target="https://octane.deloitte.com/ui/entity-navigation.jsp?p=1001/399004&amp;entityType=work_item&amp;id=1883183" TargetMode="External"/><Relationship Id="rId30" Type="http://schemas.openxmlformats.org/officeDocument/2006/relationships/hyperlink" Target="https://octane.deloitte.com/ui/entity-navigation.jsp?p=1001/399004&amp;entityType=work_item&amp;id=1883191" TargetMode="External"/><Relationship Id="rId35" Type="http://schemas.openxmlformats.org/officeDocument/2006/relationships/hyperlink" Target="https://octane.deloitte.com/ui/entity-navigation.jsp?p=1001/399004&amp;entityType=work_item&amp;id=1883372" TargetMode="External"/><Relationship Id="rId8" Type="http://schemas.openxmlformats.org/officeDocument/2006/relationships/hyperlink" Target="https://octane.deloitte.com/ui/entity-navigation.jsp?p=1001/399004&amp;entityType=work_item&amp;id=1873316"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1E144-4055-4415-947E-6809A93DD1A9}">
  <dimension ref="A1:T1048576"/>
  <sheetViews>
    <sheetView zoomScale="66" workbookViewId="0">
      <selection activeCell="B5" sqref="B5"/>
    </sheetView>
  </sheetViews>
  <sheetFormatPr defaultColWidth="8.7265625" defaultRowHeight="13" x14ac:dyDescent="0.3"/>
  <cols>
    <col min="1" max="1" width="14.54296875" style="56" customWidth="1"/>
    <col min="2" max="2" width="32.453125" style="56" customWidth="1"/>
    <col min="3" max="3" width="14" style="89" customWidth="1"/>
    <col min="4" max="4" width="18.1796875" style="89" customWidth="1"/>
    <col min="5" max="5" width="18" style="89" customWidth="1"/>
    <col min="6" max="6" width="15.81640625" style="89" customWidth="1"/>
    <col min="7" max="7" width="19.81640625" style="89" customWidth="1"/>
    <col min="8" max="8" width="23.1796875" style="89" customWidth="1"/>
    <col min="9" max="9" width="15.54296875" style="89" customWidth="1"/>
    <col min="10" max="10" width="13.81640625" style="89" customWidth="1"/>
    <col min="11" max="11" width="19.7265625" style="89" hidden="1" customWidth="1"/>
    <col min="12" max="14" width="19.7265625" style="89" customWidth="1"/>
    <col min="15" max="16" width="16" style="89" customWidth="1"/>
    <col min="17" max="17" width="18.81640625" style="56" customWidth="1"/>
    <col min="18" max="18" width="19.1796875" style="56" customWidth="1"/>
    <col min="19" max="16384" width="8.7265625" style="56"/>
  </cols>
  <sheetData>
    <row r="1" spans="1:20" ht="13.5" thickBot="1" x14ac:dyDescent="0.35">
      <c r="A1" s="381" t="s">
        <v>0</v>
      </c>
      <c r="B1" s="381"/>
      <c r="C1" s="381"/>
      <c r="D1" s="381"/>
      <c r="E1" s="381"/>
      <c r="F1" s="381"/>
      <c r="G1" s="381"/>
      <c r="H1" s="381"/>
      <c r="I1" s="381"/>
      <c r="J1" s="381"/>
      <c r="K1" s="381"/>
      <c r="L1" s="381"/>
      <c r="M1" s="381"/>
      <c r="N1" s="381"/>
      <c r="O1" s="381"/>
      <c r="P1" s="381"/>
      <c r="Q1" s="381"/>
      <c r="R1" s="381"/>
    </row>
    <row r="2" spans="1:20" ht="40" customHeight="1" thickBot="1" x14ac:dyDescent="0.35">
      <c r="A2" s="72" t="s">
        <v>1</v>
      </c>
      <c r="B2" s="72" t="s">
        <v>2</v>
      </c>
      <c r="C2" s="73" t="s">
        <v>3</v>
      </c>
      <c r="D2" s="72" t="s">
        <v>4</v>
      </c>
      <c r="E2" s="72" t="s">
        <v>5</v>
      </c>
      <c r="F2" s="72" t="s">
        <v>6</v>
      </c>
      <c r="G2" s="72" t="s">
        <v>7</v>
      </c>
      <c r="H2" s="72" t="s">
        <v>8</v>
      </c>
      <c r="I2" s="72" t="s">
        <v>9</v>
      </c>
      <c r="J2" s="72" t="s">
        <v>10</v>
      </c>
      <c r="K2" s="72" t="s">
        <v>11</v>
      </c>
      <c r="L2" s="74" t="s">
        <v>12</v>
      </c>
      <c r="M2" s="74" t="s">
        <v>13</v>
      </c>
      <c r="N2" s="74" t="s">
        <v>14</v>
      </c>
      <c r="O2" s="72" t="s">
        <v>15</v>
      </c>
      <c r="P2" s="72" t="s">
        <v>16</v>
      </c>
      <c r="Q2" s="72" t="s">
        <v>17</v>
      </c>
      <c r="R2" s="72" t="s">
        <v>18</v>
      </c>
      <c r="S2" s="75"/>
      <c r="T2" s="75"/>
    </row>
    <row r="3" spans="1:20" x14ac:dyDescent="0.3">
      <c r="A3" s="41">
        <v>1712357</v>
      </c>
      <c r="B3" s="42" t="s">
        <v>19</v>
      </c>
      <c r="C3" s="51">
        <v>44239</v>
      </c>
      <c r="D3" s="44" t="s">
        <v>20</v>
      </c>
      <c r="E3" s="346">
        <v>15</v>
      </c>
      <c r="F3" s="45">
        <v>6</v>
      </c>
      <c r="G3" s="45">
        <v>6</v>
      </c>
      <c r="H3" s="35" t="s">
        <v>21</v>
      </c>
      <c r="I3" s="45" t="s">
        <v>22</v>
      </c>
      <c r="J3" s="45" t="s">
        <v>23</v>
      </c>
      <c r="K3" s="76">
        <f>IFERROR(G3/F3,0)</f>
        <v>1</v>
      </c>
      <c r="L3" s="77">
        <v>44229</v>
      </c>
      <c r="M3" s="77">
        <v>44231</v>
      </c>
      <c r="N3" s="346">
        <v>10</v>
      </c>
      <c r="O3" s="48">
        <v>44231</v>
      </c>
      <c r="P3" s="48">
        <v>44232</v>
      </c>
      <c r="Q3" s="52" t="s">
        <v>24</v>
      </c>
      <c r="R3" s="45"/>
    </row>
    <row r="4" spans="1:20" x14ac:dyDescent="0.3">
      <c r="A4" s="41">
        <v>1712369</v>
      </c>
      <c r="B4" s="42" t="s">
        <v>25</v>
      </c>
      <c r="C4" s="47" t="s">
        <v>26</v>
      </c>
      <c r="D4" s="44"/>
      <c r="E4" s="346">
        <v>0</v>
      </c>
      <c r="F4" s="45">
        <v>0</v>
      </c>
      <c r="G4" s="45">
        <v>0</v>
      </c>
      <c r="H4" s="35" t="s">
        <v>27</v>
      </c>
      <c r="I4" s="45"/>
      <c r="J4" s="45" t="s">
        <v>23</v>
      </c>
      <c r="K4" s="76">
        <f t="shared" ref="K4:K35" si="0">IFERROR(G4/F4,0)</f>
        <v>0</v>
      </c>
      <c r="L4" s="78"/>
      <c r="M4" s="78"/>
      <c r="N4" s="346">
        <v>0</v>
      </c>
      <c r="O4" s="45"/>
      <c r="P4" s="45"/>
      <c r="Q4" s="79"/>
      <c r="R4" s="45"/>
    </row>
    <row r="5" spans="1:20" x14ac:dyDescent="0.3">
      <c r="A5" s="41">
        <v>1712558</v>
      </c>
      <c r="B5" s="42" t="s">
        <v>28</v>
      </c>
      <c r="C5" s="48" t="s">
        <v>26</v>
      </c>
      <c r="D5" s="45"/>
      <c r="E5" s="346">
        <v>0</v>
      </c>
      <c r="F5" s="45">
        <v>0</v>
      </c>
      <c r="G5" s="45">
        <v>0</v>
      </c>
      <c r="H5" s="35" t="s">
        <v>27</v>
      </c>
      <c r="I5" s="45"/>
      <c r="J5" s="45" t="s">
        <v>23</v>
      </c>
      <c r="K5" s="76">
        <f t="shared" si="0"/>
        <v>0</v>
      </c>
      <c r="L5" s="78"/>
      <c r="M5" s="78"/>
      <c r="N5" s="346">
        <v>0</v>
      </c>
      <c r="O5" s="45"/>
      <c r="P5" s="45"/>
      <c r="Q5" s="79"/>
      <c r="R5" s="45"/>
    </row>
    <row r="6" spans="1:20" ht="26" x14ac:dyDescent="0.3">
      <c r="A6" s="41">
        <v>1709988</v>
      </c>
      <c r="B6" s="42" t="s">
        <v>29</v>
      </c>
      <c r="C6" s="51">
        <v>44229</v>
      </c>
      <c r="D6" s="44" t="s">
        <v>20</v>
      </c>
      <c r="E6" s="31">
        <v>10</v>
      </c>
      <c r="F6" s="45">
        <v>8</v>
      </c>
      <c r="G6" s="45">
        <v>8</v>
      </c>
      <c r="H6" s="35" t="s">
        <v>21</v>
      </c>
      <c r="I6" s="45" t="s">
        <v>30</v>
      </c>
      <c r="J6" s="45" t="s">
        <v>23</v>
      </c>
      <c r="K6" s="76">
        <f t="shared" si="0"/>
        <v>1</v>
      </c>
      <c r="L6" s="77">
        <v>44229</v>
      </c>
      <c r="M6" s="77">
        <v>44230</v>
      </c>
      <c r="N6" s="346">
        <v>6.25</v>
      </c>
      <c r="O6" s="48">
        <v>44230</v>
      </c>
      <c r="P6" s="48">
        <v>44232</v>
      </c>
      <c r="Q6" s="45" t="s">
        <v>24</v>
      </c>
      <c r="R6" s="45"/>
    </row>
    <row r="7" spans="1:20" x14ac:dyDescent="0.3">
      <c r="A7" s="41">
        <v>1709996</v>
      </c>
      <c r="B7" s="42" t="s">
        <v>31</v>
      </c>
      <c r="C7" s="51">
        <v>44229</v>
      </c>
      <c r="D7" s="44" t="s">
        <v>32</v>
      </c>
      <c r="E7" s="31">
        <v>6</v>
      </c>
      <c r="F7" s="45">
        <v>4</v>
      </c>
      <c r="G7" s="45">
        <v>4</v>
      </c>
      <c r="H7" s="35" t="s">
        <v>21</v>
      </c>
      <c r="I7" s="45" t="s">
        <v>30</v>
      </c>
      <c r="J7" s="45" t="s">
        <v>23</v>
      </c>
      <c r="K7" s="76">
        <f t="shared" si="0"/>
        <v>1</v>
      </c>
      <c r="L7" s="77">
        <v>44229</v>
      </c>
      <c r="M7" s="77">
        <v>44230</v>
      </c>
      <c r="N7" s="346">
        <v>3</v>
      </c>
      <c r="O7" s="48">
        <v>44230</v>
      </c>
      <c r="P7" s="48">
        <v>44232</v>
      </c>
      <c r="Q7" s="45" t="s">
        <v>24</v>
      </c>
      <c r="R7" s="45"/>
    </row>
    <row r="8" spans="1:20" x14ac:dyDescent="0.3">
      <c r="A8" s="41">
        <v>1709997</v>
      </c>
      <c r="B8" s="42" t="s">
        <v>33</v>
      </c>
      <c r="C8" s="51">
        <v>44244</v>
      </c>
      <c r="D8" s="44" t="s">
        <v>20</v>
      </c>
      <c r="E8" s="31">
        <v>14</v>
      </c>
      <c r="F8" s="45">
        <v>13</v>
      </c>
      <c r="G8" s="45">
        <v>13</v>
      </c>
      <c r="H8" s="37" t="s">
        <v>21</v>
      </c>
      <c r="I8" s="45" t="s">
        <v>30</v>
      </c>
      <c r="J8" s="45" t="s">
        <v>23</v>
      </c>
      <c r="K8" s="76">
        <f t="shared" si="0"/>
        <v>1</v>
      </c>
      <c r="L8" s="77">
        <v>44232</v>
      </c>
      <c r="M8" s="77">
        <v>44236</v>
      </c>
      <c r="N8" s="346">
        <v>11.5</v>
      </c>
      <c r="O8" s="77">
        <v>44236</v>
      </c>
      <c r="P8" s="77">
        <v>44238</v>
      </c>
      <c r="Q8" s="79"/>
      <c r="R8" s="45"/>
    </row>
    <row r="9" spans="1:20" ht="26" x14ac:dyDescent="0.3">
      <c r="A9" s="41">
        <v>1709999</v>
      </c>
      <c r="B9" s="42" t="s">
        <v>34</v>
      </c>
      <c r="C9" s="51">
        <v>44229</v>
      </c>
      <c r="D9" s="44" t="s">
        <v>20</v>
      </c>
      <c r="E9" s="31">
        <v>6</v>
      </c>
      <c r="F9" s="45">
        <v>8</v>
      </c>
      <c r="G9" s="45">
        <v>8</v>
      </c>
      <c r="H9" s="35" t="s">
        <v>21</v>
      </c>
      <c r="I9" s="45" t="s">
        <v>30</v>
      </c>
      <c r="J9" s="45" t="s">
        <v>23</v>
      </c>
      <c r="K9" s="76">
        <f t="shared" si="0"/>
        <v>1</v>
      </c>
      <c r="L9" s="77">
        <v>44230</v>
      </c>
      <c r="M9" s="77">
        <v>44231</v>
      </c>
      <c r="N9" s="346">
        <v>4</v>
      </c>
      <c r="O9" s="48">
        <v>44231</v>
      </c>
      <c r="P9" s="48">
        <v>44232</v>
      </c>
      <c r="Q9" s="52" t="s">
        <v>35</v>
      </c>
      <c r="R9" s="45"/>
    </row>
    <row r="10" spans="1:20" x14ac:dyDescent="0.3">
      <c r="A10" s="41">
        <v>1710000</v>
      </c>
      <c r="B10" s="42" t="s">
        <v>36</v>
      </c>
      <c r="C10" s="51">
        <v>44229</v>
      </c>
      <c r="D10" s="44" t="s">
        <v>20</v>
      </c>
      <c r="E10" s="31">
        <v>10</v>
      </c>
      <c r="F10" s="45">
        <v>12</v>
      </c>
      <c r="G10" s="45">
        <v>12</v>
      </c>
      <c r="H10" s="35" t="s">
        <v>21</v>
      </c>
      <c r="I10" s="45" t="s">
        <v>30</v>
      </c>
      <c r="J10" s="45" t="s">
        <v>23</v>
      </c>
      <c r="K10" s="76">
        <f t="shared" si="0"/>
        <v>1</v>
      </c>
      <c r="L10" s="77">
        <v>44230</v>
      </c>
      <c r="M10" s="77">
        <v>44231</v>
      </c>
      <c r="N10" s="346">
        <v>7</v>
      </c>
      <c r="O10" s="48">
        <v>44231</v>
      </c>
      <c r="P10" s="48">
        <v>44232</v>
      </c>
      <c r="Q10" s="79"/>
      <c r="R10" s="45"/>
    </row>
    <row r="11" spans="1:20" x14ac:dyDescent="0.3">
      <c r="A11" s="41">
        <v>1712560</v>
      </c>
      <c r="B11" s="42" t="s">
        <v>37</v>
      </c>
      <c r="C11" s="47" t="s">
        <v>26</v>
      </c>
      <c r="D11" s="44"/>
      <c r="E11" s="31">
        <v>0</v>
      </c>
      <c r="F11" s="45">
        <v>0</v>
      </c>
      <c r="G11" s="45">
        <v>0</v>
      </c>
      <c r="H11" s="35" t="s">
        <v>27</v>
      </c>
      <c r="I11" s="45"/>
      <c r="J11" s="45" t="s">
        <v>23</v>
      </c>
      <c r="K11" s="76">
        <f t="shared" si="0"/>
        <v>0</v>
      </c>
      <c r="L11" s="78"/>
      <c r="M11" s="78"/>
      <c r="N11" s="346">
        <v>0</v>
      </c>
      <c r="O11" s="45"/>
      <c r="P11" s="45"/>
      <c r="Q11" s="79"/>
      <c r="R11" s="45"/>
    </row>
    <row r="12" spans="1:20" ht="26" x14ac:dyDescent="0.3">
      <c r="A12" s="41">
        <v>1714194</v>
      </c>
      <c r="B12" s="42" t="s">
        <v>38</v>
      </c>
      <c r="C12" s="51">
        <v>44236</v>
      </c>
      <c r="D12" s="44" t="s">
        <v>32</v>
      </c>
      <c r="E12" s="31">
        <v>7</v>
      </c>
      <c r="F12" s="45">
        <v>12</v>
      </c>
      <c r="G12" s="45">
        <v>12</v>
      </c>
      <c r="H12" s="35" t="s">
        <v>21</v>
      </c>
      <c r="I12" s="45" t="s">
        <v>39</v>
      </c>
      <c r="J12" s="45" t="s">
        <v>23</v>
      </c>
      <c r="K12" s="76">
        <f t="shared" si="0"/>
        <v>1</v>
      </c>
      <c r="L12" s="77">
        <v>44230</v>
      </c>
      <c r="M12" s="77">
        <v>44231</v>
      </c>
      <c r="N12" s="35">
        <v>4.75</v>
      </c>
      <c r="O12" s="77">
        <v>44231</v>
      </c>
      <c r="P12" s="48">
        <v>44232</v>
      </c>
      <c r="Q12" s="52" t="s">
        <v>35</v>
      </c>
      <c r="R12" s="45"/>
    </row>
    <row r="13" spans="1:20" ht="26" x14ac:dyDescent="0.3">
      <c r="A13" s="41">
        <v>1714195</v>
      </c>
      <c r="B13" s="42" t="s">
        <v>40</v>
      </c>
      <c r="C13" s="51">
        <v>44232</v>
      </c>
      <c r="D13" s="44" t="s">
        <v>32</v>
      </c>
      <c r="E13" s="31">
        <v>10</v>
      </c>
      <c r="F13" s="45">
        <v>12</v>
      </c>
      <c r="G13" s="45">
        <v>12</v>
      </c>
      <c r="H13" s="35" t="s">
        <v>21</v>
      </c>
      <c r="I13" s="45" t="s">
        <v>39</v>
      </c>
      <c r="J13" s="45" t="s">
        <v>23</v>
      </c>
      <c r="K13" s="76">
        <f t="shared" si="0"/>
        <v>1</v>
      </c>
      <c r="L13" s="77">
        <v>44229</v>
      </c>
      <c r="M13" s="77">
        <v>44230</v>
      </c>
      <c r="N13" s="35">
        <v>6</v>
      </c>
      <c r="O13" s="77">
        <v>44230</v>
      </c>
      <c r="P13" s="48">
        <v>44232</v>
      </c>
      <c r="Q13" s="52" t="s">
        <v>35</v>
      </c>
      <c r="R13" s="45"/>
    </row>
    <row r="14" spans="1:20" ht="26" x14ac:dyDescent="0.3">
      <c r="A14" s="41">
        <v>1714196</v>
      </c>
      <c r="B14" s="42" t="s">
        <v>41</v>
      </c>
      <c r="C14" s="51">
        <v>44245</v>
      </c>
      <c r="D14" s="44" t="s">
        <v>42</v>
      </c>
      <c r="E14" s="31">
        <v>10</v>
      </c>
      <c r="F14" s="45">
        <v>13</v>
      </c>
      <c r="G14" s="45">
        <v>13</v>
      </c>
      <c r="H14" s="35" t="s">
        <v>21</v>
      </c>
      <c r="I14" s="45" t="s">
        <v>39</v>
      </c>
      <c r="J14" s="45" t="s">
        <v>23</v>
      </c>
      <c r="K14" s="76">
        <f t="shared" si="0"/>
        <v>1</v>
      </c>
      <c r="L14" s="77">
        <v>44235</v>
      </c>
      <c r="M14" s="77">
        <v>44236</v>
      </c>
      <c r="N14" s="35">
        <v>5.75</v>
      </c>
      <c r="O14" s="77">
        <v>44236</v>
      </c>
      <c r="P14" s="77">
        <v>44238</v>
      </c>
      <c r="Q14" s="79"/>
      <c r="R14" s="45"/>
    </row>
    <row r="15" spans="1:20" ht="26" x14ac:dyDescent="0.3">
      <c r="A15" s="41">
        <v>1714197</v>
      </c>
      <c r="B15" s="42" t="s">
        <v>43</v>
      </c>
      <c r="C15" s="51">
        <v>44239</v>
      </c>
      <c r="D15" s="44" t="s">
        <v>42</v>
      </c>
      <c r="E15" s="31">
        <v>10</v>
      </c>
      <c r="F15" s="45">
        <v>11</v>
      </c>
      <c r="G15" s="45">
        <v>11</v>
      </c>
      <c r="H15" s="35" t="s">
        <v>21</v>
      </c>
      <c r="I15" s="45" t="s">
        <v>39</v>
      </c>
      <c r="J15" s="45" t="s">
        <v>23</v>
      </c>
      <c r="K15" s="76">
        <f t="shared" si="0"/>
        <v>1</v>
      </c>
      <c r="L15" s="77">
        <v>44231</v>
      </c>
      <c r="M15" s="77">
        <v>44232</v>
      </c>
      <c r="N15" s="35">
        <v>5.75</v>
      </c>
      <c r="O15" s="77">
        <v>44232</v>
      </c>
      <c r="P15" s="77">
        <v>44236</v>
      </c>
      <c r="Q15" s="52" t="s">
        <v>35</v>
      </c>
      <c r="R15" s="45"/>
    </row>
    <row r="16" spans="1:20" x14ac:dyDescent="0.3">
      <c r="A16" s="41">
        <v>1714198</v>
      </c>
      <c r="B16" s="42" t="s">
        <v>44</v>
      </c>
      <c r="C16" s="51">
        <v>44246</v>
      </c>
      <c r="D16" s="44" t="s">
        <v>20</v>
      </c>
      <c r="E16" s="31">
        <v>10</v>
      </c>
      <c r="F16" s="45">
        <v>8</v>
      </c>
      <c r="G16" s="45">
        <v>8</v>
      </c>
      <c r="H16" s="35" t="s">
        <v>21</v>
      </c>
      <c r="I16" s="45" t="s">
        <v>39</v>
      </c>
      <c r="J16" s="45" t="s">
        <v>23</v>
      </c>
      <c r="K16" s="76">
        <f t="shared" si="0"/>
        <v>1</v>
      </c>
      <c r="L16" s="77">
        <v>44236</v>
      </c>
      <c r="M16" s="77">
        <v>44238</v>
      </c>
      <c r="N16" s="35">
        <v>6.25</v>
      </c>
      <c r="O16" s="77">
        <v>44238</v>
      </c>
      <c r="P16" s="77">
        <v>44241</v>
      </c>
      <c r="Q16" s="79"/>
      <c r="R16" s="45"/>
    </row>
    <row r="17" spans="1:18" x14ac:dyDescent="0.3">
      <c r="A17" s="41">
        <v>1712573</v>
      </c>
      <c r="B17" s="42" t="s">
        <v>45</v>
      </c>
      <c r="C17" s="51">
        <v>44230</v>
      </c>
      <c r="D17" s="44" t="s">
        <v>32</v>
      </c>
      <c r="E17" s="346">
        <v>3</v>
      </c>
      <c r="F17" s="45">
        <v>3</v>
      </c>
      <c r="G17" s="45">
        <v>3</v>
      </c>
      <c r="H17" s="35" t="s">
        <v>21</v>
      </c>
      <c r="I17" s="45" t="s">
        <v>46</v>
      </c>
      <c r="J17" s="45" t="s">
        <v>23</v>
      </c>
      <c r="K17" s="76">
        <f t="shared" si="0"/>
        <v>1</v>
      </c>
      <c r="L17" s="77">
        <v>44229</v>
      </c>
      <c r="M17" s="77">
        <v>44230</v>
      </c>
      <c r="N17" s="35">
        <v>1.5</v>
      </c>
      <c r="O17" s="77">
        <v>44231</v>
      </c>
      <c r="P17" s="48">
        <v>44232</v>
      </c>
      <c r="Q17" s="45" t="s">
        <v>24</v>
      </c>
      <c r="R17" s="45"/>
    </row>
    <row r="18" spans="1:18" x14ac:dyDescent="0.3">
      <c r="A18" s="41">
        <v>1714204</v>
      </c>
      <c r="B18" s="42" t="s">
        <v>47</v>
      </c>
      <c r="C18" s="51">
        <v>44235</v>
      </c>
      <c r="D18" s="44" t="s">
        <v>48</v>
      </c>
      <c r="E18" s="346">
        <v>7</v>
      </c>
      <c r="F18" s="45">
        <v>8</v>
      </c>
      <c r="G18" s="45">
        <v>8</v>
      </c>
      <c r="H18" s="35" t="s">
        <v>21</v>
      </c>
      <c r="I18" s="45" t="s">
        <v>46</v>
      </c>
      <c r="J18" s="45" t="s">
        <v>23</v>
      </c>
      <c r="K18" s="76">
        <f t="shared" si="0"/>
        <v>1</v>
      </c>
      <c r="L18" s="77">
        <v>44229</v>
      </c>
      <c r="M18" s="77">
        <v>44230</v>
      </c>
      <c r="N18" s="35">
        <v>6</v>
      </c>
      <c r="O18" s="77">
        <v>44231</v>
      </c>
      <c r="P18" s="48">
        <v>44232</v>
      </c>
      <c r="Q18" s="45" t="s">
        <v>24</v>
      </c>
      <c r="R18" s="45"/>
    </row>
    <row r="19" spans="1:18" x14ac:dyDescent="0.3">
      <c r="A19" s="41">
        <v>1714205</v>
      </c>
      <c r="B19" s="42" t="s">
        <v>49</v>
      </c>
      <c r="C19" s="51">
        <v>44246</v>
      </c>
      <c r="D19" s="44" t="s">
        <v>48</v>
      </c>
      <c r="E19" s="346">
        <v>20</v>
      </c>
      <c r="F19" s="45">
        <v>18</v>
      </c>
      <c r="G19" s="45">
        <v>18</v>
      </c>
      <c r="H19" s="35" t="s">
        <v>21</v>
      </c>
      <c r="I19" s="45" t="s">
        <v>46</v>
      </c>
      <c r="J19" s="45" t="s">
        <v>23</v>
      </c>
      <c r="K19" s="76">
        <f t="shared" si="0"/>
        <v>1</v>
      </c>
      <c r="L19" s="77">
        <v>44235</v>
      </c>
      <c r="M19" s="77">
        <v>44237</v>
      </c>
      <c r="N19" s="35">
        <v>13.75</v>
      </c>
      <c r="O19" s="77">
        <v>44237</v>
      </c>
      <c r="P19" s="77">
        <v>44238</v>
      </c>
      <c r="Q19" s="79"/>
      <c r="R19" s="45"/>
    </row>
    <row r="20" spans="1:18" ht="26" x14ac:dyDescent="0.3">
      <c r="A20" s="41">
        <v>1714206</v>
      </c>
      <c r="B20" s="42" t="s">
        <v>50</v>
      </c>
      <c r="C20" s="51">
        <v>44245</v>
      </c>
      <c r="D20" s="44" t="s">
        <v>32</v>
      </c>
      <c r="E20" s="346">
        <v>3</v>
      </c>
      <c r="F20" s="45">
        <v>3</v>
      </c>
      <c r="G20" s="45">
        <v>3</v>
      </c>
      <c r="H20" s="35" t="s">
        <v>21</v>
      </c>
      <c r="I20" s="45" t="s">
        <v>46</v>
      </c>
      <c r="J20" s="45" t="s">
        <v>23</v>
      </c>
      <c r="K20" s="76">
        <f t="shared" si="0"/>
        <v>1</v>
      </c>
      <c r="L20" s="77">
        <v>44238</v>
      </c>
      <c r="M20" s="77">
        <v>44239</v>
      </c>
      <c r="N20" s="35">
        <v>1.5</v>
      </c>
      <c r="O20" s="77">
        <v>44239</v>
      </c>
      <c r="P20" s="77">
        <v>44240</v>
      </c>
      <c r="Q20" s="52" t="s">
        <v>35</v>
      </c>
      <c r="R20" s="45"/>
    </row>
    <row r="21" spans="1:18" x14ac:dyDescent="0.3">
      <c r="A21" s="41">
        <v>1714207</v>
      </c>
      <c r="B21" s="42" t="s">
        <v>51</v>
      </c>
      <c r="C21" s="51">
        <v>44246</v>
      </c>
      <c r="D21" s="44" t="s">
        <v>20</v>
      </c>
      <c r="E21" s="346">
        <v>5</v>
      </c>
      <c r="F21" s="45">
        <v>6</v>
      </c>
      <c r="G21" s="45">
        <v>6</v>
      </c>
      <c r="H21" s="35" t="s">
        <v>21</v>
      </c>
      <c r="I21" s="45" t="s">
        <v>46</v>
      </c>
      <c r="J21" s="45" t="s">
        <v>23</v>
      </c>
      <c r="K21" s="76">
        <f t="shared" si="0"/>
        <v>1</v>
      </c>
      <c r="L21" s="77">
        <v>44242</v>
      </c>
      <c r="M21" s="77">
        <v>44243</v>
      </c>
      <c r="N21" s="35">
        <v>3.25</v>
      </c>
      <c r="O21" s="77">
        <v>44243</v>
      </c>
      <c r="P21" s="77"/>
      <c r="Q21" s="52"/>
      <c r="R21" s="45"/>
    </row>
    <row r="22" spans="1:18" x14ac:dyDescent="0.3">
      <c r="A22" s="41">
        <v>1712564</v>
      </c>
      <c r="B22" s="42" t="s">
        <v>52</v>
      </c>
      <c r="C22" s="47" t="s">
        <v>26</v>
      </c>
      <c r="D22" s="44"/>
      <c r="E22" s="346">
        <v>0</v>
      </c>
      <c r="F22" s="45">
        <v>0</v>
      </c>
      <c r="G22" s="45">
        <v>0</v>
      </c>
      <c r="H22" s="35" t="s">
        <v>27</v>
      </c>
      <c r="I22" s="45"/>
      <c r="J22" s="45" t="s">
        <v>23</v>
      </c>
      <c r="K22" s="76">
        <f t="shared" si="0"/>
        <v>0</v>
      </c>
      <c r="L22" s="77"/>
      <c r="M22" s="77"/>
      <c r="N22" s="35">
        <v>0</v>
      </c>
      <c r="O22" s="52"/>
      <c r="P22" s="52"/>
      <c r="Q22" s="79"/>
      <c r="R22" s="45"/>
    </row>
    <row r="23" spans="1:18" x14ac:dyDescent="0.3">
      <c r="A23" s="41">
        <v>1714208</v>
      </c>
      <c r="B23" s="42" t="s">
        <v>53</v>
      </c>
      <c r="C23" s="51">
        <v>44236</v>
      </c>
      <c r="D23" s="44" t="s">
        <v>20</v>
      </c>
      <c r="E23" s="346">
        <v>13</v>
      </c>
      <c r="F23" s="45">
        <v>12</v>
      </c>
      <c r="G23" s="45">
        <v>12</v>
      </c>
      <c r="H23" s="35" t="s">
        <v>21</v>
      </c>
      <c r="I23" s="45" t="s">
        <v>46</v>
      </c>
      <c r="J23" s="45" t="s">
        <v>23</v>
      </c>
      <c r="K23" s="76">
        <f t="shared" si="0"/>
        <v>1</v>
      </c>
      <c r="L23" s="77">
        <v>44231</v>
      </c>
      <c r="M23" s="77">
        <v>44232</v>
      </c>
      <c r="N23" s="35">
        <v>7.75</v>
      </c>
      <c r="O23" s="77">
        <v>44232</v>
      </c>
      <c r="P23" s="77">
        <v>44236</v>
      </c>
      <c r="Q23" s="52" t="s">
        <v>54</v>
      </c>
      <c r="R23" s="45"/>
    </row>
    <row r="24" spans="1:18" ht="26" x14ac:dyDescent="0.3">
      <c r="A24" s="41">
        <v>1714209</v>
      </c>
      <c r="B24" s="42" t="s">
        <v>55</v>
      </c>
      <c r="C24" s="51">
        <v>44242</v>
      </c>
      <c r="D24" s="44" t="s">
        <v>48</v>
      </c>
      <c r="E24" s="346">
        <v>13</v>
      </c>
      <c r="F24" s="45">
        <v>10</v>
      </c>
      <c r="G24" s="45">
        <v>10</v>
      </c>
      <c r="H24" s="35" t="s">
        <v>21</v>
      </c>
      <c r="I24" s="45" t="s">
        <v>46</v>
      </c>
      <c r="J24" s="45" t="s">
        <v>23</v>
      </c>
      <c r="K24" s="76">
        <f t="shared" si="0"/>
        <v>1</v>
      </c>
      <c r="L24" s="77">
        <v>44232</v>
      </c>
      <c r="M24" s="77">
        <v>44235</v>
      </c>
      <c r="N24" s="35">
        <v>9.25</v>
      </c>
      <c r="O24" s="77">
        <v>44235</v>
      </c>
      <c r="P24" s="77">
        <v>44236</v>
      </c>
      <c r="Q24" s="79"/>
      <c r="R24" s="45"/>
    </row>
    <row r="25" spans="1:18" x14ac:dyDescent="0.3">
      <c r="A25" s="41">
        <v>1714210</v>
      </c>
      <c r="B25" s="42" t="s">
        <v>56</v>
      </c>
      <c r="C25" s="51">
        <v>44246</v>
      </c>
      <c r="D25" s="44" t="s">
        <v>48</v>
      </c>
      <c r="E25" s="346">
        <v>10</v>
      </c>
      <c r="F25" s="45">
        <v>9</v>
      </c>
      <c r="G25" s="45">
        <v>9</v>
      </c>
      <c r="H25" s="35" t="s">
        <v>21</v>
      </c>
      <c r="I25" s="45" t="s">
        <v>46</v>
      </c>
      <c r="J25" s="45" t="s">
        <v>23</v>
      </c>
      <c r="K25" s="76">
        <f t="shared" si="0"/>
        <v>1</v>
      </c>
      <c r="L25" s="77">
        <v>44235</v>
      </c>
      <c r="M25" s="77">
        <v>44236</v>
      </c>
      <c r="N25" s="35">
        <v>8.75</v>
      </c>
      <c r="O25" s="77">
        <v>44236</v>
      </c>
      <c r="P25" s="77">
        <v>44238</v>
      </c>
      <c r="Q25" s="79"/>
      <c r="R25" s="45"/>
    </row>
    <row r="26" spans="1:18" x14ac:dyDescent="0.3">
      <c r="A26" s="41">
        <v>1714212</v>
      </c>
      <c r="B26" s="42" t="s">
        <v>57</v>
      </c>
      <c r="C26" s="51">
        <v>44251</v>
      </c>
      <c r="D26" s="44" t="s">
        <v>48</v>
      </c>
      <c r="E26" s="346">
        <v>10</v>
      </c>
      <c r="F26" s="45">
        <v>10</v>
      </c>
      <c r="G26" s="45">
        <v>10</v>
      </c>
      <c r="H26" s="35" t="s">
        <v>21</v>
      </c>
      <c r="I26" s="45" t="s">
        <v>46</v>
      </c>
      <c r="J26" s="45" t="s">
        <v>23</v>
      </c>
      <c r="K26" s="76">
        <f t="shared" si="0"/>
        <v>1</v>
      </c>
      <c r="L26" s="77">
        <v>44238</v>
      </c>
      <c r="M26" s="77">
        <v>44239</v>
      </c>
      <c r="N26" s="35">
        <v>8.75</v>
      </c>
      <c r="O26" s="77">
        <v>44239</v>
      </c>
      <c r="P26" s="77">
        <v>44241</v>
      </c>
      <c r="Q26" s="79"/>
      <c r="R26" s="45"/>
    </row>
    <row r="27" spans="1:18" x14ac:dyDescent="0.3">
      <c r="A27" s="41">
        <v>1714213</v>
      </c>
      <c r="B27" s="42" t="s">
        <v>58</v>
      </c>
      <c r="C27" s="51">
        <v>44249</v>
      </c>
      <c r="D27" s="44" t="s">
        <v>20</v>
      </c>
      <c r="E27" s="346">
        <v>13</v>
      </c>
      <c r="F27" s="45">
        <v>10</v>
      </c>
      <c r="G27" s="45">
        <v>10</v>
      </c>
      <c r="H27" s="35" t="s">
        <v>21</v>
      </c>
      <c r="I27" s="45" t="s">
        <v>46</v>
      </c>
      <c r="J27" s="45" t="s">
        <v>23</v>
      </c>
      <c r="K27" s="76">
        <f t="shared" si="0"/>
        <v>1</v>
      </c>
      <c r="L27" s="77">
        <v>44240</v>
      </c>
      <c r="M27" s="77">
        <v>44242</v>
      </c>
      <c r="N27" s="35">
        <v>9.5</v>
      </c>
      <c r="O27" s="77">
        <v>44242</v>
      </c>
      <c r="P27" s="77">
        <v>44243</v>
      </c>
      <c r="Q27" s="79"/>
      <c r="R27" s="45"/>
    </row>
    <row r="28" spans="1:18" x14ac:dyDescent="0.3">
      <c r="A28" s="41">
        <v>1714214</v>
      </c>
      <c r="B28" s="42" t="s">
        <v>59</v>
      </c>
      <c r="C28" s="51">
        <v>44245</v>
      </c>
      <c r="D28" s="44" t="s">
        <v>20</v>
      </c>
      <c r="E28" s="346">
        <v>13</v>
      </c>
      <c r="F28" s="45">
        <v>12</v>
      </c>
      <c r="G28" s="45">
        <v>12</v>
      </c>
      <c r="H28" s="35" t="s">
        <v>21</v>
      </c>
      <c r="I28" s="45" t="s">
        <v>30</v>
      </c>
      <c r="J28" s="45" t="s">
        <v>23</v>
      </c>
      <c r="K28" s="76">
        <f t="shared" si="0"/>
        <v>1</v>
      </c>
      <c r="L28" s="77">
        <v>44236</v>
      </c>
      <c r="M28" s="77">
        <v>44238</v>
      </c>
      <c r="N28" s="35">
        <v>9.5</v>
      </c>
      <c r="O28" s="77">
        <v>44238</v>
      </c>
      <c r="P28" s="77">
        <v>44241</v>
      </c>
      <c r="Q28" s="79"/>
      <c r="R28" s="45"/>
    </row>
    <row r="29" spans="1:18" ht="26" x14ac:dyDescent="0.3">
      <c r="A29" s="41">
        <v>1712570</v>
      </c>
      <c r="B29" s="42" t="s">
        <v>60</v>
      </c>
      <c r="C29" s="47" t="s">
        <v>26</v>
      </c>
      <c r="D29" s="44"/>
      <c r="E29" s="346">
        <v>0</v>
      </c>
      <c r="F29" s="45">
        <v>0</v>
      </c>
      <c r="G29" s="45">
        <v>0</v>
      </c>
      <c r="H29" s="35" t="s">
        <v>27</v>
      </c>
      <c r="I29" s="45"/>
      <c r="J29" s="45" t="s">
        <v>23</v>
      </c>
      <c r="K29" s="76">
        <f t="shared" si="0"/>
        <v>0</v>
      </c>
      <c r="L29" s="78"/>
      <c r="M29" s="78"/>
      <c r="N29" s="346">
        <v>0</v>
      </c>
      <c r="O29" s="45"/>
      <c r="P29" s="45"/>
      <c r="Q29" s="79"/>
      <c r="R29" s="45"/>
    </row>
    <row r="30" spans="1:18" x14ac:dyDescent="0.3">
      <c r="A30" s="41">
        <v>1714001</v>
      </c>
      <c r="B30" s="42" t="s">
        <v>61</v>
      </c>
      <c r="C30" s="47">
        <v>44242</v>
      </c>
      <c r="D30" s="44" t="s">
        <v>20</v>
      </c>
      <c r="E30" s="80">
        <v>10</v>
      </c>
      <c r="F30" s="45">
        <v>8</v>
      </c>
      <c r="G30" s="45">
        <v>8</v>
      </c>
      <c r="H30" s="35" t="s">
        <v>21</v>
      </c>
      <c r="I30" s="45" t="s">
        <v>23</v>
      </c>
      <c r="J30" s="45" t="s">
        <v>62</v>
      </c>
      <c r="K30" s="76">
        <f t="shared" si="0"/>
        <v>1</v>
      </c>
      <c r="L30" s="77">
        <v>44231</v>
      </c>
      <c r="M30" s="77">
        <v>44232</v>
      </c>
      <c r="N30" s="35">
        <v>3.75</v>
      </c>
      <c r="O30" s="77">
        <v>44232</v>
      </c>
      <c r="P30" s="77">
        <v>44236</v>
      </c>
      <c r="Q30" s="79"/>
      <c r="R30" s="45"/>
    </row>
    <row r="31" spans="1:18" ht="39" x14ac:dyDescent="0.3">
      <c r="A31" s="41">
        <v>1714184</v>
      </c>
      <c r="B31" s="42" t="s">
        <v>63</v>
      </c>
      <c r="C31" s="47">
        <v>44249</v>
      </c>
      <c r="D31" s="44" t="s">
        <v>20</v>
      </c>
      <c r="E31" s="80">
        <v>20</v>
      </c>
      <c r="F31" s="45">
        <v>16</v>
      </c>
      <c r="G31" s="45">
        <v>16</v>
      </c>
      <c r="H31" s="35" t="s">
        <v>21</v>
      </c>
      <c r="I31" s="45" t="s">
        <v>23</v>
      </c>
      <c r="J31" s="46" t="s">
        <v>62</v>
      </c>
      <c r="K31" s="76">
        <f t="shared" si="0"/>
        <v>1</v>
      </c>
      <c r="L31" s="77">
        <v>44231</v>
      </c>
      <c r="M31" s="77">
        <v>44232</v>
      </c>
      <c r="N31" s="35">
        <v>3.5</v>
      </c>
      <c r="O31" s="77">
        <v>44232</v>
      </c>
      <c r="P31" s="77">
        <v>44236</v>
      </c>
      <c r="Q31" s="79"/>
      <c r="R31" s="45"/>
    </row>
    <row r="32" spans="1:18" x14ac:dyDescent="0.3">
      <c r="A32" s="41">
        <v>1714217</v>
      </c>
      <c r="B32" s="42" t="s">
        <v>64</v>
      </c>
      <c r="C32" s="47">
        <v>44250</v>
      </c>
      <c r="D32" s="44" t="s">
        <v>32</v>
      </c>
      <c r="E32" s="80">
        <v>5</v>
      </c>
      <c r="F32" s="45">
        <v>5</v>
      </c>
      <c r="G32" s="45">
        <v>5</v>
      </c>
      <c r="H32" s="35" t="s">
        <v>21</v>
      </c>
      <c r="I32" s="45" t="s">
        <v>23</v>
      </c>
      <c r="J32" s="46" t="s">
        <v>62</v>
      </c>
      <c r="K32" s="76">
        <f t="shared" si="0"/>
        <v>1</v>
      </c>
      <c r="L32" s="77">
        <v>44235</v>
      </c>
      <c r="M32" s="77">
        <v>44236</v>
      </c>
      <c r="N32" s="35">
        <v>2.5</v>
      </c>
      <c r="O32" s="77">
        <v>44236</v>
      </c>
      <c r="P32" s="77">
        <v>44238</v>
      </c>
      <c r="Q32" s="79"/>
      <c r="R32" s="45"/>
    </row>
    <row r="33" spans="1:18" ht="26" x14ac:dyDescent="0.3">
      <c r="A33" s="41">
        <v>1714218</v>
      </c>
      <c r="B33" s="42" t="s">
        <v>65</v>
      </c>
      <c r="C33" s="47">
        <v>44251</v>
      </c>
      <c r="D33" s="44" t="s">
        <v>32</v>
      </c>
      <c r="E33" s="80">
        <v>4</v>
      </c>
      <c r="F33" s="45">
        <v>3</v>
      </c>
      <c r="G33" s="45">
        <v>3</v>
      </c>
      <c r="H33" s="35" t="s">
        <v>21</v>
      </c>
      <c r="I33" s="45" t="s">
        <v>23</v>
      </c>
      <c r="J33" s="45" t="s">
        <v>23</v>
      </c>
      <c r="K33" s="76">
        <f t="shared" si="0"/>
        <v>1</v>
      </c>
      <c r="L33" s="77">
        <v>44238</v>
      </c>
      <c r="M33" s="77">
        <v>44239</v>
      </c>
      <c r="N33" s="35">
        <v>2</v>
      </c>
      <c r="O33" s="77">
        <v>44239</v>
      </c>
      <c r="P33" s="77">
        <v>44241</v>
      </c>
      <c r="Q33" s="79"/>
      <c r="R33" s="45"/>
    </row>
    <row r="34" spans="1:18" ht="26" x14ac:dyDescent="0.3">
      <c r="A34" s="41">
        <v>1714199</v>
      </c>
      <c r="B34" s="42" t="s">
        <v>66</v>
      </c>
      <c r="C34" s="47">
        <v>44250</v>
      </c>
      <c r="D34" s="44" t="s">
        <v>32</v>
      </c>
      <c r="E34" s="80">
        <v>7</v>
      </c>
      <c r="F34" s="45">
        <v>6</v>
      </c>
      <c r="G34" s="45">
        <v>6</v>
      </c>
      <c r="H34" s="35" t="s">
        <v>21</v>
      </c>
      <c r="I34" s="45" t="s">
        <v>30</v>
      </c>
      <c r="J34" s="45" t="s">
        <v>23</v>
      </c>
      <c r="K34" s="76">
        <f t="shared" si="0"/>
        <v>1</v>
      </c>
      <c r="L34" s="77">
        <v>44238</v>
      </c>
      <c r="M34" s="77">
        <v>44239</v>
      </c>
      <c r="N34" s="35">
        <v>2</v>
      </c>
      <c r="O34" s="77">
        <v>44239</v>
      </c>
      <c r="P34" s="77">
        <v>44241</v>
      </c>
      <c r="Q34" s="79"/>
      <c r="R34" s="45"/>
    </row>
    <row r="35" spans="1:18" x14ac:dyDescent="0.3">
      <c r="A35" s="41">
        <v>1714249</v>
      </c>
      <c r="B35" s="42" t="s">
        <v>67</v>
      </c>
      <c r="C35" s="47">
        <v>44250</v>
      </c>
      <c r="D35" s="44" t="s">
        <v>32</v>
      </c>
      <c r="E35" s="80">
        <v>2</v>
      </c>
      <c r="F35" s="45">
        <v>4</v>
      </c>
      <c r="G35" s="45"/>
      <c r="H35" s="35" t="s">
        <v>21</v>
      </c>
      <c r="I35" s="45" t="s">
        <v>68</v>
      </c>
      <c r="J35" s="45" t="s">
        <v>23</v>
      </c>
      <c r="K35" s="76">
        <f t="shared" si="0"/>
        <v>0</v>
      </c>
      <c r="L35" s="77">
        <v>44238</v>
      </c>
      <c r="M35" s="77">
        <v>44239</v>
      </c>
      <c r="N35" s="35">
        <v>2.5</v>
      </c>
      <c r="O35" s="77">
        <v>44239</v>
      </c>
      <c r="P35" s="77">
        <v>44241</v>
      </c>
      <c r="Q35" s="79"/>
      <c r="R35" s="45"/>
    </row>
    <row r="36" spans="1:18" ht="26" x14ac:dyDescent="0.3">
      <c r="A36" s="41">
        <v>1712364</v>
      </c>
      <c r="B36" s="42" t="s">
        <v>69</v>
      </c>
      <c r="C36" s="47" t="s">
        <v>26</v>
      </c>
      <c r="D36" s="44"/>
      <c r="E36" s="45"/>
      <c r="F36" s="45"/>
      <c r="G36" s="45"/>
      <c r="H36" s="35" t="s">
        <v>27</v>
      </c>
      <c r="I36" s="45"/>
      <c r="J36" s="46"/>
      <c r="K36" s="76"/>
      <c r="L36" s="78"/>
      <c r="M36" s="78"/>
      <c r="N36" s="78"/>
      <c r="O36" s="45"/>
      <c r="P36" s="45"/>
      <c r="Q36" s="79"/>
      <c r="R36" s="45"/>
    </row>
    <row r="37" spans="1:18" x14ac:dyDescent="0.3">
      <c r="A37" s="41">
        <v>1712366</v>
      </c>
      <c r="B37" s="42" t="s">
        <v>70</v>
      </c>
      <c r="C37" s="47" t="s">
        <v>26</v>
      </c>
      <c r="D37" s="44"/>
      <c r="E37" s="45"/>
      <c r="F37" s="45"/>
      <c r="G37" s="45"/>
      <c r="H37" s="35" t="s">
        <v>27</v>
      </c>
      <c r="I37" s="45"/>
      <c r="J37" s="46"/>
      <c r="K37" s="76"/>
      <c r="L37" s="78"/>
      <c r="M37" s="78"/>
      <c r="N37" s="78"/>
      <c r="O37" s="45"/>
      <c r="P37" s="45"/>
      <c r="Q37" s="79"/>
      <c r="R37" s="45"/>
    </row>
    <row r="38" spans="1:18" x14ac:dyDescent="0.3">
      <c r="A38" s="41">
        <v>1714225</v>
      </c>
      <c r="B38" s="81" t="s">
        <v>71</v>
      </c>
      <c r="C38" s="47">
        <v>44246</v>
      </c>
      <c r="D38" s="44" t="s">
        <v>20</v>
      </c>
      <c r="E38" s="45">
        <v>8</v>
      </c>
      <c r="F38" s="45">
        <v>6</v>
      </c>
      <c r="G38" s="45">
        <v>6</v>
      </c>
      <c r="H38" s="35" t="s">
        <v>21</v>
      </c>
      <c r="I38" s="45" t="s">
        <v>39</v>
      </c>
      <c r="J38" s="46" t="s">
        <v>23</v>
      </c>
      <c r="K38" s="78"/>
      <c r="L38" s="78"/>
      <c r="M38" s="78"/>
      <c r="N38" s="78"/>
      <c r="O38" s="45"/>
      <c r="P38" s="45"/>
      <c r="Q38" s="79"/>
      <c r="R38" s="45"/>
    </row>
    <row r="39" spans="1:18" x14ac:dyDescent="0.3">
      <c r="A39" s="41">
        <v>1714233</v>
      </c>
      <c r="B39" s="81" t="s">
        <v>72</v>
      </c>
      <c r="C39" s="47">
        <v>44244</v>
      </c>
      <c r="D39" s="44" t="s">
        <v>32</v>
      </c>
      <c r="E39" s="45">
        <v>5</v>
      </c>
      <c r="F39" s="45">
        <v>7</v>
      </c>
      <c r="G39" s="45">
        <v>7</v>
      </c>
      <c r="H39" s="35" t="s">
        <v>21</v>
      </c>
      <c r="I39" s="45" t="s">
        <v>39</v>
      </c>
      <c r="J39" s="46" t="s">
        <v>23</v>
      </c>
      <c r="K39" s="78"/>
      <c r="L39" s="78"/>
      <c r="M39" s="78"/>
      <c r="N39" s="78"/>
      <c r="O39" s="45"/>
      <c r="P39" s="45"/>
      <c r="Q39" s="79"/>
      <c r="R39" s="45"/>
    </row>
    <row r="40" spans="1:18" x14ac:dyDescent="0.3">
      <c r="A40" s="41">
        <v>1714251</v>
      </c>
      <c r="B40" s="81" t="s">
        <v>73</v>
      </c>
      <c r="C40" s="47">
        <v>44249</v>
      </c>
      <c r="D40" s="44" t="s">
        <v>20</v>
      </c>
      <c r="E40" s="45">
        <v>8</v>
      </c>
      <c r="F40" s="45">
        <v>18</v>
      </c>
      <c r="G40" s="45">
        <v>18</v>
      </c>
      <c r="H40" s="35" t="s">
        <v>21</v>
      </c>
      <c r="I40" s="45" t="s">
        <v>30</v>
      </c>
      <c r="J40" s="46" t="s">
        <v>23</v>
      </c>
      <c r="K40" s="78"/>
      <c r="L40" s="78"/>
      <c r="M40" s="78"/>
      <c r="N40" s="78"/>
      <c r="O40" s="45"/>
      <c r="P40" s="45"/>
      <c r="Q40" s="79"/>
      <c r="R40" s="45"/>
    </row>
    <row r="41" spans="1:18" x14ac:dyDescent="0.3">
      <c r="A41" s="41"/>
      <c r="B41" s="81"/>
      <c r="C41" s="47"/>
      <c r="D41" s="44"/>
      <c r="E41" s="45"/>
      <c r="F41" s="45"/>
      <c r="G41" s="45"/>
      <c r="H41" s="45"/>
      <c r="I41" s="45"/>
      <c r="J41" s="46"/>
      <c r="K41" s="78"/>
      <c r="L41" s="78"/>
      <c r="M41" s="78"/>
      <c r="N41" s="78"/>
      <c r="O41" s="45"/>
      <c r="P41" s="45"/>
      <c r="Q41" s="79"/>
      <c r="R41" s="45"/>
    </row>
    <row r="42" spans="1:18" x14ac:dyDescent="0.3">
      <c r="B42" s="82"/>
      <c r="C42" s="83"/>
      <c r="D42" s="84"/>
      <c r="E42" s="85"/>
      <c r="F42" s="85"/>
      <c r="G42" s="85"/>
      <c r="H42" s="85"/>
      <c r="I42" s="85"/>
      <c r="J42" s="86"/>
      <c r="K42" s="87"/>
      <c r="L42" s="87"/>
      <c r="M42" s="87"/>
      <c r="N42" s="87"/>
      <c r="O42" s="85"/>
      <c r="P42" s="85"/>
      <c r="Q42" s="88"/>
      <c r="R42" s="85"/>
    </row>
    <row r="43" spans="1:18" ht="13.5" thickBot="1" x14ac:dyDescent="0.35"/>
    <row r="44" spans="1:18" ht="26.5" thickBot="1" x14ac:dyDescent="0.35">
      <c r="A44" s="90" t="s">
        <v>74</v>
      </c>
      <c r="B44" s="91" t="s">
        <v>75</v>
      </c>
      <c r="C44" s="92" t="s">
        <v>76</v>
      </c>
      <c r="D44" s="92" t="s">
        <v>77</v>
      </c>
      <c r="E44" s="91" t="s">
        <v>78</v>
      </c>
      <c r="F44" s="91" t="s">
        <v>79</v>
      </c>
      <c r="H44" s="45" t="s">
        <v>80</v>
      </c>
      <c r="J44" s="52" t="s">
        <v>54</v>
      </c>
      <c r="L44" s="52" t="s">
        <v>35</v>
      </c>
    </row>
    <row r="45" spans="1:18" ht="16" thickBot="1" x14ac:dyDescent="0.35">
      <c r="A45" s="93" t="s">
        <v>81</v>
      </c>
      <c r="B45" s="94">
        <f>COUNTA(B3:B11)</f>
        <v>9</v>
      </c>
      <c r="C45" s="95">
        <v>2</v>
      </c>
      <c r="D45" s="95">
        <v>2</v>
      </c>
      <c r="E45" s="95">
        <v>7</v>
      </c>
      <c r="F45" s="95">
        <f>COUNTIF(K2:K11,F44)</f>
        <v>0</v>
      </c>
    </row>
    <row r="47" spans="1:18" x14ac:dyDescent="0.3">
      <c r="A47" s="41"/>
      <c r="B47" s="81"/>
      <c r="C47" s="47"/>
      <c r="D47" s="44"/>
      <c r="E47" s="45"/>
    </row>
    <row r="48" spans="1:18" x14ac:dyDescent="0.3">
      <c r="A48" s="41"/>
      <c r="B48" s="81"/>
      <c r="C48" s="47"/>
      <c r="D48" s="44"/>
      <c r="E48" s="45"/>
    </row>
    <row r="49" spans="1:18" ht="13.5" thickBot="1" x14ac:dyDescent="0.35">
      <c r="A49" s="381" t="s">
        <v>82</v>
      </c>
      <c r="B49" s="381"/>
      <c r="C49" s="381"/>
      <c r="D49" s="381"/>
      <c r="E49" s="381"/>
      <c r="F49" s="381"/>
      <c r="G49" s="381"/>
      <c r="H49" s="381"/>
      <c r="I49" s="381"/>
      <c r="J49" s="381"/>
      <c r="K49" s="381"/>
      <c r="L49" s="381"/>
      <c r="M49" s="381"/>
      <c r="N49" s="381"/>
      <c r="O49" s="381"/>
      <c r="P49" s="381"/>
      <c r="Q49" s="381"/>
      <c r="R49" s="381"/>
    </row>
    <row r="50" spans="1:18" ht="31.5" thickBot="1" x14ac:dyDescent="0.35">
      <c r="A50" s="72" t="s">
        <v>1</v>
      </c>
      <c r="B50" s="72" t="s">
        <v>2</v>
      </c>
      <c r="C50" s="72" t="s">
        <v>3</v>
      </c>
      <c r="D50" s="72" t="s">
        <v>83</v>
      </c>
      <c r="E50" s="72" t="s">
        <v>5</v>
      </c>
      <c r="F50" s="72" t="s">
        <v>6</v>
      </c>
      <c r="G50" s="72" t="s">
        <v>7</v>
      </c>
      <c r="H50" s="72" t="s">
        <v>9</v>
      </c>
      <c r="I50" s="72"/>
      <c r="J50" s="72" t="s">
        <v>11</v>
      </c>
      <c r="K50" s="72" t="s">
        <v>84</v>
      </c>
      <c r="L50" s="72"/>
      <c r="M50" s="72"/>
      <c r="N50" s="72"/>
      <c r="O50" s="72" t="s">
        <v>85</v>
      </c>
      <c r="P50" s="72"/>
      <c r="Q50" s="72" t="s">
        <v>17</v>
      </c>
      <c r="R50" s="72" t="s">
        <v>18</v>
      </c>
    </row>
    <row r="51" spans="1:18" x14ac:dyDescent="0.3">
      <c r="A51" s="41">
        <v>1686215</v>
      </c>
      <c r="B51" s="81" t="s">
        <v>86</v>
      </c>
      <c r="C51" s="47">
        <v>44203</v>
      </c>
      <c r="D51" s="44" t="s">
        <v>32</v>
      </c>
      <c r="E51" s="45">
        <v>1</v>
      </c>
      <c r="F51" s="45">
        <v>1</v>
      </c>
      <c r="G51" s="45">
        <v>1</v>
      </c>
      <c r="H51" s="45" t="s">
        <v>30</v>
      </c>
      <c r="I51" s="45"/>
      <c r="J51" s="46">
        <f>G51/F51</f>
        <v>1</v>
      </c>
      <c r="K51" s="78" t="s">
        <v>24</v>
      </c>
      <c r="L51" s="78"/>
      <c r="M51" s="78"/>
      <c r="N51" s="78"/>
      <c r="O51" s="45" t="s">
        <v>87</v>
      </c>
      <c r="P51" s="45"/>
      <c r="Q51" s="79" t="s">
        <v>78</v>
      </c>
      <c r="R51" s="45"/>
    </row>
    <row r="52" spans="1:18" x14ac:dyDescent="0.3">
      <c r="A52" s="41">
        <v>1686213</v>
      </c>
      <c r="B52" s="81" t="s">
        <v>88</v>
      </c>
      <c r="C52" s="47">
        <v>44204</v>
      </c>
      <c r="D52" s="44" t="s">
        <v>20</v>
      </c>
      <c r="E52" s="45">
        <v>9</v>
      </c>
      <c r="F52" s="45">
        <v>7</v>
      </c>
      <c r="G52" s="45">
        <v>7</v>
      </c>
      <c r="H52" s="45" t="s">
        <v>46</v>
      </c>
      <c r="I52" s="45"/>
      <c r="J52" s="46">
        <f t="shared" ref="J52:J60" si="1">G52/F52</f>
        <v>1</v>
      </c>
      <c r="K52" s="78" t="s">
        <v>24</v>
      </c>
      <c r="L52" s="78"/>
      <c r="M52" s="78"/>
      <c r="N52" s="78"/>
      <c r="O52" s="45" t="s">
        <v>87</v>
      </c>
      <c r="P52" s="45"/>
      <c r="Q52" s="79" t="s">
        <v>78</v>
      </c>
      <c r="R52" s="45"/>
    </row>
    <row r="53" spans="1:18" x14ac:dyDescent="0.3">
      <c r="A53" s="41">
        <v>1686214</v>
      </c>
      <c r="B53" s="81" t="s">
        <v>89</v>
      </c>
      <c r="C53" s="48">
        <v>44209</v>
      </c>
      <c r="D53" s="45" t="s">
        <v>48</v>
      </c>
      <c r="E53" s="45">
        <v>20</v>
      </c>
      <c r="F53" s="45">
        <v>11</v>
      </c>
      <c r="G53" s="45">
        <v>11</v>
      </c>
      <c r="H53" s="45" t="s">
        <v>46</v>
      </c>
      <c r="I53" s="45"/>
      <c r="J53" s="46">
        <f t="shared" si="1"/>
        <v>1</v>
      </c>
      <c r="K53" s="78" t="s">
        <v>24</v>
      </c>
      <c r="L53" s="78"/>
      <c r="M53" s="78"/>
      <c r="N53" s="78"/>
      <c r="O53" s="45" t="s">
        <v>90</v>
      </c>
      <c r="P53" s="45"/>
      <c r="Q53" s="79" t="s">
        <v>78</v>
      </c>
      <c r="R53" s="45"/>
    </row>
    <row r="54" spans="1:18" x14ac:dyDescent="0.3">
      <c r="A54" s="41">
        <v>1686217</v>
      </c>
      <c r="B54" s="81" t="s">
        <v>91</v>
      </c>
      <c r="C54" s="48">
        <v>44211</v>
      </c>
      <c r="D54" s="45" t="s">
        <v>32</v>
      </c>
      <c r="E54" s="45">
        <v>6</v>
      </c>
      <c r="F54" s="45">
        <v>5</v>
      </c>
      <c r="G54" s="45">
        <v>5</v>
      </c>
      <c r="H54" s="45" t="s">
        <v>30</v>
      </c>
      <c r="I54" s="45"/>
      <c r="J54" s="46">
        <f t="shared" si="1"/>
        <v>1</v>
      </c>
      <c r="K54" s="78" t="s">
        <v>24</v>
      </c>
      <c r="L54" s="78"/>
      <c r="M54" s="78"/>
      <c r="N54" s="78"/>
      <c r="O54" s="45"/>
      <c r="P54" s="45"/>
      <c r="Q54" s="79" t="s">
        <v>78</v>
      </c>
      <c r="R54" s="45"/>
    </row>
    <row r="55" spans="1:18" x14ac:dyDescent="0.3">
      <c r="A55" s="41">
        <v>1686219</v>
      </c>
      <c r="B55" s="81" t="s">
        <v>92</v>
      </c>
      <c r="C55" s="47">
        <v>44216</v>
      </c>
      <c r="D55" s="44" t="s">
        <v>48</v>
      </c>
      <c r="E55" s="45">
        <v>15</v>
      </c>
      <c r="F55" s="45">
        <v>11</v>
      </c>
      <c r="G55" s="45">
        <v>11</v>
      </c>
      <c r="H55" s="45" t="s">
        <v>46</v>
      </c>
      <c r="I55" s="45"/>
      <c r="J55" s="46">
        <f t="shared" si="1"/>
        <v>1</v>
      </c>
      <c r="K55" s="78" t="s">
        <v>24</v>
      </c>
      <c r="L55" s="78"/>
      <c r="M55" s="78"/>
      <c r="N55" s="78"/>
      <c r="O55" s="45"/>
      <c r="P55" s="45"/>
      <c r="Q55" s="79" t="s">
        <v>78</v>
      </c>
      <c r="R55" s="45"/>
    </row>
    <row r="56" spans="1:18" x14ac:dyDescent="0.3">
      <c r="A56" s="41">
        <v>1686218</v>
      </c>
      <c r="B56" s="81" t="s">
        <v>93</v>
      </c>
      <c r="C56" s="47">
        <v>44216</v>
      </c>
      <c r="D56" s="44" t="s">
        <v>20</v>
      </c>
      <c r="E56" s="45">
        <v>12</v>
      </c>
      <c r="F56" s="45">
        <v>14</v>
      </c>
      <c r="G56" s="45">
        <v>14</v>
      </c>
      <c r="H56" s="45" t="s">
        <v>30</v>
      </c>
      <c r="I56" s="45"/>
      <c r="J56" s="46">
        <f t="shared" si="1"/>
        <v>1</v>
      </c>
      <c r="K56" s="78" t="s">
        <v>24</v>
      </c>
      <c r="L56" s="78"/>
      <c r="M56" s="78"/>
      <c r="N56" s="78"/>
      <c r="O56" s="45"/>
      <c r="P56" s="45"/>
      <c r="Q56" s="79" t="s">
        <v>78</v>
      </c>
      <c r="R56" s="45"/>
    </row>
    <row r="57" spans="1:18" x14ac:dyDescent="0.3">
      <c r="A57" s="41">
        <v>1686216</v>
      </c>
      <c r="B57" s="81" t="s">
        <v>94</v>
      </c>
      <c r="C57" s="47">
        <v>44221</v>
      </c>
      <c r="D57" s="44" t="s">
        <v>20</v>
      </c>
      <c r="E57" s="45">
        <v>10</v>
      </c>
      <c r="F57" s="45">
        <v>10</v>
      </c>
      <c r="G57" s="45">
        <v>10</v>
      </c>
      <c r="H57" s="45" t="s">
        <v>30</v>
      </c>
      <c r="I57" s="45"/>
      <c r="J57" s="46">
        <f t="shared" si="1"/>
        <v>1</v>
      </c>
      <c r="K57" s="78" t="s">
        <v>24</v>
      </c>
      <c r="L57" s="78"/>
      <c r="M57" s="78"/>
      <c r="N57" s="78"/>
      <c r="O57" s="45" t="s">
        <v>95</v>
      </c>
      <c r="P57" s="45"/>
      <c r="Q57" s="79" t="s">
        <v>78</v>
      </c>
      <c r="R57" s="45"/>
    </row>
    <row r="58" spans="1:18" x14ac:dyDescent="0.3">
      <c r="A58" s="41">
        <v>1686220</v>
      </c>
      <c r="B58" s="81" t="s">
        <v>96</v>
      </c>
      <c r="C58" s="47">
        <v>44217</v>
      </c>
      <c r="D58" s="44" t="s">
        <v>48</v>
      </c>
      <c r="E58" s="45">
        <v>21</v>
      </c>
      <c r="F58" s="45">
        <v>12</v>
      </c>
      <c r="G58" s="45">
        <v>12</v>
      </c>
      <c r="H58" s="45" t="s">
        <v>30</v>
      </c>
      <c r="I58" s="45"/>
      <c r="J58" s="46">
        <f t="shared" si="1"/>
        <v>1</v>
      </c>
      <c r="K58" s="78" t="s">
        <v>24</v>
      </c>
      <c r="L58" s="78"/>
      <c r="M58" s="78"/>
      <c r="N58" s="78"/>
      <c r="O58" s="45"/>
      <c r="P58" s="45"/>
      <c r="Q58" s="79" t="s">
        <v>78</v>
      </c>
      <c r="R58" s="45"/>
    </row>
    <row r="59" spans="1:18" x14ac:dyDescent="0.3">
      <c r="A59" s="41">
        <v>1686221</v>
      </c>
      <c r="B59" s="81" t="s">
        <v>97</v>
      </c>
      <c r="C59" s="47">
        <v>44218</v>
      </c>
      <c r="D59" s="44" t="s">
        <v>98</v>
      </c>
      <c r="E59" s="45">
        <v>40</v>
      </c>
      <c r="F59" s="45">
        <v>30</v>
      </c>
      <c r="G59" s="45">
        <v>30</v>
      </c>
      <c r="H59" s="45" t="s">
        <v>99</v>
      </c>
      <c r="I59" s="45"/>
      <c r="J59" s="46">
        <f t="shared" si="1"/>
        <v>1</v>
      </c>
      <c r="K59" s="78" t="s">
        <v>24</v>
      </c>
      <c r="L59" s="78"/>
      <c r="M59" s="78"/>
      <c r="N59" s="78"/>
      <c r="O59" s="45" t="s">
        <v>100</v>
      </c>
      <c r="P59" s="45"/>
      <c r="Q59" s="79" t="s">
        <v>78</v>
      </c>
      <c r="R59" s="45"/>
    </row>
    <row r="60" spans="1:18" ht="26" x14ac:dyDescent="0.3">
      <c r="A60" s="41">
        <v>1712356</v>
      </c>
      <c r="B60" s="81" t="s">
        <v>101</v>
      </c>
      <c r="C60" s="47">
        <v>44223</v>
      </c>
      <c r="D60" s="44" t="s">
        <v>32</v>
      </c>
      <c r="E60" s="45">
        <v>1</v>
      </c>
      <c r="F60" s="45">
        <v>1</v>
      </c>
      <c r="G60" s="45">
        <v>1</v>
      </c>
      <c r="H60" s="45" t="s">
        <v>46</v>
      </c>
      <c r="I60" s="45"/>
      <c r="J60" s="46">
        <f t="shared" si="1"/>
        <v>1</v>
      </c>
      <c r="K60" s="78" t="s">
        <v>24</v>
      </c>
      <c r="L60" s="78"/>
      <c r="M60" s="78"/>
      <c r="N60" s="78"/>
      <c r="O60" s="45" t="s">
        <v>102</v>
      </c>
      <c r="P60" s="45"/>
      <c r="Q60" s="79" t="s">
        <v>78</v>
      </c>
      <c r="R60" s="45"/>
    </row>
    <row r="1048576" spans="16:16" x14ac:dyDescent="0.3">
      <c r="P1048576" s="77"/>
    </row>
  </sheetData>
  <mergeCells count="2">
    <mergeCell ref="A1:R1"/>
    <mergeCell ref="A49:R49"/>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CDF4-5765-461D-ABEE-34D20E8D979F}">
  <dimension ref="A1:K34"/>
  <sheetViews>
    <sheetView zoomScale="99" workbookViewId="0">
      <selection sqref="A1:J1"/>
    </sheetView>
  </sheetViews>
  <sheetFormatPr defaultRowHeight="14.5" x14ac:dyDescent="0.35"/>
  <cols>
    <col min="1" max="1" width="12.54296875" customWidth="1"/>
    <col min="2" max="2" width="16.81640625" customWidth="1"/>
    <col min="3" max="3" width="24.7265625" customWidth="1"/>
    <col min="5" max="5" width="19.1796875" style="6" customWidth="1"/>
  </cols>
  <sheetData>
    <row r="1" spans="1:11" ht="58" x14ac:dyDescent="0.35">
      <c r="A1" s="10" t="s">
        <v>299</v>
      </c>
      <c r="B1" s="10" t="s">
        <v>334</v>
      </c>
      <c r="C1" s="10" t="s">
        <v>335</v>
      </c>
      <c r="D1" s="10" t="s">
        <v>308</v>
      </c>
      <c r="E1" s="10" t="s">
        <v>18</v>
      </c>
    </row>
    <row r="2" spans="1:11" x14ac:dyDescent="0.35">
      <c r="A2" s="1">
        <v>1</v>
      </c>
      <c r="B2" s="1" t="s">
        <v>312</v>
      </c>
      <c r="C2" s="10"/>
      <c r="D2" s="1" t="s">
        <v>127</v>
      </c>
      <c r="E2" s="10"/>
    </row>
    <row r="3" spans="1:11" x14ac:dyDescent="0.35">
      <c r="A3" s="1">
        <v>1</v>
      </c>
      <c r="B3" s="1" t="s">
        <v>309</v>
      </c>
      <c r="C3" s="1" t="s">
        <v>312</v>
      </c>
      <c r="D3" s="1" t="s">
        <v>127</v>
      </c>
      <c r="E3" s="2">
        <v>1968</v>
      </c>
      <c r="J3" t="s">
        <v>336</v>
      </c>
      <c r="K3" t="s">
        <v>337</v>
      </c>
    </row>
    <row r="4" spans="1:11" x14ac:dyDescent="0.35">
      <c r="A4" s="1">
        <v>1</v>
      </c>
      <c r="B4" s="1" t="s">
        <v>309</v>
      </c>
      <c r="C4" s="1" t="s">
        <v>315</v>
      </c>
      <c r="D4" s="1" t="s">
        <v>127</v>
      </c>
      <c r="E4" s="2">
        <v>1969.99</v>
      </c>
      <c r="J4" t="s">
        <v>30</v>
      </c>
      <c r="K4" t="s">
        <v>338</v>
      </c>
    </row>
    <row r="5" spans="1:11" x14ac:dyDescent="0.35">
      <c r="A5" s="1">
        <v>1</v>
      </c>
      <c r="B5" s="1" t="s">
        <v>309</v>
      </c>
      <c r="C5" s="1" t="s">
        <v>312</v>
      </c>
      <c r="D5" s="1" t="s">
        <v>127</v>
      </c>
      <c r="E5" s="2">
        <v>1967</v>
      </c>
      <c r="J5" t="s">
        <v>339</v>
      </c>
      <c r="K5" t="s">
        <v>340</v>
      </c>
    </row>
    <row r="6" spans="1:11" x14ac:dyDescent="0.35">
      <c r="A6" s="1">
        <v>2</v>
      </c>
      <c r="B6" s="1" t="s">
        <v>309</v>
      </c>
      <c r="C6" s="1" t="s">
        <v>312</v>
      </c>
      <c r="D6" s="1" t="s">
        <v>127</v>
      </c>
      <c r="E6" s="2">
        <v>2658</v>
      </c>
    </row>
    <row r="7" spans="1:11" x14ac:dyDescent="0.35">
      <c r="A7" s="1">
        <v>2</v>
      </c>
      <c r="B7" s="1" t="s">
        <v>309</v>
      </c>
      <c r="C7" s="1" t="s">
        <v>315</v>
      </c>
      <c r="D7" s="1" t="s">
        <v>127</v>
      </c>
      <c r="E7" s="2">
        <v>2658.99</v>
      </c>
    </row>
    <row r="8" spans="1:11" x14ac:dyDescent="0.35">
      <c r="A8" s="1">
        <v>2</v>
      </c>
      <c r="B8" s="1" t="s">
        <v>309</v>
      </c>
      <c r="C8" s="1" t="s">
        <v>312</v>
      </c>
      <c r="D8" s="1" t="s">
        <v>127</v>
      </c>
      <c r="E8" s="2">
        <v>2657</v>
      </c>
    </row>
    <row r="9" spans="1:11" x14ac:dyDescent="0.35">
      <c r="A9" s="1">
        <v>3</v>
      </c>
      <c r="B9" s="1" t="s">
        <v>309</v>
      </c>
      <c r="C9" s="1" t="s">
        <v>312</v>
      </c>
      <c r="D9" s="1" t="s">
        <v>127</v>
      </c>
      <c r="E9" s="2">
        <v>3349</v>
      </c>
    </row>
    <row r="10" spans="1:11" x14ac:dyDescent="0.35">
      <c r="A10" s="1">
        <v>3</v>
      </c>
      <c r="B10" s="1" t="s">
        <v>309</v>
      </c>
      <c r="C10" s="1" t="s">
        <v>315</v>
      </c>
      <c r="D10" s="1" t="s">
        <v>127</v>
      </c>
      <c r="E10" s="2">
        <v>3350</v>
      </c>
    </row>
    <row r="11" spans="1:11" x14ac:dyDescent="0.35">
      <c r="A11" s="1">
        <v>3</v>
      </c>
      <c r="B11" s="1" t="s">
        <v>309</v>
      </c>
      <c r="C11" s="1" t="s">
        <v>312</v>
      </c>
      <c r="D11" s="1" t="s">
        <v>127</v>
      </c>
      <c r="E11" s="2">
        <v>3348.99</v>
      </c>
    </row>
    <row r="12" spans="1:11" x14ac:dyDescent="0.35">
      <c r="A12" s="1">
        <v>4</v>
      </c>
      <c r="B12" s="1" t="s">
        <v>309</v>
      </c>
      <c r="C12" s="1" t="s">
        <v>312</v>
      </c>
      <c r="D12" s="1" t="s">
        <v>127</v>
      </c>
      <c r="E12" s="2">
        <v>4040</v>
      </c>
    </row>
    <row r="13" spans="1:11" x14ac:dyDescent="0.35">
      <c r="A13" s="1">
        <v>4</v>
      </c>
      <c r="B13" s="1" t="s">
        <v>309</v>
      </c>
      <c r="C13" s="1" t="s">
        <v>315</v>
      </c>
      <c r="D13" s="1" t="s">
        <v>127</v>
      </c>
      <c r="E13" s="2">
        <v>4040.55</v>
      </c>
    </row>
    <row r="14" spans="1:11" x14ac:dyDescent="0.35">
      <c r="A14" s="1">
        <v>4</v>
      </c>
      <c r="B14" s="1" t="s">
        <v>309</v>
      </c>
      <c r="C14" s="1" t="s">
        <v>312</v>
      </c>
      <c r="D14" s="1" t="s">
        <v>127</v>
      </c>
      <c r="E14" s="2">
        <v>4039</v>
      </c>
    </row>
    <row r="15" spans="1:11" x14ac:dyDescent="0.35">
      <c r="A15" s="1">
        <v>5</v>
      </c>
      <c r="B15" s="1" t="s">
        <v>312</v>
      </c>
      <c r="C15" s="1"/>
      <c r="D15" s="1" t="s">
        <v>127</v>
      </c>
      <c r="E15" s="2">
        <v>4730</v>
      </c>
    </row>
    <row r="16" spans="1:11" x14ac:dyDescent="0.35">
      <c r="A16" s="1">
        <v>5</v>
      </c>
      <c r="B16" s="1" t="s">
        <v>309</v>
      </c>
      <c r="C16" s="1" t="s">
        <v>312</v>
      </c>
      <c r="D16" s="1" t="s">
        <v>127</v>
      </c>
      <c r="E16" s="2">
        <v>4730</v>
      </c>
    </row>
    <row r="17" spans="1:5" x14ac:dyDescent="0.35">
      <c r="A17" s="1">
        <v>5</v>
      </c>
      <c r="B17" s="1" t="s">
        <v>309</v>
      </c>
      <c r="C17" s="1" t="s">
        <v>315</v>
      </c>
      <c r="D17" s="1" t="s">
        <v>127</v>
      </c>
      <c r="E17" s="2">
        <v>4733</v>
      </c>
    </row>
    <row r="18" spans="1:5" x14ac:dyDescent="0.35">
      <c r="A18" s="1">
        <v>5</v>
      </c>
      <c r="B18" s="1" t="s">
        <v>309</v>
      </c>
      <c r="C18" s="1" t="s">
        <v>312</v>
      </c>
      <c r="D18" s="1" t="s">
        <v>127</v>
      </c>
      <c r="E18" s="2">
        <v>4729</v>
      </c>
    </row>
    <row r="19" spans="1:5" x14ac:dyDescent="0.35">
      <c r="A19" s="1">
        <v>6</v>
      </c>
      <c r="B19" s="1" t="s">
        <v>309</v>
      </c>
      <c r="C19" s="1" t="s">
        <v>312</v>
      </c>
      <c r="D19" s="1" t="s">
        <v>127</v>
      </c>
      <c r="E19" s="2">
        <v>5421</v>
      </c>
    </row>
    <row r="20" spans="1:5" x14ac:dyDescent="0.35">
      <c r="A20" s="1">
        <v>6</v>
      </c>
      <c r="B20" s="1" t="s">
        <v>309</v>
      </c>
      <c r="C20" s="1" t="s">
        <v>315</v>
      </c>
      <c r="D20" s="1" t="s">
        <v>127</v>
      </c>
      <c r="E20" s="2">
        <v>5422</v>
      </c>
    </row>
    <row r="21" spans="1:5" x14ac:dyDescent="0.35">
      <c r="A21" s="1">
        <v>6</v>
      </c>
      <c r="B21" s="1" t="s">
        <v>309</v>
      </c>
      <c r="C21" s="1" t="s">
        <v>312</v>
      </c>
      <c r="D21" s="1" t="s">
        <v>127</v>
      </c>
      <c r="E21" s="2">
        <v>5420</v>
      </c>
    </row>
    <row r="22" spans="1:5" ht="29" x14ac:dyDescent="0.35">
      <c r="A22" s="1">
        <v>7</v>
      </c>
      <c r="B22" s="1" t="s">
        <v>309</v>
      </c>
      <c r="C22" s="1" t="s">
        <v>312</v>
      </c>
      <c r="D22" s="1" t="s">
        <v>127</v>
      </c>
      <c r="E22" s="2" t="s">
        <v>341</v>
      </c>
    </row>
    <row r="23" spans="1:5" x14ac:dyDescent="0.35">
      <c r="A23" s="1">
        <v>7</v>
      </c>
      <c r="B23" s="1" t="s">
        <v>309</v>
      </c>
      <c r="C23" s="1" t="s">
        <v>315</v>
      </c>
      <c r="D23" s="1" t="s">
        <v>127</v>
      </c>
      <c r="E23" s="2">
        <v>6114</v>
      </c>
    </row>
    <row r="24" spans="1:5" x14ac:dyDescent="0.35">
      <c r="A24" s="1">
        <v>7</v>
      </c>
      <c r="B24" s="1" t="s">
        <v>309</v>
      </c>
      <c r="C24" s="1" t="s">
        <v>312</v>
      </c>
      <c r="D24" s="1" t="s">
        <v>127</v>
      </c>
      <c r="E24" s="2">
        <v>6111</v>
      </c>
    </row>
    <row r="25" spans="1:5" x14ac:dyDescent="0.35">
      <c r="A25" s="1">
        <v>8</v>
      </c>
      <c r="B25" s="1" t="s">
        <v>309</v>
      </c>
      <c r="C25" s="1" t="s">
        <v>312</v>
      </c>
      <c r="D25" s="1" t="s">
        <v>127</v>
      </c>
      <c r="E25" s="2">
        <v>6802</v>
      </c>
    </row>
    <row r="26" spans="1:5" x14ac:dyDescent="0.35">
      <c r="A26" s="1">
        <v>8</v>
      </c>
      <c r="B26" s="1" t="s">
        <v>309</v>
      </c>
      <c r="C26" s="1" t="s">
        <v>315</v>
      </c>
      <c r="D26" s="1" t="s">
        <v>127</v>
      </c>
      <c r="E26" s="2">
        <v>6803</v>
      </c>
    </row>
    <row r="27" spans="1:5" x14ac:dyDescent="0.35">
      <c r="A27" s="1">
        <v>8</v>
      </c>
      <c r="B27" s="1" t="s">
        <v>309</v>
      </c>
      <c r="C27" s="1" t="s">
        <v>312</v>
      </c>
      <c r="D27" s="1" t="s">
        <v>127</v>
      </c>
      <c r="E27" s="2">
        <v>6801</v>
      </c>
    </row>
    <row r="28" spans="1:5" ht="29" x14ac:dyDescent="0.35">
      <c r="A28" s="1">
        <v>58</v>
      </c>
      <c r="B28" s="1" t="s">
        <v>309</v>
      </c>
      <c r="C28" s="1" t="s">
        <v>312</v>
      </c>
      <c r="D28" s="1" t="s">
        <v>127</v>
      </c>
      <c r="E28" s="2" t="s">
        <v>342</v>
      </c>
    </row>
    <row r="29" spans="1:5" x14ac:dyDescent="0.35">
      <c r="A29" s="1">
        <v>58</v>
      </c>
      <c r="B29" s="1" t="s">
        <v>309</v>
      </c>
      <c r="C29" s="1" t="s">
        <v>315</v>
      </c>
      <c r="D29" s="1" t="s">
        <v>127</v>
      </c>
      <c r="E29" s="2">
        <v>41358</v>
      </c>
    </row>
    <row r="30" spans="1:5" x14ac:dyDescent="0.35">
      <c r="A30" s="1">
        <v>58</v>
      </c>
      <c r="B30" s="1" t="s">
        <v>309</v>
      </c>
      <c r="C30" s="1" t="s">
        <v>312</v>
      </c>
      <c r="D30" s="1" t="s">
        <v>127</v>
      </c>
      <c r="E30" s="2">
        <v>41351</v>
      </c>
    </row>
    <row r="31" spans="1:5" x14ac:dyDescent="0.35">
      <c r="A31" s="1">
        <v>58</v>
      </c>
      <c r="B31" s="1" t="s">
        <v>309</v>
      </c>
      <c r="C31" s="1" t="s">
        <v>312</v>
      </c>
      <c r="D31" s="1" t="s">
        <v>127</v>
      </c>
      <c r="E31" s="2">
        <v>41252.65</v>
      </c>
    </row>
    <row r="32" spans="1:5" x14ac:dyDescent="0.35">
      <c r="A32" s="1">
        <v>99</v>
      </c>
      <c r="B32" s="1" t="s">
        <v>309</v>
      </c>
      <c r="C32" s="1" t="s">
        <v>312</v>
      </c>
      <c r="D32" s="1" t="s">
        <v>127</v>
      </c>
      <c r="E32" s="2">
        <v>69683</v>
      </c>
    </row>
    <row r="33" spans="1:5" x14ac:dyDescent="0.35">
      <c r="A33" s="1">
        <v>99</v>
      </c>
      <c r="B33" s="1" t="s">
        <v>309</v>
      </c>
      <c r="C33" s="1" t="s">
        <v>315</v>
      </c>
      <c r="D33" s="1" t="s">
        <v>127</v>
      </c>
      <c r="E33" s="2">
        <v>69683.100000000006</v>
      </c>
    </row>
    <row r="34" spans="1:5" x14ac:dyDescent="0.35">
      <c r="A34" s="1">
        <v>99</v>
      </c>
      <c r="B34" s="1" t="s">
        <v>309</v>
      </c>
      <c r="C34" s="1" t="s">
        <v>312</v>
      </c>
      <c r="D34" s="1" t="s">
        <v>127</v>
      </c>
      <c r="E34" s="2">
        <v>69681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FF310-86B2-4337-8276-822987A54A7D}">
  <dimension ref="A1:H25"/>
  <sheetViews>
    <sheetView workbookViewId="0">
      <selection sqref="A1:J1"/>
    </sheetView>
  </sheetViews>
  <sheetFormatPr defaultRowHeight="14.5" x14ac:dyDescent="0.35"/>
  <cols>
    <col min="1" max="1" width="12.54296875" customWidth="1"/>
    <col min="2" max="2" width="16.81640625" customWidth="1"/>
    <col min="3" max="4" width="24.7265625" customWidth="1"/>
    <col min="6" max="6" width="12.1796875" customWidth="1"/>
  </cols>
  <sheetData>
    <row r="1" spans="1:8" ht="52" x14ac:dyDescent="0.35">
      <c r="A1" s="21" t="s">
        <v>343</v>
      </c>
      <c r="B1" s="22" t="s">
        <v>299</v>
      </c>
      <c r="C1" s="22" t="s">
        <v>344</v>
      </c>
      <c r="D1" s="22" t="s">
        <v>345</v>
      </c>
      <c r="E1" s="22" t="s">
        <v>346</v>
      </c>
      <c r="F1" s="22" t="s">
        <v>347</v>
      </c>
      <c r="G1" s="23" t="s">
        <v>348</v>
      </c>
      <c r="H1" s="22" t="s">
        <v>308</v>
      </c>
    </row>
    <row r="2" spans="1:8" x14ac:dyDescent="0.35">
      <c r="A2" s="24" t="s">
        <v>349</v>
      </c>
      <c r="B2" s="24">
        <v>8</v>
      </c>
      <c r="C2" s="24" t="s">
        <v>350</v>
      </c>
      <c r="D2" s="24" t="s">
        <v>350</v>
      </c>
      <c r="E2" s="24" t="s">
        <v>26</v>
      </c>
      <c r="F2" s="24" t="s">
        <v>26</v>
      </c>
      <c r="G2" s="24" t="s">
        <v>351</v>
      </c>
      <c r="H2" s="24" t="s">
        <v>127</v>
      </c>
    </row>
    <row r="3" spans="1:8" x14ac:dyDescent="0.35">
      <c r="A3" s="24" t="s">
        <v>352</v>
      </c>
      <c r="B3" s="24">
        <v>2</v>
      </c>
      <c r="C3" s="24" t="s">
        <v>353</v>
      </c>
      <c r="D3" s="24" t="s">
        <v>350</v>
      </c>
      <c r="E3" s="24" t="s">
        <v>353</v>
      </c>
      <c r="F3" s="24" t="s">
        <v>26</v>
      </c>
      <c r="G3" s="24" t="s">
        <v>351</v>
      </c>
      <c r="H3" s="24" t="s">
        <v>127</v>
      </c>
    </row>
    <row r="4" spans="1:8" x14ac:dyDescent="0.35">
      <c r="A4" s="24" t="s">
        <v>354</v>
      </c>
      <c r="B4" s="24">
        <v>5</v>
      </c>
      <c r="C4" s="24" t="s">
        <v>350</v>
      </c>
      <c r="D4" s="24" t="s">
        <v>353</v>
      </c>
      <c r="E4" s="24" t="s">
        <v>353</v>
      </c>
      <c r="F4" s="24" t="s">
        <v>26</v>
      </c>
      <c r="G4" s="24" t="s">
        <v>351</v>
      </c>
      <c r="H4" s="24" t="s">
        <v>127</v>
      </c>
    </row>
    <row r="5" spans="1:8" x14ac:dyDescent="0.35">
      <c r="A5" s="24" t="s">
        <v>355</v>
      </c>
      <c r="B5" s="24">
        <v>2</v>
      </c>
      <c r="C5" s="24" t="s">
        <v>353</v>
      </c>
      <c r="D5" s="24" t="s">
        <v>353</v>
      </c>
      <c r="E5" s="24" t="s">
        <v>353</v>
      </c>
      <c r="F5" s="24" t="s">
        <v>26</v>
      </c>
      <c r="G5" s="24" t="s">
        <v>351</v>
      </c>
      <c r="H5" s="24" t="s">
        <v>127</v>
      </c>
    </row>
    <row r="6" spans="1:8" x14ac:dyDescent="0.35">
      <c r="A6" s="24" t="s">
        <v>356</v>
      </c>
      <c r="B6" s="24">
        <v>3</v>
      </c>
      <c r="C6" s="24" t="s">
        <v>353</v>
      </c>
      <c r="D6" s="24" t="s">
        <v>353</v>
      </c>
      <c r="E6" s="24" t="s">
        <v>350</v>
      </c>
      <c r="F6" s="24" t="s">
        <v>350</v>
      </c>
      <c r="G6" s="24" t="s">
        <v>351</v>
      </c>
      <c r="H6" s="24" t="s">
        <v>127</v>
      </c>
    </row>
    <row r="7" spans="1:8" x14ac:dyDescent="0.35">
      <c r="A7" s="24" t="s">
        <v>357</v>
      </c>
      <c r="B7" s="24">
        <v>4</v>
      </c>
      <c r="C7" s="24" t="s">
        <v>353</v>
      </c>
      <c r="D7" s="24" t="s">
        <v>353</v>
      </c>
      <c r="E7" s="24" t="s">
        <v>350</v>
      </c>
      <c r="F7" s="24" t="s">
        <v>353</v>
      </c>
      <c r="G7" s="24" t="s">
        <v>358</v>
      </c>
      <c r="H7" s="24" t="s">
        <v>127</v>
      </c>
    </row>
    <row r="8" spans="1:8" x14ac:dyDescent="0.35">
      <c r="A8" s="24" t="s">
        <v>359</v>
      </c>
      <c r="B8" s="24">
        <v>1</v>
      </c>
      <c r="C8" s="24" t="s">
        <v>353</v>
      </c>
      <c r="D8" s="24" t="s">
        <v>350</v>
      </c>
      <c r="E8" s="24" t="s">
        <v>350</v>
      </c>
      <c r="F8" s="24" t="s">
        <v>360</v>
      </c>
      <c r="G8" s="24" t="s">
        <v>358</v>
      </c>
      <c r="H8" s="24" t="s">
        <v>127</v>
      </c>
    </row>
    <row r="9" spans="1:8" x14ac:dyDescent="0.35">
      <c r="A9" s="24" t="s">
        <v>361</v>
      </c>
      <c r="B9" s="24">
        <v>2</v>
      </c>
      <c r="C9" s="24" t="s">
        <v>353</v>
      </c>
      <c r="D9" s="24" t="s">
        <v>350</v>
      </c>
      <c r="E9" s="24" t="s">
        <v>350</v>
      </c>
      <c r="F9" s="24" t="s">
        <v>362</v>
      </c>
      <c r="G9" s="24" t="s">
        <v>358</v>
      </c>
      <c r="H9" s="24" t="s">
        <v>127</v>
      </c>
    </row>
    <row r="10" spans="1:8" x14ac:dyDescent="0.35">
      <c r="A10" s="24" t="s">
        <v>363</v>
      </c>
      <c r="B10" s="24">
        <v>3</v>
      </c>
      <c r="C10" s="24" t="s">
        <v>353</v>
      </c>
      <c r="D10" s="24" t="s">
        <v>353</v>
      </c>
      <c r="E10" s="24" t="s">
        <v>350</v>
      </c>
      <c r="F10" s="24" t="s">
        <v>364</v>
      </c>
      <c r="G10" s="24" t="s">
        <v>358</v>
      </c>
      <c r="H10" s="24" t="s">
        <v>127</v>
      </c>
    </row>
    <row r="11" spans="1:8" x14ac:dyDescent="0.35">
      <c r="A11" s="24" t="s">
        <v>365</v>
      </c>
      <c r="B11" s="24">
        <v>4</v>
      </c>
      <c r="C11" s="24" t="s">
        <v>353</v>
      </c>
      <c r="D11" s="24" t="s">
        <v>353</v>
      </c>
      <c r="E11" s="24" t="s">
        <v>350</v>
      </c>
      <c r="F11" s="24" t="s">
        <v>366</v>
      </c>
      <c r="G11" s="24" t="s">
        <v>358</v>
      </c>
      <c r="H11" s="24" t="s">
        <v>127</v>
      </c>
    </row>
    <row r="12" spans="1:8" x14ac:dyDescent="0.35">
      <c r="A12" s="24" t="s">
        <v>367</v>
      </c>
      <c r="B12" s="24">
        <v>5</v>
      </c>
      <c r="C12" s="24" t="s">
        <v>350</v>
      </c>
      <c r="D12" s="24" t="s">
        <v>353</v>
      </c>
      <c r="E12" s="24" t="s">
        <v>350</v>
      </c>
      <c r="F12" s="24" t="s">
        <v>368</v>
      </c>
      <c r="G12" s="24" t="s">
        <v>358</v>
      </c>
      <c r="H12" s="24" t="s">
        <v>127</v>
      </c>
    </row>
    <row r="13" spans="1:8" x14ac:dyDescent="0.35">
      <c r="A13" s="24" t="s">
        <v>369</v>
      </c>
      <c r="B13" s="24">
        <v>6</v>
      </c>
      <c r="C13" s="24" t="s">
        <v>350</v>
      </c>
      <c r="D13" s="24" t="s">
        <v>353</v>
      </c>
      <c r="E13" s="24" t="s">
        <v>350</v>
      </c>
      <c r="F13" s="24" t="s">
        <v>370</v>
      </c>
      <c r="G13" s="24" t="s">
        <v>358</v>
      </c>
      <c r="H13" s="24" t="s">
        <v>127</v>
      </c>
    </row>
    <row r="14" spans="1:8" x14ac:dyDescent="0.35">
      <c r="A14" s="24" t="s">
        <v>371</v>
      </c>
      <c r="B14" s="24">
        <v>7</v>
      </c>
      <c r="C14" s="24" t="s">
        <v>353</v>
      </c>
      <c r="D14" s="24" t="s">
        <v>350</v>
      </c>
      <c r="E14" s="24" t="s">
        <v>350</v>
      </c>
      <c r="F14" s="24" t="s">
        <v>372</v>
      </c>
      <c r="G14" s="24" t="s">
        <v>358</v>
      </c>
      <c r="H14" s="24" t="s">
        <v>127</v>
      </c>
    </row>
    <row r="15" spans="1:8" x14ac:dyDescent="0.35">
      <c r="A15" s="24" t="s">
        <v>373</v>
      </c>
      <c r="B15" s="24">
        <v>8</v>
      </c>
      <c r="C15" s="24" t="s">
        <v>353</v>
      </c>
      <c r="D15" s="24" t="s">
        <v>353</v>
      </c>
      <c r="E15" s="24" t="s">
        <v>350</v>
      </c>
      <c r="F15" s="24" t="s">
        <v>374</v>
      </c>
      <c r="G15" s="24" t="s">
        <v>358</v>
      </c>
      <c r="H15" s="24" t="s">
        <v>127</v>
      </c>
    </row>
    <row r="16" spans="1:8" x14ac:dyDescent="0.35">
      <c r="A16" s="24" t="s">
        <v>375</v>
      </c>
      <c r="B16" s="24">
        <v>11</v>
      </c>
      <c r="C16" s="24" t="s">
        <v>353</v>
      </c>
      <c r="D16" s="24" t="s">
        <v>350</v>
      </c>
      <c r="E16" s="24" t="s">
        <v>350</v>
      </c>
      <c r="F16" s="24" t="s">
        <v>376</v>
      </c>
      <c r="G16" s="24" t="s">
        <v>358</v>
      </c>
      <c r="H16" s="24" t="s">
        <v>127</v>
      </c>
    </row>
    <row r="17" spans="1:8" x14ac:dyDescent="0.35">
      <c r="A17" s="24" t="s">
        <v>377</v>
      </c>
      <c r="B17" s="24">
        <v>1</v>
      </c>
      <c r="C17" s="24" t="s">
        <v>353</v>
      </c>
      <c r="D17" s="24" t="s">
        <v>350</v>
      </c>
      <c r="E17" s="24" t="s">
        <v>350</v>
      </c>
      <c r="F17" s="24" t="s">
        <v>378</v>
      </c>
      <c r="G17" s="24" t="s">
        <v>351</v>
      </c>
      <c r="H17" s="24" t="s">
        <v>127</v>
      </c>
    </row>
    <row r="18" spans="1:8" x14ac:dyDescent="0.35">
      <c r="A18" s="24" t="s">
        <v>379</v>
      </c>
      <c r="B18" s="24">
        <v>2</v>
      </c>
      <c r="C18" s="24" t="s">
        <v>353</v>
      </c>
      <c r="D18" s="24" t="s">
        <v>350</v>
      </c>
      <c r="E18" s="24" t="s">
        <v>350</v>
      </c>
      <c r="F18" s="24" t="s">
        <v>380</v>
      </c>
      <c r="G18" s="24" t="s">
        <v>351</v>
      </c>
      <c r="H18" s="24" t="s">
        <v>127</v>
      </c>
    </row>
    <row r="19" spans="1:8" x14ac:dyDescent="0.35">
      <c r="A19" s="24" t="s">
        <v>381</v>
      </c>
      <c r="B19" s="24">
        <v>3</v>
      </c>
      <c r="C19" s="24" t="s">
        <v>353</v>
      </c>
      <c r="D19" s="24" t="s">
        <v>353</v>
      </c>
      <c r="E19" s="24" t="s">
        <v>350</v>
      </c>
      <c r="F19" s="24" t="s">
        <v>382</v>
      </c>
      <c r="G19" s="24" t="s">
        <v>351</v>
      </c>
      <c r="H19" s="24" t="s">
        <v>127</v>
      </c>
    </row>
    <row r="20" spans="1:8" x14ac:dyDescent="0.35">
      <c r="A20" s="24" t="s">
        <v>383</v>
      </c>
      <c r="B20" s="24">
        <v>4</v>
      </c>
      <c r="C20" s="24" t="s">
        <v>353</v>
      </c>
      <c r="D20" s="24" t="s">
        <v>353</v>
      </c>
      <c r="E20" s="24" t="s">
        <v>350</v>
      </c>
      <c r="F20" s="24" t="s">
        <v>384</v>
      </c>
      <c r="G20" s="24" t="s">
        <v>351</v>
      </c>
      <c r="H20" s="24" t="s">
        <v>127</v>
      </c>
    </row>
    <row r="21" spans="1:8" x14ac:dyDescent="0.35">
      <c r="A21" s="24" t="s">
        <v>385</v>
      </c>
      <c r="B21" s="24">
        <v>5</v>
      </c>
      <c r="C21" s="24" t="s">
        <v>350</v>
      </c>
      <c r="D21" s="24" t="s">
        <v>353</v>
      </c>
      <c r="E21" s="24" t="s">
        <v>350</v>
      </c>
      <c r="F21" s="24" t="s">
        <v>386</v>
      </c>
      <c r="G21" s="24" t="s">
        <v>351</v>
      </c>
      <c r="H21" s="24" t="s">
        <v>127</v>
      </c>
    </row>
    <row r="22" spans="1:8" x14ac:dyDescent="0.35">
      <c r="A22" s="24" t="s">
        <v>387</v>
      </c>
      <c r="B22" s="24">
        <v>6</v>
      </c>
      <c r="C22" s="24" t="s">
        <v>350</v>
      </c>
      <c r="D22" s="24" t="s">
        <v>353</v>
      </c>
      <c r="E22" s="24" t="s">
        <v>350</v>
      </c>
      <c r="F22" s="24" t="s">
        <v>388</v>
      </c>
      <c r="G22" s="24" t="s">
        <v>351</v>
      </c>
      <c r="H22" s="24" t="s">
        <v>127</v>
      </c>
    </row>
    <row r="23" spans="1:8" x14ac:dyDescent="0.35">
      <c r="A23" s="24" t="s">
        <v>389</v>
      </c>
      <c r="B23" s="24">
        <v>7</v>
      </c>
      <c r="C23" s="24" t="s">
        <v>353</v>
      </c>
      <c r="D23" s="24" t="s">
        <v>350</v>
      </c>
      <c r="E23" s="24" t="s">
        <v>350</v>
      </c>
      <c r="F23" s="24" t="s">
        <v>390</v>
      </c>
      <c r="G23" s="24" t="s">
        <v>351</v>
      </c>
      <c r="H23" s="24" t="s">
        <v>127</v>
      </c>
    </row>
    <row r="24" spans="1:8" x14ac:dyDescent="0.35">
      <c r="A24" s="24" t="s">
        <v>391</v>
      </c>
      <c r="B24" s="24">
        <v>8</v>
      </c>
      <c r="C24" s="24" t="s">
        <v>353</v>
      </c>
      <c r="D24" s="24" t="s">
        <v>353</v>
      </c>
      <c r="E24" s="24" t="s">
        <v>350</v>
      </c>
      <c r="F24" s="24" t="s">
        <v>392</v>
      </c>
      <c r="G24" s="24" t="s">
        <v>351</v>
      </c>
      <c r="H24" s="24" t="s">
        <v>127</v>
      </c>
    </row>
    <row r="25" spans="1:8" x14ac:dyDescent="0.35">
      <c r="A25" s="24" t="s">
        <v>393</v>
      </c>
      <c r="B25" s="24">
        <v>12</v>
      </c>
      <c r="C25" s="24" t="s">
        <v>353</v>
      </c>
      <c r="D25" s="24" t="s">
        <v>350</v>
      </c>
      <c r="E25" s="24" t="s">
        <v>350</v>
      </c>
      <c r="F25" s="24" t="s">
        <v>394</v>
      </c>
      <c r="G25" s="24" t="s">
        <v>351</v>
      </c>
      <c r="H25" s="24" t="s">
        <v>127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A4188-B3FD-4EBF-A313-D940717F47B9}">
  <dimension ref="A1:J34"/>
  <sheetViews>
    <sheetView topLeftCell="A18" zoomScale="74" workbookViewId="0">
      <selection activeCell="D37" sqref="D37"/>
    </sheetView>
  </sheetViews>
  <sheetFormatPr defaultRowHeight="14.5" x14ac:dyDescent="0.35"/>
  <cols>
    <col min="1" max="1" width="30.54296875" bestFit="1" customWidth="1"/>
    <col min="2" max="2" width="36.54296875" customWidth="1"/>
    <col min="3" max="3" width="28.7265625" customWidth="1"/>
    <col min="4" max="4" width="27" customWidth="1"/>
    <col min="5" max="5" width="11.81640625" bestFit="1" customWidth="1"/>
    <col min="6" max="6" width="12.1796875" bestFit="1" customWidth="1"/>
    <col min="7" max="7" width="10.7265625" bestFit="1" customWidth="1"/>
    <col min="8" max="8" width="12.54296875" bestFit="1" customWidth="1"/>
    <col min="9" max="9" width="15" bestFit="1" customWidth="1"/>
  </cols>
  <sheetData>
    <row r="1" spans="1:10" ht="15" thickBot="1" x14ac:dyDescent="0.4">
      <c r="A1" s="12" t="s">
        <v>395</v>
      </c>
    </row>
    <row r="2" spans="1:10" ht="15" thickBot="1" x14ac:dyDescent="0.4">
      <c r="A2" s="13"/>
      <c r="B2" s="14" t="s">
        <v>32</v>
      </c>
      <c r="C2" s="14" t="s">
        <v>20</v>
      </c>
      <c r="D2" s="14" t="s">
        <v>396</v>
      </c>
      <c r="E2" s="14" t="s">
        <v>98</v>
      </c>
    </row>
    <row r="3" spans="1:10" ht="15" thickBot="1" x14ac:dyDescent="0.4">
      <c r="A3" s="15" t="s">
        <v>397</v>
      </c>
      <c r="B3" s="16">
        <v>0.5</v>
      </c>
      <c r="C3" s="16">
        <v>0.75</v>
      </c>
      <c r="D3" s="16">
        <v>1</v>
      </c>
      <c r="E3" s="16">
        <v>1.25</v>
      </c>
      <c r="G3" t="s">
        <v>398</v>
      </c>
      <c r="H3" s="50">
        <v>0.5</v>
      </c>
      <c r="I3" t="s">
        <v>399</v>
      </c>
    </row>
    <row r="4" spans="1:10" ht="15" thickBot="1" x14ac:dyDescent="0.4">
      <c r="A4" s="15" t="s">
        <v>400</v>
      </c>
      <c r="B4" s="16">
        <v>0.75</v>
      </c>
      <c r="C4" s="16">
        <v>1</v>
      </c>
      <c r="D4" s="16">
        <v>1.25</v>
      </c>
      <c r="E4" s="16">
        <v>1.5</v>
      </c>
      <c r="G4" t="s">
        <v>401</v>
      </c>
      <c r="H4" s="50">
        <v>1</v>
      </c>
      <c r="I4" t="s">
        <v>402</v>
      </c>
    </row>
    <row r="5" spans="1:10" ht="15" thickBot="1" x14ac:dyDescent="0.4">
      <c r="A5" s="49"/>
      <c r="B5" s="50"/>
      <c r="C5" s="50"/>
      <c r="D5" s="50"/>
      <c r="E5" s="50"/>
      <c r="G5" t="s">
        <v>403</v>
      </c>
      <c r="H5">
        <v>1.5</v>
      </c>
    </row>
    <row r="6" spans="1:10" ht="15" thickBot="1" x14ac:dyDescent="0.4">
      <c r="A6" s="13"/>
      <c r="B6" s="14" t="s">
        <v>32</v>
      </c>
      <c r="C6" s="14" t="s">
        <v>20</v>
      </c>
      <c r="D6" s="14" t="s">
        <v>396</v>
      </c>
      <c r="E6" s="14" t="s">
        <v>98</v>
      </c>
      <c r="G6" t="s">
        <v>404</v>
      </c>
    </row>
    <row r="7" spans="1:10" ht="15" thickBot="1" x14ac:dyDescent="0.4">
      <c r="A7" s="15" t="s">
        <v>397</v>
      </c>
      <c r="B7" s="16">
        <v>0.25</v>
      </c>
      <c r="C7" s="16">
        <v>0.45</v>
      </c>
      <c r="D7" s="16">
        <v>1</v>
      </c>
      <c r="E7" s="16">
        <v>1.1499999999999999</v>
      </c>
      <c r="G7" t="s">
        <v>405</v>
      </c>
    </row>
    <row r="8" spans="1:10" ht="15" thickBot="1" x14ac:dyDescent="0.4">
      <c r="A8" s="15" t="s">
        <v>400</v>
      </c>
      <c r="B8" s="16">
        <v>0.3</v>
      </c>
      <c r="C8" s="16">
        <v>0.75</v>
      </c>
      <c r="D8" s="16">
        <v>1.1499999999999999</v>
      </c>
      <c r="E8" s="16">
        <v>1.3</v>
      </c>
      <c r="G8" t="s">
        <v>406</v>
      </c>
    </row>
    <row r="9" spans="1:10" ht="15" thickBot="1" x14ac:dyDescent="0.4">
      <c r="A9" s="11"/>
    </row>
    <row r="10" spans="1:10" ht="15" thickBot="1" x14ac:dyDescent="0.4">
      <c r="A10" s="13" t="s">
        <v>407</v>
      </c>
      <c r="B10" s="17">
        <v>0.1</v>
      </c>
    </row>
    <row r="11" spans="1:10" ht="15" thickBot="1" x14ac:dyDescent="0.4">
      <c r="A11" s="15" t="s">
        <v>408</v>
      </c>
      <c r="B11" s="18">
        <v>0.2</v>
      </c>
    </row>
    <row r="12" spans="1:10" ht="15" thickBot="1" x14ac:dyDescent="0.4">
      <c r="A12" s="15" t="s">
        <v>409</v>
      </c>
      <c r="B12" s="18">
        <v>0.2</v>
      </c>
    </row>
    <row r="13" spans="1:10" ht="15" thickBot="1" x14ac:dyDescent="0.4">
      <c r="A13" s="11"/>
    </row>
    <row r="14" spans="1:10" ht="15" thickBot="1" x14ac:dyDescent="0.4">
      <c r="A14" s="19" t="s">
        <v>410</v>
      </c>
      <c r="B14" s="19" t="s">
        <v>5</v>
      </c>
      <c r="C14" s="19" t="s">
        <v>83</v>
      </c>
      <c r="D14" s="19" t="s">
        <v>398</v>
      </c>
      <c r="E14" s="19" t="s">
        <v>411</v>
      </c>
      <c r="F14" s="19" t="s">
        <v>412</v>
      </c>
      <c r="G14" s="19" t="s">
        <v>413</v>
      </c>
      <c r="H14" s="19" t="s">
        <v>414</v>
      </c>
      <c r="I14" s="19" t="s">
        <v>406</v>
      </c>
      <c r="J14" s="19" t="s">
        <v>110</v>
      </c>
    </row>
    <row r="15" spans="1:10" ht="15" thickBot="1" x14ac:dyDescent="0.4">
      <c r="A15" s="20" t="s">
        <v>415</v>
      </c>
      <c r="B15" s="20">
        <v>3</v>
      </c>
      <c r="C15" s="20" t="s">
        <v>32</v>
      </c>
      <c r="D15" s="20">
        <f>0.25*B15</f>
        <v>0.75</v>
      </c>
      <c r="E15" s="20">
        <f>D15*10/100</f>
        <v>7.4999999999999997E-2</v>
      </c>
      <c r="F15" s="20">
        <f>E15*10/100</f>
        <v>7.4999999999999997E-3</v>
      </c>
      <c r="G15" s="20">
        <f>B15*0.3</f>
        <v>0.89999999999999991</v>
      </c>
      <c r="H15" s="20">
        <f>G15*20/100</f>
        <v>0.18</v>
      </c>
      <c r="I15" s="20">
        <f>H15*20/100</f>
        <v>3.5999999999999997E-2</v>
      </c>
      <c r="J15">
        <f>SUM(D15:I15)</f>
        <v>1.9484999999999999</v>
      </c>
    </row>
    <row r="17" spans="1:5" x14ac:dyDescent="0.35">
      <c r="A17" s="64" t="s">
        <v>416</v>
      </c>
      <c r="B17" s="64" t="s">
        <v>417</v>
      </c>
    </row>
    <row r="18" spans="1:5" ht="58.5" thickBot="1" x14ac:dyDescent="0.4">
      <c r="A18" s="65" t="s">
        <v>418</v>
      </c>
      <c r="B18" s="66" t="s">
        <v>419</v>
      </c>
    </row>
    <row r="19" spans="1:5" ht="58.5" thickBot="1" x14ac:dyDescent="0.4">
      <c r="A19" s="65" t="s">
        <v>420</v>
      </c>
      <c r="B19" s="66" t="s">
        <v>421</v>
      </c>
    </row>
    <row r="20" spans="1:5" ht="73" thickBot="1" x14ac:dyDescent="0.4">
      <c r="A20" s="67" t="s">
        <v>422</v>
      </c>
      <c r="B20" s="68" t="s">
        <v>423</v>
      </c>
    </row>
    <row r="21" spans="1:5" ht="73" thickBot="1" x14ac:dyDescent="0.4">
      <c r="A21" s="69" t="s">
        <v>424</v>
      </c>
      <c r="B21" s="70" t="s">
        <v>425</v>
      </c>
    </row>
    <row r="22" spans="1:5" ht="73" thickBot="1" x14ac:dyDescent="0.4">
      <c r="A22" s="69" t="s">
        <v>426</v>
      </c>
      <c r="B22" s="70" t="s">
        <v>427</v>
      </c>
    </row>
    <row r="23" spans="1:5" ht="29.5" thickBot="1" x14ac:dyDescent="0.4">
      <c r="A23" s="69" t="s">
        <v>428</v>
      </c>
      <c r="B23" s="70" t="s">
        <v>429</v>
      </c>
    </row>
    <row r="25" spans="1:5" x14ac:dyDescent="0.35">
      <c r="A25" s="106" t="s">
        <v>430</v>
      </c>
      <c r="B25" s="106" t="s">
        <v>398</v>
      </c>
      <c r="C25" s="107" t="s">
        <v>404</v>
      </c>
      <c r="D25" s="107" t="s">
        <v>431</v>
      </c>
    </row>
    <row r="26" spans="1:5" ht="130.5" x14ac:dyDescent="0.35">
      <c r="A26" s="108" t="s">
        <v>432</v>
      </c>
      <c r="B26" s="108" t="s">
        <v>433</v>
      </c>
      <c r="C26" s="109" t="s">
        <v>434</v>
      </c>
      <c r="D26" s="109" t="s">
        <v>435</v>
      </c>
    </row>
    <row r="27" spans="1:5" ht="87" x14ac:dyDescent="0.35">
      <c r="A27" s="108" t="s">
        <v>436</v>
      </c>
      <c r="B27" s="108" t="s">
        <v>437</v>
      </c>
      <c r="C27" s="109" t="s">
        <v>438</v>
      </c>
      <c r="D27" s="109" t="s">
        <v>439</v>
      </c>
    </row>
    <row r="28" spans="1:5" ht="159.5" x14ac:dyDescent="0.35">
      <c r="A28" s="108" t="s">
        <v>440</v>
      </c>
      <c r="B28" s="108" t="s">
        <v>441</v>
      </c>
      <c r="C28" s="109" t="s">
        <v>442</v>
      </c>
      <c r="D28" s="109" t="s">
        <v>443</v>
      </c>
      <c r="E28" s="6"/>
    </row>
    <row r="29" spans="1:5" ht="58" x14ac:dyDescent="0.35">
      <c r="A29" s="108"/>
      <c r="B29" s="108" t="s">
        <v>444</v>
      </c>
      <c r="C29" s="109" t="s">
        <v>445</v>
      </c>
      <c r="D29" s="109" t="s">
        <v>446</v>
      </c>
    </row>
    <row r="30" spans="1:5" ht="58" x14ac:dyDescent="0.35">
      <c r="A30" s="108"/>
      <c r="B30" s="108" t="s">
        <v>447</v>
      </c>
      <c r="C30" s="109" t="s">
        <v>448</v>
      </c>
      <c r="D30" s="110"/>
    </row>
    <row r="31" spans="1:5" ht="43.5" x14ac:dyDescent="0.35">
      <c r="A31" s="108"/>
      <c r="B31" s="108" t="s">
        <v>449</v>
      </c>
      <c r="C31" s="109" t="s">
        <v>450</v>
      </c>
      <c r="D31" s="110"/>
    </row>
    <row r="32" spans="1:5" ht="43.5" x14ac:dyDescent="0.35">
      <c r="A32" s="108"/>
      <c r="B32" s="108" t="s">
        <v>451</v>
      </c>
      <c r="C32" s="109" t="s">
        <v>452</v>
      </c>
      <c r="D32" s="110"/>
    </row>
    <row r="33" spans="1:4" ht="43.5" x14ac:dyDescent="0.35">
      <c r="A33" s="108"/>
      <c r="B33" s="108" t="s">
        <v>453</v>
      </c>
      <c r="C33" s="110"/>
      <c r="D33" s="110"/>
    </row>
    <row r="34" spans="1:4" ht="43.5" x14ac:dyDescent="0.35">
      <c r="A34" s="108"/>
      <c r="B34" s="108" t="s">
        <v>454</v>
      </c>
      <c r="C34" s="110"/>
      <c r="D34" s="110"/>
    </row>
  </sheetData>
  <autoFilter ref="A14:I15" xr:uid="{E4F1A5EC-9C40-4B07-BE5C-BA4183B60ED8}"/>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8A479-206A-4825-AC1C-3FAD39351AF7}">
  <dimension ref="A1:Q12"/>
  <sheetViews>
    <sheetView zoomScale="67" workbookViewId="0">
      <selection activeCell="K9" sqref="K9"/>
    </sheetView>
  </sheetViews>
  <sheetFormatPr defaultRowHeight="14.5" x14ac:dyDescent="0.35"/>
  <cols>
    <col min="1" max="1" width="11.54296875" customWidth="1"/>
    <col min="2" max="2" width="8.81640625" customWidth="1"/>
    <col min="3" max="3" width="12.81640625" customWidth="1"/>
    <col min="4" max="5" width="11.26953125" customWidth="1"/>
    <col min="6" max="6" width="12.54296875" customWidth="1"/>
    <col min="7" max="7" width="14.453125" customWidth="1"/>
    <col min="8" max="8" width="12.26953125" customWidth="1"/>
    <col min="9" max="10" width="11.7265625" customWidth="1"/>
    <col min="11" max="11" width="13.1796875" customWidth="1"/>
    <col min="12" max="12" width="13.81640625" customWidth="1"/>
    <col min="13" max="13" width="11.26953125" customWidth="1"/>
    <col min="14" max="14" width="10" customWidth="1"/>
    <col min="15" max="15" width="10.453125" customWidth="1"/>
    <col min="16" max="16" width="14.54296875" customWidth="1"/>
    <col min="17" max="17" width="26.1796875" customWidth="1"/>
  </cols>
  <sheetData>
    <row r="1" spans="1:17" ht="118" customHeight="1" x14ac:dyDescent="0.35">
      <c r="A1" s="40" t="s">
        <v>299</v>
      </c>
      <c r="B1" s="40" t="s">
        <v>300</v>
      </c>
      <c r="C1" s="40" t="s">
        <v>301</v>
      </c>
      <c r="D1" s="40" t="s">
        <v>455</v>
      </c>
      <c r="E1" s="40" t="s">
        <v>456</v>
      </c>
      <c r="F1" s="40" t="s">
        <v>303</v>
      </c>
      <c r="G1" s="40" t="s">
        <v>304</v>
      </c>
      <c r="H1" s="40" t="s">
        <v>305</v>
      </c>
      <c r="I1" s="40" t="s">
        <v>306</v>
      </c>
      <c r="J1" s="40" t="s">
        <v>307</v>
      </c>
      <c r="K1" s="40" t="s">
        <v>334</v>
      </c>
      <c r="L1" s="40" t="s">
        <v>335</v>
      </c>
      <c r="M1" s="40" t="s">
        <v>345</v>
      </c>
      <c r="N1" s="40" t="s">
        <v>346</v>
      </c>
      <c r="O1" s="40" t="s">
        <v>347</v>
      </c>
      <c r="P1" s="39" t="s">
        <v>457</v>
      </c>
      <c r="Q1" s="39" t="s">
        <v>18</v>
      </c>
    </row>
    <row r="2" spans="1:17" ht="43.5" x14ac:dyDescent="0.35">
      <c r="A2" s="1">
        <v>4</v>
      </c>
      <c r="B2" s="1" t="s">
        <v>26</v>
      </c>
      <c r="C2" s="1" t="s">
        <v>309</v>
      </c>
      <c r="D2" s="1" t="s">
        <v>309</v>
      </c>
      <c r="E2" s="1" t="s">
        <v>309</v>
      </c>
      <c r="F2" s="1" t="s">
        <v>317</v>
      </c>
      <c r="G2" s="1" t="s">
        <v>26</v>
      </c>
      <c r="H2" s="1" t="s">
        <v>26</v>
      </c>
      <c r="I2" s="1" t="s">
        <v>26</v>
      </c>
      <c r="J2" s="1" t="s">
        <v>26</v>
      </c>
      <c r="K2" s="1" t="s">
        <v>309</v>
      </c>
      <c r="L2" s="1" t="s">
        <v>317</v>
      </c>
      <c r="M2" s="1" t="s">
        <v>317</v>
      </c>
      <c r="N2" s="1" t="s">
        <v>309</v>
      </c>
      <c r="O2" s="1" t="s">
        <v>309</v>
      </c>
      <c r="P2" s="2" t="s">
        <v>458</v>
      </c>
      <c r="Q2" s="2" t="s">
        <v>459</v>
      </c>
    </row>
    <row r="3" spans="1:17" ht="43.5" x14ac:dyDescent="0.35">
      <c r="A3" s="1">
        <v>4</v>
      </c>
      <c r="B3" s="1" t="s">
        <v>26</v>
      </c>
      <c r="C3" s="1" t="s">
        <v>309</v>
      </c>
      <c r="D3" s="1" t="s">
        <v>317</v>
      </c>
      <c r="E3" s="1" t="s">
        <v>309</v>
      </c>
      <c r="F3" s="1" t="s">
        <v>317</v>
      </c>
      <c r="G3" s="1" t="s">
        <v>26</v>
      </c>
      <c r="H3" s="1" t="s">
        <v>26</v>
      </c>
      <c r="I3" s="1" t="s">
        <v>26</v>
      </c>
      <c r="J3" s="1" t="s">
        <v>26</v>
      </c>
      <c r="K3" s="1" t="s">
        <v>317</v>
      </c>
      <c r="L3" s="1" t="s">
        <v>26</v>
      </c>
      <c r="M3" s="1" t="s">
        <v>317</v>
      </c>
      <c r="N3" s="1" t="s">
        <v>309</v>
      </c>
      <c r="O3" s="1" t="s">
        <v>309</v>
      </c>
      <c r="P3" s="2" t="s">
        <v>458</v>
      </c>
      <c r="Q3" s="2" t="s">
        <v>460</v>
      </c>
    </row>
    <row r="4" spans="1:17" ht="43.5" x14ac:dyDescent="0.35">
      <c r="A4" s="1">
        <v>4</v>
      </c>
      <c r="B4" s="1" t="s">
        <v>317</v>
      </c>
      <c r="C4" s="1" t="s">
        <v>26</v>
      </c>
      <c r="D4" s="1" t="s">
        <v>309</v>
      </c>
      <c r="E4" s="1" t="s">
        <v>317</v>
      </c>
      <c r="F4" s="1" t="s">
        <v>26</v>
      </c>
      <c r="G4" s="1" t="s">
        <v>309</v>
      </c>
      <c r="H4" s="1" t="s">
        <v>26</v>
      </c>
      <c r="I4" s="1" t="s">
        <v>26</v>
      </c>
      <c r="J4" s="1" t="s">
        <v>26</v>
      </c>
      <c r="K4" s="1" t="s">
        <v>317</v>
      </c>
      <c r="L4" s="1" t="s">
        <v>26</v>
      </c>
      <c r="M4" s="1" t="s">
        <v>317</v>
      </c>
      <c r="N4" s="1" t="s">
        <v>317</v>
      </c>
      <c r="O4" s="1" t="s">
        <v>26</v>
      </c>
      <c r="P4" s="2" t="s">
        <v>458</v>
      </c>
      <c r="Q4" s="2" t="s">
        <v>461</v>
      </c>
    </row>
    <row r="5" spans="1:17" ht="43.5" x14ac:dyDescent="0.35">
      <c r="A5" s="1">
        <v>4</v>
      </c>
      <c r="B5" s="1" t="s">
        <v>309</v>
      </c>
      <c r="C5" s="1" t="s">
        <v>309</v>
      </c>
      <c r="D5" s="1" t="s">
        <v>309</v>
      </c>
      <c r="E5" s="1" t="s">
        <v>317</v>
      </c>
      <c r="F5" s="1" t="s">
        <v>317</v>
      </c>
      <c r="G5" s="1" t="s">
        <v>317</v>
      </c>
      <c r="H5" s="1" t="s">
        <v>26</v>
      </c>
      <c r="I5" s="1" t="s">
        <v>26</v>
      </c>
      <c r="J5" s="1" t="s">
        <v>26</v>
      </c>
      <c r="K5" s="1" t="s">
        <v>309</v>
      </c>
      <c r="L5" s="1" t="s">
        <v>317</v>
      </c>
      <c r="M5" s="1" t="s">
        <v>317</v>
      </c>
      <c r="N5" s="1" t="s">
        <v>317</v>
      </c>
      <c r="O5" s="1" t="s">
        <v>26</v>
      </c>
      <c r="P5" s="2" t="s">
        <v>458</v>
      </c>
      <c r="Q5" s="2" t="s">
        <v>462</v>
      </c>
    </row>
    <row r="6" spans="1:17" ht="43.5" x14ac:dyDescent="0.35">
      <c r="A6" s="1">
        <v>1</v>
      </c>
      <c r="B6" s="1" t="s">
        <v>317</v>
      </c>
      <c r="C6" s="1" t="s">
        <v>26</v>
      </c>
      <c r="D6" s="1" t="s">
        <v>309</v>
      </c>
      <c r="E6" s="1" t="s">
        <v>317</v>
      </c>
      <c r="F6" s="1" t="s">
        <v>26</v>
      </c>
      <c r="G6" s="1" t="s">
        <v>317</v>
      </c>
      <c r="H6" s="1" t="s">
        <v>26</v>
      </c>
      <c r="I6" s="1" t="s">
        <v>26</v>
      </c>
      <c r="J6" s="1" t="s">
        <v>26</v>
      </c>
      <c r="K6" s="1" t="s">
        <v>317</v>
      </c>
      <c r="L6" s="1" t="s">
        <v>26</v>
      </c>
      <c r="M6" s="1" t="s">
        <v>317</v>
      </c>
      <c r="N6" s="1" t="s">
        <v>317</v>
      </c>
      <c r="O6" s="1" t="s">
        <v>26</v>
      </c>
      <c r="P6" s="2" t="s">
        <v>458</v>
      </c>
      <c r="Q6" s="2" t="s">
        <v>463</v>
      </c>
    </row>
    <row r="7" spans="1:17" ht="43.5" x14ac:dyDescent="0.35">
      <c r="A7" s="1">
        <v>1</v>
      </c>
      <c r="B7" s="1" t="s">
        <v>309</v>
      </c>
      <c r="C7" s="1" t="s">
        <v>317</v>
      </c>
      <c r="D7" s="1" t="s">
        <v>317</v>
      </c>
      <c r="E7" s="1" t="s">
        <v>317</v>
      </c>
      <c r="F7" s="1" t="s">
        <v>26</v>
      </c>
      <c r="G7" s="1" t="s">
        <v>317</v>
      </c>
      <c r="H7" s="1" t="s">
        <v>26</v>
      </c>
      <c r="I7" s="1" t="s">
        <v>26</v>
      </c>
      <c r="J7" s="1" t="s">
        <v>26</v>
      </c>
      <c r="K7" s="1" t="s">
        <v>309</v>
      </c>
      <c r="L7" s="1" t="s">
        <v>317</v>
      </c>
      <c r="M7" s="1" t="s">
        <v>309</v>
      </c>
      <c r="N7" s="1" t="s">
        <v>309</v>
      </c>
      <c r="O7" s="1" t="s">
        <v>317</v>
      </c>
      <c r="P7" s="2" t="s">
        <v>464</v>
      </c>
      <c r="Q7" s="2" t="s">
        <v>465</v>
      </c>
    </row>
    <row r="8" spans="1:17" ht="43.5" x14ac:dyDescent="0.35">
      <c r="A8" s="1">
        <v>1</v>
      </c>
      <c r="B8" s="1" t="s">
        <v>309</v>
      </c>
      <c r="C8" s="1" t="s">
        <v>317</v>
      </c>
      <c r="D8" s="1" t="s">
        <v>309</v>
      </c>
      <c r="E8" s="1" t="s">
        <v>317</v>
      </c>
      <c r="F8" s="1" t="s">
        <v>26</v>
      </c>
      <c r="G8" s="1" t="s">
        <v>317</v>
      </c>
      <c r="H8" s="1" t="s">
        <v>26</v>
      </c>
      <c r="I8" s="1" t="s">
        <v>26</v>
      </c>
      <c r="J8" s="1" t="s">
        <v>26</v>
      </c>
      <c r="K8" s="1" t="s">
        <v>309</v>
      </c>
      <c r="L8" s="1" t="s">
        <v>317</v>
      </c>
      <c r="M8" s="1" t="s">
        <v>309</v>
      </c>
      <c r="N8" s="1" t="s">
        <v>317</v>
      </c>
      <c r="O8" s="1" t="s">
        <v>26</v>
      </c>
      <c r="P8" s="2" t="s">
        <v>458</v>
      </c>
      <c r="Q8" s="2" t="s">
        <v>466</v>
      </c>
    </row>
    <row r="9" spans="1:17" ht="43.5" x14ac:dyDescent="0.35">
      <c r="A9" s="1">
        <v>1</v>
      </c>
      <c r="B9" s="1" t="s">
        <v>317</v>
      </c>
      <c r="C9" s="1" t="s">
        <v>26</v>
      </c>
      <c r="D9" s="1" t="s">
        <v>309</v>
      </c>
      <c r="E9" s="1" t="s">
        <v>317</v>
      </c>
      <c r="F9" s="1" t="s">
        <v>26</v>
      </c>
      <c r="G9" s="1" t="s">
        <v>317</v>
      </c>
      <c r="H9" s="1" t="s">
        <v>26</v>
      </c>
      <c r="I9" s="1" t="s">
        <v>26</v>
      </c>
      <c r="J9" s="1" t="s">
        <v>26</v>
      </c>
      <c r="K9" s="1" t="s">
        <v>317</v>
      </c>
      <c r="L9" s="1" t="s">
        <v>26</v>
      </c>
      <c r="M9" s="1" t="s">
        <v>317</v>
      </c>
      <c r="N9" s="1" t="s">
        <v>317</v>
      </c>
      <c r="O9" s="1" t="s">
        <v>26</v>
      </c>
      <c r="P9" s="2" t="s">
        <v>458</v>
      </c>
      <c r="Q9" s="2" t="s">
        <v>467</v>
      </c>
    </row>
    <row r="11" spans="1:17" x14ac:dyDescent="0.35">
      <c r="A11" t="s">
        <v>468</v>
      </c>
    </row>
    <row r="12" spans="1:17" x14ac:dyDescent="0.35">
      <c r="A12" t="s">
        <v>469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10BB7-C8C5-4958-95DF-AEBE9477937A}">
  <sheetPr filterMode="1"/>
  <dimension ref="A1:D28"/>
  <sheetViews>
    <sheetView zoomScale="79" workbookViewId="0">
      <selection activeCell="A2" sqref="A2:A8"/>
    </sheetView>
  </sheetViews>
  <sheetFormatPr defaultRowHeight="14.5" x14ac:dyDescent="0.35"/>
  <cols>
    <col min="1" max="1" width="41.54296875" customWidth="1"/>
    <col min="2" max="2" width="15.26953125" customWidth="1"/>
    <col min="4" max="4" width="18.1796875" bestFit="1" customWidth="1"/>
  </cols>
  <sheetData>
    <row r="1" spans="1:4" x14ac:dyDescent="0.35">
      <c r="A1" s="1" t="s">
        <v>470</v>
      </c>
      <c r="B1" s="1" t="s">
        <v>107</v>
      </c>
      <c r="C1" s="1" t="s">
        <v>9</v>
      </c>
      <c r="D1" s="1" t="s">
        <v>471</v>
      </c>
    </row>
    <row r="2" spans="1:4" x14ac:dyDescent="0.35">
      <c r="A2" s="1" t="s">
        <v>472</v>
      </c>
      <c r="B2" s="1" t="s">
        <v>24</v>
      </c>
      <c r="C2" s="1" t="s">
        <v>23</v>
      </c>
      <c r="D2" s="4">
        <v>44301</v>
      </c>
    </row>
    <row r="3" spans="1:4" x14ac:dyDescent="0.35">
      <c r="A3" s="1" t="s">
        <v>473</v>
      </c>
      <c r="B3" s="1" t="s">
        <v>24</v>
      </c>
      <c r="C3" s="1" t="s">
        <v>39</v>
      </c>
      <c r="D3" s="4">
        <v>44301</v>
      </c>
    </row>
    <row r="4" spans="1:4" x14ac:dyDescent="0.35">
      <c r="A4" s="1" t="s">
        <v>474</v>
      </c>
      <c r="B4" s="1" t="s">
        <v>24</v>
      </c>
      <c r="C4" s="1" t="s">
        <v>23</v>
      </c>
      <c r="D4" s="4">
        <v>44301</v>
      </c>
    </row>
    <row r="5" spans="1:4" hidden="1" x14ac:dyDescent="0.35">
      <c r="A5" s="1" t="s">
        <v>475</v>
      </c>
      <c r="B5" s="1" t="s">
        <v>77</v>
      </c>
      <c r="C5" s="1" t="s">
        <v>39</v>
      </c>
      <c r="D5" s="4">
        <v>44306</v>
      </c>
    </row>
    <row r="6" spans="1:4" x14ac:dyDescent="0.35">
      <c r="A6" s="1" t="s">
        <v>476</v>
      </c>
      <c r="B6" s="1" t="s">
        <v>24</v>
      </c>
      <c r="C6" s="1" t="s">
        <v>23</v>
      </c>
      <c r="D6" s="4">
        <v>44301</v>
      </c>
    </row>
    <row r="7" spans="1:4" hidden="1" x14ac:dyDescent="0.35">
      <c r="A7" s="1" t="s">
        <v>477</v>
      </c>
      <c r="B7" s="1" t="s">
        <v>77</v>
      </c>
      <c r="C7" s="1" t="s">
        <v>30</v>
      </c>
      <c r="D7" s="4">
        <v>44308</v>
      </c>
    </row>
    <row r="8" spans="1:4" x14ac:dyDescent="0.35">
      <c r="A8" s="1" t="s">
        <v>478</v>
      </c>
      <c r="B8" s="1" t="s">
        <v>24</v>
      </c>
      <c r="C8" s="1" t="s">
        <v>23</v>
      </c>
      <c r="D8" s="4">
        <v>44302</v>
      </c>
    </row>
    <row r="9" spans="1:4" hidden="1" x14ac:dyDescent="0.35">
      <c r="A9" s="1" t="s">
        <v>479</v>
      </c>
      <c r="B9" s="1" t="s">
        <v>77</v>
      </c>
      <c r="C9" s="1" t="s">
        <v>23</v>
      </c>
      <c r="D9" s="4">
        <v>44306</v>
      </c>
    </row>
    <row r="10" spans="1:4" hidden="1" x14ac:dyDescent="0.35">
      <c r="A10" s="1" t="s">
        <v>480</v>
      </c>
      <c r="B10" s="1" t="s">
        <v>481</v>
      </c>
      <c r="C10" s="1"/>
      <c r="D10" s="4">
        <v>44347</v>
      </c>
    </row>
    <row r="11" spans="1:4" hidden="1" x14ac:dyDescent="0.35">
      <c r="A11" s="1" t="s">
        <v>482</v>
      </c>
      <c r="B11" s="1" t="s">
        <v>481</v>
      </c>
      <c r="C11" s="1"/>
      <c r="D11" s="4">
        <v>44347</v>
      </c>
    </row>
    <row r="12" spans="1:4" hidden="1" x14ac:dyDescent="0.35">
      <c r="A12" s="1" t="s">
        <v>483</v>
      </c>
      <c r="B12" s="1" t="s">
        <v>481</v>
      </c>
      <c r="C12" s="1"/>
      <c r="D12" s="4">
        <v>44347</v>
      </c>
    </row>
    <row r="13" spans="1:4" hidden="1" x14ac:dyDescent="0.35">
      <c r="A13" s="1" t="s">
        <v>484</v>
      </c>
      <c r="B13" s="1" t="s">
        <v>481</v>
      </c>
      <c r="C13" s="1"/>
      <c r="D13" s="4">
        <v>44347</v>
      </c>
    </row>
    <row r="14" spans="1:4" hidden="1" x14ac:dyDescent="0.35">
      <c r="A14" s="1" t="s">
        <v>485</v>
      </c>
      <c r="B14" s="1" t="s">
        <v>481</v>
      </c>
      <c r="C14" s="1"/>
      <c r="D14" s="4">
        <v>44347</v>
      </c>
    </row>
    <row r="15" spans="1:4" hidden="1" x14ac:dyDescent="0.35">
      <c r="A15" s="1" t="s">
        <v>486</v>
      </c>
      <c r="B15" s="1" t="s">
        <v>481</v>
      </c>
      <c r="C15" s="1"/>
      <c r="D15" s="4">
        <v>44347</v>
      </c>
    </row>
    <row r="16" spans="1:4" hidden="1" x14ac:dyDescent="0.35">
      <c r="A16" s="1" t="s">
        <v>487</v>
      </c>
      <c r="B16" s="1" t="s">
        <v>481</v>
      </c>
      <c r="C16" s="1"/>
      <c r="D16" s="4">
        <v>44347</v>
      </c>
    </row>
    <row r="17" spans="1:4" hidden="1" x14ac:dyDescent="0.35">
      <c r="A17" s="1" t="s">
        <v>488</v>
      </c>
      <c r="B17" s="1" t="s">
        <v>481</v>
      </c>
      <c r="C17" s="1"/>
      <c r="D17" s="4">
        <v>44347</v>
      </c>
    </row>
    <row r="18" spans="1:4" hidden="1" x14ac:dyDescent="0.35">
      <c r="A18" s="1" t="s">
        <v>489</v>
      </c>
      <c r="B18" s="1" t="s">
        <v>481</v>
      </c>
      <c r="C18" s="1"/>
      <c r="D18" s="4">
        <v>44347</v>
      </c>
    </row>
    <row r="19" spans="1:4" hidden="1" x14ac:dyDescent="0.35">
      <c r="A19" s="1" t="s">
        <v>490</v>
      </c>
      <c r="B19" s="1" t="s">
        <v>481</v>
      </c>
      <c r="C19" s="1"/>
      <c r="D19" s="4">
        <v>44347</v>
      </c>
    </row>
    <row r="20" spans="1:4" hidden="1" x14ac:dyDescent="0.35">
      <c r="A20" s="1" t="s">
        <v>491</v>
      </c>
      <c r="B20" s="1" t="s">
        <v>481</v>
      </c>
      <c r="C20" s="1"/>
      <c r="D20" s="4">
        <v>44347</v>
      </c>
    </row>
    <row r="21" spans="1:4" hidden="1" x14ac:dyDescent="0.35">
      <c r="A21" s="1" t="s">
        <v>492</v>
      </c>
      <c r="B21" s="1" t="s">
        <v>481</v>
      </c>
      <c r="C21" s="1"/>
      <c r="D21" s="4">
        <v>44347</v>
      </c>
    </row>
    <row r="22" spans="1:4" hidden="1" x14ac:dyDescent="0.35">
      <c r="A22" s="1" t="s">
        <v>493</v>
      </c>
      <c r="B22" s="1" t="s">
        <v>481</v>
      </c>
      <c r="C22" s="1"/>
      <c r="D22" s="4">
        <v>44347</v>
      </c>
    </row>
    <row r="23" spans="1:4" hidden="1" x14ac:dyDescent="0.35">
      <c r="A23" s="1" t="s">
        <v>494</v>
      </c>
      <c r="B23" s="1" t="s">
        <v>481</v>
      </c>
      <c r="C23" s="1"/>
      <c r="D23" s="4">
        <v>44347</v>
      </c>
    </row>
    <row r="24" spans="1:4" hidden="1" x14ac:dyDescent="0.35">
      <c r="A24" s="1" t="s">
        <v>495</v>
      </c>
      <c r="B24" s="1" t="s">
        <v>481</v>
      </c>
      <c r="C24" s="1"/>
      <c r="D24" s="4">
        <v>44347</v>
      </c>
    </row>
    <row r="25" spans="1:4" hidden="1" x14ac:dyDescent="0.35">
      <c r="A25" s="1" t="s">
        <v>496</v>
      </c>
      <c r="B25" s="1" t="s">
        <v>481</v>
      </c>
      <c r="C25" s="1"/>
      <c r="D25" s="4">
        <v>44347</v>
      </c>
    </row>
    <row r="26" spans="1:4" hidden="1" x14ac:dyDescent="0.35">
      <c r="A26" s="1" t="s">
        <v>497</v>
      </c>
      <c r="B26" s="1" t="s">
        <v>481</v>
      </c>
      <c r="C26" s="1"/>
      <c r="D26" s="4">
        <v>44347</v>
      </c>
    </row>
    <row r="27" spans="1:4" hidden="1" x14ac:dyDescent="0.35">
      <c r="A27" s="1" t="s">
        <v>498</v>
      </c>
      <c r="B27" s="1" t="s">
        <v>481</v>
      </c>
      <c r="C27" s="1"/>
      <c r="D27" s="4">
        <v>44347</v>
      </c>
    </row>
    <row r="28" spans="1:4" hidden="1" x14ac:dyDescent="0.35">
      <c r="A28" s="1" t="s">
        <v>499</v>
      </c>
      <c r="B28" s="1" t="s">
        <v>481</v>
      </c>
      <c r="C28" s="1"/>
      <c r="D28" s="4">
        <v>44347</v>
      </c>
    </row>
  </sheetData>
  <autoFilter ref="A1:D28" xr:uid="{72B7C5D3-A0CE-428E-9864-529123AEC7EB}">
    <filterColumn colId="1">
      <filters>
        <filter val="Completed"/>
      </filters>
    </filterColumn>
  </autoFilter>
  <phoneticPr fontId="17"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93629-B409-46A8-B23F-6CB228B0C4ED}">
  <dimension ref="A1:F18"/>
  <sheetViews>
    <sheetView zoomScale="95" workbookViewId="0">
      <selection activeCell="G2" sqref="G2"/>
    </sheetView>
  </sheetViews>
  <sheetFormatPr defaultRowHeight="14.5" x14ac:dyDescent="0.35"/>
  <cols>
    <col min="2" max="3" width="18.54296875" customWidth="1"/>
    <col min="4" max="4" width="14.54296875" customWidth="1"/>
    <col min="5" max="5" width="21" customWidth="1"/>
    <col min="6" max="6" width="10.54296875" customWidth="1"/>
  </cols>
  <sheetData>
    <row r="1" spans="1:6" ht="29" x14ac:dyDescent="0.35">
      <c r="A1" s="347" t="s">
        <v>500</v>
      </c>
      <c r="B1" s="416" t="s">
        <v>501</v>
      </c>
      <c r="C1" s="416"/>
      <c r="D1" s="347" t="s">
        <v>502</v>
      </c>
      <c r="E1" s="98" t="s">
        <v>503</v>
      </c>
      <c r="F1" s="1" t="s">
        <v>504</v>
      </c>
    </row>
    <row r="2" spans="1:6" ht="39" x14ac:dyDescent="0.35">
      <c r="A2" s="97">
        <v>44236</v>
      </c>
      <c r="B2" s="80">
        <v>1709988</v>
      </c>
      <c r="C2" s="45" t="s">
        <v>29</v>
      </c>
      <c r="D2" s="98">
        <v>8</v>
      </c>
      <c r="E2" s="347">
        <v>8</v>
      </c>
      <c r="F2" s="99">
        <f>E2/D2</f>
        <v>1</v>
      </c>
    </row>
    <row r="3" spans="1:6" ht="26" x14ac:dyDescent="0.35">
      <c r="A3" s="97">
        <v>44236</v>
      </c>
      <c r="B3" s="80">
        <v>1709996</v>
      </c>
      <c r="C3" s="45" t="s">
        <v>31</v>
      </c>
      <c r="D3" s="98">
        <v>4</v>
      </c>
      <c r="E3" s="347">
        <v>2</v>
      </c>
      <c r="F3" s="99">
        <f t="shared" ref="F3:F18" si="0">E3/D3</f>
        <v>0.5</v>
      </c>
    </row>
    <row r="4" spans="1:6" ht="26" x14ac:dyDescent="0.35">
      <c r="A4" s="97">
        <v>44236</v>
      </c>
      <c r="B4" s="80">
        <v>1709999</v>
      </c>
      <c r="C4" s="45" t="s">
        <v>34</v>
      </c>
      <c r="D4" s="347">
        <v>8</v>
      </c>
      <c r="E4" s="347">
        <v>8</v>
      </c>
      <c r="F4" s="99">
        <f t="shared" si="0"/>
        <v>1</v>
      </c>
    </row>
    <row r="5" spans="1:6" ht="26" x14ac:dyDescent="0.35">
      <c r="A5" s="97">
        <v>44236</v>
      </c>
      <c r="B5" s="80">
        <v>1710000</v>
      </c>
      <c r="C5" s="45" t="s">
        <v>36</v>
      </c>
      <c r="D5" s="347">
        <v>12</v>
      </c>
      <c r="E5" s="347">
        <v>5</v>
      </c>
      <c r="F5" s="99">
        <f t="shared" si="0"/>
        <v>0.41666666666666669</v>
      </c>
    </row>
    <row r="6" spans="1:6" x14ac:dyDescent="0.35">
      <c r="A6" s="97">
        <v>44236</v>
      </c>
      <c r="B6" s="80">
        <v>1714204</v>
      </c>
      <c r="C6" s="45" t="s">
        <v>47</v>
      </c>
      <c r="D6" s="347">
        <v>5</v>
      </c>
      <c r="E6" s="347">
        <v>5</v>
      </c>
      <c r="F6" s="99">
        <f t="shared" si="0"/>
        <v>1</v>
      </c>
    </row>
    <row r="7" spans="1:6" ht="26" x14ac:dyDescent="0.35">
      <c r="A7" s="97">
        <v>44242</v>
      </c>
      <c r="B7" s="80">
        <v>1714205</v>
      </c>
      <c r="C7" s="45" t="s">
        <v>49</v>
      </c>
      <c r="D7" s="347">
        <v>18</v>
      </c>
      <c r="E7" s="347">
        <v>5</v>
      </c>
      <c r="F7" s="99">
        <f t="shared" si="0"/>
        <v>0.27777777777777779</v>
      </c>
    </row>
    <row r="8" spans="1:6" ht="39" x14ac:dyDescent="0.35">
      <c r="A8" s="97">
        <v>44242</v>
      </c>
      <c r="B8" s="80">
        <v>1714209</v>
      </c>
      <c r="C8" s="45" t="s">
        <v>55</v>
      </c>
      <c r="D8" s="347">
        <v>10</v>
      </c>
      <c r="E8" s="347">
        <v>6</v>
      </c>
      <c r="F8" s="99">
        <f t="shared" si="0"/>
        <v>0.6</v>
      </c>
    </row>
    <row r="9" spans="1:6" ht="26" x14ac:dyDescent="0.35">
      <c r="A9" s="97">
        <v>44242</v>
      </c>
      <c r="B9" s="80">
        <v>1714206</v>
      </c>
      <c r="C9" s="45" t="s">
        <v>50</v>
      </c>
      <c r="D9" s="347">
        <v>3</v>
      </c>
      <c r="E9" s="347">
        <v>1</v>
      </c>
      <c r="F9" s="99">
        <f t="shared" si="0"/>
        <v>0.33333333333333331</v>
      </c>
    </row>
    <row r="10" spans="1:6" ht="26" x14ac:dyDescent="0.35">
      <c r="A10" s="97">
        <v>44242</v>
      </c>
      <c r="B10" s="80">
        <v>1714207</v>
      </c>
      <c r="C10" s="45" t="s">
        <v>51</v>
      </c>
      <c r="D10" s="347">
        <v>6</v>
      </c>
      <c r="E10" s="347">
        <v>6</v>
      </c>
      <c r="F10" s="99">
        <f t="shared" si="0"/>
        <v>1</v>
      </c>
    </row>
    <row r="11" spans="1:6" x14ac:dyDescent="0.35">
      <c r="A11" s="97">
        <v>44242</v>
      </c>
      <c r="B11" s="80">
        <v>1714204</v>
      </c>
      <c r="C11" s="45" t="s">
        <v>47</v>
      </c>
      <c r="D11" s="347">
        <v>5</v>
      </c>
      <c r="E11" s="347">
        <v>3</v>
      </c>
      <c r="F11" s="99">
        <f t="shared" si="0"/>
        <v>0.6</v>
      </c>
    </row>
    <row r="12" spans="1:6" ht="39" x14ac:dyDescent="0.35">
      <c r="A12" s="97">
        <v>44242</v>
      </c>
      <c r="B12" s="80">
        <v>1714194</v>
      </c>
      <c r="C12" s="45" t="s">
        <v>38</v>
      </c>
      <c r="D12" s="347">
        <v>12</v>
      </c>
      <c r="E12" s="347">
        <v>10</v>
      </c>
      <c r="F12" s="99">
        <f t="shared" si="0"/>
        <v>0.83333333333333337</v>
      </c>
    </row>
    <row r="13" spans="1:6" ht="26" x14ac:dyDescent="0.35">
      <c r="A13" s="97">
        <v>44242</v>
      </c>
      <c r="B13" s="80">
        <v>1714208</v>
      </c>
      <c r="C13" s="45" t="s">
        <v>53</v>
      </c>
      <c r="D13" s="347">
        <v>12</v>
      </c>
      <c r="E13" s="347">
        <v>9</v>
      </c>
      <c r="F13" s="99">
        <f t="shared" si="0"/>
        <v>0.75</v>
      </c>
    </row>
    <row r="14" spans="1:6" ht="26" x14ac:dyDescent="0.35">
      <c r="A14" s="97">
        <v>44242</v>
      </c>
      <c r="B14" s="80">
        <v>1714001</v>
      </c>
      <c r="C14" s="45" t="s">
        <v>61</v>
      </c>
      <c r="D14" s="347">
        <v>8</v>
      </c>
      <c r="E14" s="347">
        <v>8</v>
      </c>
      <c r="F14" s="99">
        <f t="shared" si="0"/>
        <v>1</v>
      </c>
    </row>
    <row r="15" spans="1:6" ht="39" x14ac:dyDescent="0.35">
      <c r="A15" s="97">
        <v>44242</v>
      </c>
      <c r="B15" s="80">
        <v>1714197</v>
      </c>
      <c r="C15" s="45" t="s">
        <v>43</v>
      </c>
      <c r="D15" s="347">
        <v>12</v>
      </c>
      <c r="E15" s="347">
        <v>10</v>
      </c>
      <c r="F15" s="99">
        <f t="shared" si="0"/>
        <v>0.83333333333333337</v>
      </c>
    </row>
    <row r="16" spans="1:6" x14ac:dyDescent="0.35">
      <c r="A16" s="97">
        <v>44245</v>
      </c>
      <c r="B16" s="80">
        <v>1714210</v>
      </c>
      <c r="C16" s="45" t="s">
        <v>56</v>
      </c>
      <c r="D16" s="347">
        <v>9</v>
      </c>
      <c r="E16" s="347">
        <v>9</v>
      </c>
      <c r="F16" s="99">
        <f t="shared" si="0"/>
        <v>1</v>
      </c>
    </row>
    <row r="17" spans="1:6" ht="39" x14ac:dyDescent="0.35">
      <c r="A17" s="97">
        <v>44245</v>
      </c>
      <c r="B17" s="80">
        <v>1714196</v>
      </c>
      <c r="C17" s="45" t="s">
        <v>41</v>
      </c>
      <c r="D17" s="347">
        <v>12</v>
      </c>
      <c r="E17" s="347">
        <v>9</v>
      </c>
      <c r="F17" s="99">
        <f t="shared" si="0"/>
        <v>0.75</v>
      </c>
    </row>
    <row r="18" spans="1:6" x14ac:dyDescent="0.35">
      <c r="D18" s="1">
        <f>SUM(D2:D17)</f>
        <v>144</v>
      </c>
      <c r="E18" s="1">
        <f>SUM(E2:E17)</f>
        <v>104</v>
      </c>
      <c r="F18" s="99">
        <f t="shared" si="0"/>
        <v>0.72222222222222221</v>
      </c>
    </row>
  </sheetData>
  <mergeCells count="1">
    <mergeCell ref="B1:C1"/>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FC772-20C4-45D3-9A59-194114952C42}">
  <sheetPr filterMode="1"/>
  <dimension ref="A1:G1048545"/>
  <sheetViews>
    <sheetView zoomScale="84" workbookViewId="0">
      <selection activeCell="B307" sqref="B307:B322"/>
    </sheetView>
  </sheetViews>
  <sheetFormatPr defaultRowHeight="14.5" x14ac:dyDescent="0.35"/>
  <cols>
    <col min="1" max="1" width="12.81640625" bestFit="1" customWidth="1"/>
    <col min="2" max="2" width="14.453125" style="141" bestFit="1" customWidth="1"/>
    <col min="3" max="3" width="14.453125" customWidth="1"/>
    <col min="4" max="4" width="24.81640625" style="141" customWidth="1"/>
    <col min="5" max="5" width="19.81640625" style="143" bestFit="1" customWidth="1"/>
    <col min="6" max="6" width="19.81640625" style="143" customWidth="1"/>
    <col min="7" max="7" width="55.26953125" bestFit="1" customWidth="1"/>
  </cols>
  <sheetData>
    <row r="1" spans="1:7" x14ac:dyDescent="0.35">
      <c r="A1" s="124" t="s">
        <v>505</v>
      </c>
      <c r="B1" s="124" t="s">
        <v>506</v>
      </c>
      <c r="C1" s="125" t="s">
        <v>416</v>
      </c>
      <c r="D1" s="142" t="s">
        <v>507</v>
      </c>
      <c r="E1" s="125" t="s">
        <v>508</v>
      </c>
      <c r="F1" s="125" t="s">
        <v>509</v>
      </c>
      <c r="G1" s="125" t="s">
        <v>9</v>
      </c>
    </row>
    <row r="2" spans="1:7" hidden="1" x14ac:dyDescent="0.35">
      <c r="A2" s="168">
        <v>44274</v>
      </c>
      <c r="B2" s="169">
        <v>1754687</v>
      </c>
      <c r="C2" s="170" t="s">
        <v>141</v>
      </c>
      <c r="D2" s="171">
        <v>1</v>
      </c>
      <c r="E2" s="172" t="s">
        <v>510</v>
      </c>
      <c r="F2" s="172"/>
      <c r="G2" s="172" t="s">
        <v>511</v>
      </c>
    </row>
    <row r="3" spans="1:7" hidden="1" x14ac:dyDescent="0.35">
      <c r="A3" s="140">
        <v>44274</v>
      </c>
      <c r="B3" s="131">
        <v>1756736</v>
      </c>
      <c r="C3" s="126" t="s">
        <v>141</v>
      </c>
      <c r="D3" s="347">
        <v>1</v>
      </c>
      <c r="E3" s="1" t="s">
        <v>510</v>
      </c>
      <c r="F3" s="1"/>
      <c r="G3" s="1" t="s">
        <v>511</v>
      </c>
    </row>
    <row r="4" spans="1:7" hidden="1" x14ac:dyDescent="0.35">
      <c r="A4" s="140">
        <v>44274</v>
      </c>
      <c r="B4" s="131">
        <v>1761289</v>
      </c>
      <c r="C4" s="126" t="s">
        <v>141</v>
      </c>
      <c r="D4" s="347">
        <v>1</v>
      </c>
      <c r="E4" s="1" t="s">
        <v>510</v>
      </c>
      <c r="F4" s="1"/>
      <c r="G4" s="1" t="s">
        <v>512</v>
      </c>
    </row>
    <row r="5" spans="1:7" hidden="1" x14ac:dyDescent="0.35">
      <c r="A5" s="140">
        <v>44274</v>
      </c>
      <c r="B5" s="131">
        <v>1773372</v>
      </c>
      <c r="C5" s="126" t="s">
        <v>141</v>
      </c>
      <c r="D5" s="347">
        <v>1</v>
      </c>
      <c r="E5" s="1" t="s">
        <v>510</v>
      </c>
      <c r="F5" s="1"/>
      <c r="G5" s="1" t="s">
        <v>513</v>
      </c>
    </row>
    <row r="6" spans="1:7" hidden="1" x14ac:dyDescent="0.35">
      <c r="A6" s="140">
        <v>44274</v>
      </c>
      <c r="B6" s="131">
        <v>1771450</v>
      </c>
      <c r="C6" s="126" t="s">
        <v>20</v>
      </c>
      <c r="D6" s="347">
        <v>1</v>
      </c>
      <c r="E6" s="1" t="s">
        <v>514</v>
      </c>
      <c r="F6" s="1"/>
      <c r="G6" s="1" t="s">
        <v>515</v>
      </c>
    </row>
    <row r="7" spans="1:7" hidden="1" x14ac:dyDescent="0.35">
      <c r="A7" s="140">
        <v>44274</v>
      </c>
      <c r="B7" s="131">
        <v>1771454</v>
      </c>
      <c r="C7" s="126" t="s">
        <v>20</v>
      </c>
      <c r="D7" s="347">
        <v>1</v>
      </c>
      <c r="E7" s="1" t="s">
        <v>514</v>
      </c>
      <c r="F7" s="1"/>
      <c r="G7" s="1" t="s">
        <v>515</v>
      </c>
    </row>
    <row r="8" spans="1:7" hidden="1" x14ac:dyDescent="0.35">
      <c r="A8" s="140">
        <v>44274</v>
      </c>
      <c r="B8" s="131">
        <v>1771457</v>
      </c>
      <c r="C8" s="126" t="s">
        <v>20</v>
      </c>
      <c r="D8" s="347">
        <v>1</v>
      </c>
      <c r="E8" s="1" t="s">
        <v>514</v>
      </c>
      <c r="F8" s="1"/>
      <c r="G8" s="1" t="s">
        <v>515</v>
      </c>
    </row>
    <row r="9" spans="1:7" hidden="1" x14ac:dyDescent="0.35">
      <c r="A9" s="140">
        <v>44274</v>
      </c>
      <c r="B9" s="131">
        <v>1771460</v>
      </c>
      <c r="C9" s="126" t="s">
        <v>20</v>
      </c>
      <c r="D9" s="347">
        <v>1</v>
      </c>
      <c r="E9" s="1" t="s">
        <v>514</v>
      </c>
      <c r="F9" s="1"/>
      <c r="G9" s="1" t="s">
        <v>515</v>
      </c>
    </row>
    <row r="10" spans="1:7" hidden="1" x14ac:dyDescent="0.35">
      <c r="A10" s="140">
        <v>44274</v>
      </c>
      <c r="B10" s="131">
        <v>1771469</v>
      </c>
      <c r="C10" s="126" t="s">
        <v>20</v>
      </c>
      <c r="D10" s="347">
        <v>1</v>
      </c>
      <c r="E10" s="1" t="s">
        <v>514</v>
      </c>
      <c r="F10" s="1"/>
      <c r="G10" s="1" t="s">
        <v>516</v>
      </c>
    </row>
    <row r="11" spans="1:7" hidden="1" x14ac:dyDescent="0.35">
      <c r="A11" s="140">
        <v>44274</v>
      </c>
      <c r="B11" s="131">
        <v>1771471</v>
      </c>
      <c r="C11" s="126" t="s">
        <v>20</v>
      </c>
      <c r="D11" s="347">
        <v>1</v>
      </c>
      <c r="E11" s="1" t="s">
        <v>514</v>
      </c>
      <c r="F11" s="1"/>
      <c r="G11" s="1" t="s">
        <v>516</v>
      </c>
    </row>
    <row r="12" spans="1:7" hidden="1" x14ac:dyDescent="0.35">
      <c r="A12" s="140">
        <v>44274</v>
      </c>
      <c r="B12" s="131">
        <v>1761294</v>
      </c>
      <c r="C12" s="126" t="s">
        <v>20</v>
      </c>
      <c r="D12" s="347">
        <v>1</v>
      </c>
      <c r="E12" s="1" t="s">
        <v>514</v>
      </c>
      <c r="F12" s="1"/>
      <c r="G12" s="1" t="s">
        <v>517</v>
      </c>
    </row>
    <row r="13" spans="1:7" hidden="1" x14ac:dyDescent="0.35">
      <c r="A13" s="140">
        <v>44274</v>
      </c>
      <c r="B13" s="131">
        <v>1756737</v>
      </c>
      <c r="C13" s="126" t="s">
        <v>20</v>
      </c>
      <c r="D13" s="347">
        <v>1</v>
      </c>
      <c r="E13" s="1" t="s">
        <v>514</v>
      </c>
      <c r="F13" s="1"/>
      <c r="G13" s="1" t="s">
        <v>511</v>
      </c>
    </row>
    <row r="14" spans="1:7" hidden="1" x14ac:dyDescent="0.35">
      <c r="A14" s="140">
        <v>44274</v>
      </c>
      <c r="B14" s="131">
        <v>1756738</v>
      </c>
      <c r="C14" s="126" t="s">
        <v>20</v>
      </c>
      <c r="D14" s="347">
        <v>1</v>
      </c>
      <c r="E14" s="1" t="s">
        <v>514</v>
      </c>
      <c r="F14" s="1"/>
      <c r="G14" s="1" t="s">
        <v>511</v>
      </c>
    </row>
    <row r="15" spans="1:7" hidden="1" x14ac:dyDescent="0.35">
      <c r="A15" s="140">
        <v>44274</v>
      </c>
      <c r="B15" s="131">
        <v>1757773</v>
      </c>
      <c r="C15" s="126" t="s">
        <v>20</v>
      </c>
      <c r="D15" s="347">
        <v>1</v>
      </c>
      <c r="E15" s="1" t="s">
        <v>514</v>
      </c>
      <c r="F15" s="1"/>
      <c r="G15" s="1" t="s">
        <v>511</v>
      </c>
    </row>
    <row r="16" spans="1:7" hidden="1" x14ac:dyDescent="0.35">
      <c r="A16" s="140">
        <v>44274</v>
      </c>
      <c r="B16" s="131">
        <v>1769007</v>
      </c>
      <c r="C16" s="126" t="s">
        <v>20</v>
      </c>
      <c r="D16" s="347">
        <v>1</v>
      </c>
      <c r="E16" s="1" t="s">
        <v>514</v>
      </c>
      <c r="F16" s="1"/>
      <c r="G16" s="1" t="s">
        <v>511</v>
      </c>
    </row>
    <row r="17" spans="1:7" hidden="1" x14ac:dyDescent="0.35">
      <c r="A17" s="140">
        <v>44274</v>
      </c>
      <c r="B17" s="131">
        <v>1771393</v>
      </c>
      <c r="C17" s="126" t="s">
        <v>20</v>
      </c>
      <c r="D17" s="347">
        <v>1</v>
      </c>
      <c r="E17" s="1" t="s">
        <v>514</v>
      </c>
      <c r="F17" s="1"/>
      <c r="G17" s="1" t="s">
        <v>511</v>
      </c>
    </row>
    <row r="18" spans="1:7" hidden="1" x14ac:dyDescent="0.35">
      <c r="A18" s="140">
        <v>44274</v>
      </c>
      <c r="B18" s="131">
        <v>1771401</v>
      </c>
      <c r="C18" s="126" t="s">
        <v>20</v>
      </c>
      <c r="D18" s="347">
        <v>1</v>
      </c>
      <c r="E18" s="1" t="s">
        <v>514</v>
      </c>
      <c r="F18" s="1"/>
      <c r="G18" s="1" t="s">
        <v>511</v>
      </c>
    </row>
    <row r="19" spans="1:7" hidden="1" x14ac:dyDescent="0.35">
      <c r="A19" s="140">
        <v>44274</v>
      </c>
      <c r="B19" s="131">
        <v>1771406</v>
      </c>
      <c r="C19" s="126" t="s">
        <v>20</v>
      </c>
      <c r="D19" s="347">
        <v>1</v>
      </c>
      <c r="E19" s="1" t="s">
        <v>514</v>
      </c>
      <c r="F19" s="1"/>
      <c r="G19" s="1" t="s">
        <v>511</v>
      </c>
    </row>
    <row r="20" spans="1:7" hidden="1" x14ac:dyDescent="0.35">
      <c r="A20" s="140">
        <v>44274</v>
      </c>
      <c r="B20" s="131">
        <v>1774907</v>
      </c>
      <c r="C20" s="126" t="s">
        <v>20</v>
      </c>
      <c r="D20" s="347">
        <v>1</v>
      </c>
      <c r="E20" s="1" t="s">
        <v>514</v>
      </c>
      <c r="F20" s="1"/>
      <c r="G20" s="1" t="s">
        <v>511</v>
      </c>
    </row>
    <row r="21" spans="1:7" hidden="1" x14ac:dyDescent="0.35">
      <c r="A21" s="140">
        <v>44274</v>
      </c>
      <c r="B21" s="131">
        <v>1757379</v>
      </c>
      <c r="C21" s="126" t="s">
        <v>20</v>
      </c>
      <c r="D21" s="347">
        <v>1</v>
      </c>
      <c r="E21" s="1" t="s">
        <v>514</v>
      </c>
      <c r="F21" s="1"/>
      <c r="G21" s="1" t="s">
        <v>513</v>
      </c>
    </row>
    <row r="22" spans="1:7" hidden="1" x14ac:dyDescent="0.35">
      <c r="A22" s="140">
        <v>44274</v>
      </c>
      <c r="B22" s="131">
        <v>1760398</v>
      </c>
      <c r="C22" s="126" t="s">
        <v>20</v>
      </c>
      <c r="D22" s="347">
        <v>1</v>
      </c>
      <c r="E22" s="1" t="s">
        <v>514</v>
      </c>
      <c r="F22" s="1"/>
      <c r="G22" s="1" t="s">
        <v>513</v>
      </c>
    </row>
    <row r="23" spans="1:7" hidden="1" x14ac:dyDescent="0.35">
      <c r="A23" s="140">
        <v>44274</v>
      </c>
      <c r="B23" s="131">
        <v>1755391</v>
      </c>
      <c r="C23" s="126" t="s">
        <v>20</v>
      </c>
      <c r="D23" s="347">
        <v>1</v>
      </c>
      <c r="E23" s="1" t="s">
        <v>514</v>
      </c>
      <c r="F23" s="1"/>
      <c r="G23" s="1" t="s">
        <v>518</v>
      </c>
    </row>
    <row r="24" spans="1:7" hidden="1" x14ac:dyDescent="0.35">
      <c r="A24" s="140">
        <v>44274</v>
      </c>
      <c r="B24" s="131">
        <v>1757384</v>
      </c>
      <c r="C24" s="126" t="s">
        <v>20</v>
      </c>
      <c r="D24" s="347">
        <v>1</v>
      </c>
      <c r="E24" s="1" t="s">
        <v>514</v>
      </c>
      <c r="F24" s="1"/>
      <c r="G24" s="1" t="s">
        <v>518</v>
      </c>
    </row>
    <row r="25" spans="1:7" hidden="1" x14ac:dyDescent="0.35">
      <c r="A25" s="140">
        <v>44274</v>
      </c>
      <c r="B25" s="131">
        <v>1757771</v>
      </c>
      <c r="C25" s="126" t="s">
        <v>20</v>
      </c>
      <c r="D25" s="347">
        <v>1</v>
      </c>
      <c r="E25" s="1" t="s">
        <v>514</v>
      </c>
      <c r="F25" s="1"/>
      <c r="G25" s="1" t="s">
        <v>518</v>
      </c>
    </row>
    <row r="26" spans="1:7" hidden="1" x14ac:dyDescent="0.35">
      <c r="A26" s="4">
        <v>44277</v>
      </c>
      <c r="B26" s="347">
        <v>1732026</v>
      </c>
      <c r="C26" s="1" t="s">
        <v>141</v>
      </c>
      <c r="D26" s="348">
        <v>1</v>
      </c>
      <c r="E26" s="347" t="s">
        <v>510</v>
      </c>
      <c r="F26" s="347"/>
      <c r="G26" s="1" t="s">
        <v>516</v>
      </c>
    </row>
    <row r="27" spans="1:7" hidden="1" x14ac:dyDescent="0.35">
      <c r="A27" s="4">
        <v>44277</v>
      </c>
      <c r="B27" s="347">
        <v>1722542</v>
      </c>
      <c r="C27" s="1" t="s">
        <v>141</v>
      </c>
      <c r="D27" s="348">
        <v>1</v>
      </c>
      <c r="E27" s="347" t="s">
        <v>510</v>
      </c>
      <c r="F27" s="347"/>
      <c r="G27" s="1" t="s">
        <v>519</v>
      </c>
    </row>
    <row r="28" spans="1:7" hidden="1" x14ac:dyDescent="0.35">
      <c r="A28" s="4">
        <v>44277</v>
      </c>
      <c r="B28" s="347">
        <v>1724522</v>
      </c>
      <c r="C28" s="1" t="s">
        <v>20</v>
      </c>
      <c r="D28" s="348">
        <v>2</v>
      </c>
      <c r="E28" s="347" t="s">
        <v>510</v>
      </c>
      <c r="F28" s="347"/>
      <c r="G28" s="1" t="s">
        <v>513</v>
      </c>
    </row>
    <row r="29" spans="1:7" hidden="1" x14ac:dyDescent="0.35">
      <c r="A29" s="4">
        <v>44277</v>
      </c>
      <c r="B29" s="348">
        <v>1754687</v>
      </c>
      <c r="C29" s="1" t="s">
        <v>141</v>
      </c>
      <c r="D29" s="348">
        <v>1</v>
      </c>
      <c r="E29" s="347" t="s">
        <v>510</v>
      </c>
      <c r="F29" s="347"/>
      <c r="G29" s="1" t="s">
        <v>511</v>
      </c>
    </row>
    <row r="30" spans="1:7" hidden="1" x14ac:dyDescent="0.35">
      <c r="A30" s="4">
        <v>44277</v>
      </c>
      <c r="B30" s="348">
        <v>1756736</v>
      </c>
      <c r="C30" s="1" t="s">
        <v>141</v>
      </c>
      <c r="D30" s="348">
        <v>1</v>
      </c>
      <c r="E30" s="347" t="s">
        <v>510</v>
      </c>
      <c r="F30" s="347"/>
      <c r="G30" s="1" t="s">
        <v>511</v>
      </c>
    </row>
    <row r="31" spans="1:7" hidden="1" x14ac:dyDescent="0.35">
      <c r="A31" s="4">
        <v>44277</v>
      </c>
      <c r="B31" s="348">
        <v>1761289</v>
      </c>
      <c r="C31" s="1" t="s">
        <v>141</v>
      </c>
      <c r="D31" s="348">
        <v>1</v>
      </c>
      <c r="E31" s="347" t="s">
        <v>510</v>
      </c>
      <c r="F31" s="347"/>
      <c r="G31" s="1" t="s">
        <v>512</v>
      </c>
    </row>
    <row r="32" spans="1:7" hidden="1" x14ac:dyDescent="0.35">
      <c r="A32" s="4">
        <v>44277</v>
      </c>
      <c r="B32" s="348">
        <v>1766124</v>
      </c>
      <c r="C32" s="1" t="s">
        <v>141</v>
      </c>
      <c r="D32" s="348">
        <v>1</v>
      </c>
      <c r="E32" s="347" t="s">
        <v>510</v>
      </c>
      <c r="F32" s="347"/>
      <c r="G32" s="1" t="s">
        <v>520</v>
      </c>
    </row>
    <row r="33" spans="1:7" hidden="1" x14ac:dyDescent="0.35">
      <c r="A33" s="4">
        <v>44277</v>
      </c>
      <c r="B33" s="347">
        <v>1735205</v>
      </c>
      <c r="C33" s="1" t="s">
        <v>20</v>
      </c>
      <c r="D33" s="348">
        <v>1</v>
      </c>
      <c r="E33" s="347" t="s">
        <v>514</v>
      </c>
      <c r="F33" s="347"/>
      <c r="G33" s="1" t="s">
        <v>517</v>
      </c>
    </row>
    <row r="34" spans="1:7" hidden="1" x14ac:dyDescent="0.35">
      <c r="A34" s="4">
        <v>44277</v>
      </c>
      <c r="B34" s="347">
        <v>1724812</v>
      </c>
      <c r="C34" s="1" t="s">
        <v>20</v>
      </c>
      <c r="D34" s="348">
        <v>1</v>
      </c>
      <c r="E34" s="347" t="s">
        <v>514</v>
      </c>
      <c r="F34" s="347"/>
      <c r="G34" s="1" t="s">
        <v>217</v>
      </c>
    </row>
    <row r="35" spans="1:7" hidden="1" x14ac:dyDescent="0.35">
      <c r="A35" s="4">
        <v>44277</v>
      </c>
      <c r="B35" s="347">
        <v>1728193</v>
      </c>
      <c r="C35" s="1" t="s">
        <v>20</v>
      </c>
      <c r="D35" s="348">
        <v>1</v>
      </c>
      <c r="E35" s="347" t="s">
        <v>514</v>
      </c>
      <c r="F35" s="347"/>
      <c r="G35" s="1" t="s">
        <v>217</v>
      </c>
    </row>
    <row r="36" spans="1:7" hidden="1" x14ac:dyDescent="0.35">
      <c r="A36" s="4">
        <v>44277</v>
      </c>
      <c r="B36" s="347">
        <v>1741747</v>
      </c>
      <c r="C36" s="1" t="s">
        <v>20</v>
      </c>
      <c r="D36" s="348">
        <v>1</v>
      </c>
      <c r="E36" s="347" t="s">
        <v>514</v>
      </c>
      <c r="F36" s="347"/>
      <c r="G36" s="1" t="s">
        <v>521</v>
      </c>
    </row>
    <row r="37" spans="1:7" hidden="1" x14ac:dyDescent="0.35">
      <c r="A37" s="4">
        <v>44277</v>
      </c>
      <c r="B37" s="347">
        <v>1727645</v>
      </c>
      <c r="C37" s="1" t="s">
        <v>20</v>
      </c>
      <c r="D37" s="348">
        <v>1</v>
      </c>
      <c r="E37" s="347" t="s">
        <v>514</v>
      </c>
      <c r="F37" s="347"/>
      <c r="G37" s="1" t="s">
        <v>513</v>
      </c>
    </row>
    <row r="38" spans="1:7" hidden="1" x14ac:dyDescent="0.35">
      <c r="A38" s="4">
        <v>44277</v>
      </c>
      <c r="B38" s="347">
        <v>1727651</v>
      </c>
      <c r="C38" s="1" t="s">
        <v>20</v>
      </c>
      <c r="D38" s="348">
        <v>1</v>
      </c>
      <c r="E38" s="347" t="s">
        <v>514</v>
      </c>
      <c r="F38" s="347"/>
      <c r="G38" s="1" t="s">
        <v>513</v>
      </c>
    </row>
    <row r="39" spans="1:7" hidden="1" x14ac:dyDescent="0.35">
      <c r="A39" s="4">
        <v>44277</v>
      </c>
      <c r="B39" s="347">
        <v>1734349</v>
      </c>
      <c r="C39" s="1" t="s">
        <v>20</v>
      </c>
      <c r="D39" s="348">
        <v>1</v>
      </c>
      <c r="E39" s="347" t="s">
        <v>514</v>
      </c>
      <c r="F39" s="347"/>
      <c r="G39" s="1" t="s">
        <v>513</v>
      </c>
    </row>
    <row r="40" spans="1:7" hidden="1" x14ac:dyDescent="0.35">
      <c r="A40" s="4">
        <v>44277</v>
      </c>
      <c r="B40" s="348">
        <v>1734433</v>
      </c>
      <c r="C40" s="1" t="s">
        <v>20</v>
      </c>
      <c r="D40" s="348">
        <v>1</v>
      </c>
      <c r="E40" s="347" t="s">
        <v>514</v>
      </c>
      <c r="F40" s="347"/>
      <c r="G40" s="1" t="s">
        <v>513</v>
      </c>
    </row>
    <row r="41" spans="1:7" hidden="1" x14ac:dyDescent="0.35">
      <c r="A41" s="4">
        <v>44277</v>
      </c>
      <c r="B41" s="348">
        <v>1742114</v>
      </c>
      <c r="C41" s="1" t="s">
        <v>20</v>
      </c>
      <c r="D41" s="348">
        <v>1</v>
      </c>
      <c r="E41" s="347" t="s">
        <v>514</v>
      </c>
      <c r="F41" s="347"/>
      <c r="G41" s="1" t="s">
        <v>513</v>
      </c>
    </row>
    <row r="42" spans="1:7" hidden="1" x14ac:dyDescent="0.35">
      <c r="A42" s="4">
        <v>44277</v>
      </c>
      <c r="B42" s="348">
        <v>1777183</v>
      </c>
      <c r="C42" s="1" t="s">
        <v>20</v>
      </c>
      <c r="D42" s="348">
        <v>1</v>
      </c>
      <c r="E42" s="347" t="s">
        <v>514</v>
      </c>
      <c r="F42" s="347"/>
      <c r="G42" s="1" t="s">
        <v>522</v>
      </c>
    </row>
    <row r="43" spans="1:7" hidden="1" x14ac:dyDescent="0.35">
      <c r="A43" s="4">
        <v>44277</v>
      </c>
      <c r="B43" s="348">
        <v>1777184</v>
      </c>
      <c r="C43" s="1" t="s">
        <v>20</v>
      </c>
      <c r="D43" s="348">
        <v>1</v>
      </c>
      <c r="E43" s="347" t="s">
        <v>514</v>
      </c>
      <c r="F43" s="347"/>
      <c r="G43" s="1" t="s">
        <v>522</v>
      </c>
    </row>
    <row r="44" spans="1:7" hidden="1" x14ac:dyDescent="0.35">
      <c r="A44" s="4">
        <v>44277</v>
      </c>
      <c r="B44" s="348">
        <v>1771450</v>
      </c>
      <c r="C44" s="1" t="s">
        <v>20</v>
      </c>
      <c r="D44" s="348">
        <v>1</v>
      </c>
      <c r="E44" s="347" t="s">
        <v>514</v>
      </c>
      <c r="F44" s="347"/>
      <c r="G44" s="1" t="s">
        <v>515</v>
      </c>
    </row>
    <row r="45" spans="1:7" hidden="1" x14ac:dyDescent="0.35">
      <c r="A45" s="4">
        <v>44277</v>
      </c>
      <c r="B45" s="348">
        <v>1771454</v>
      </c>
      <c r="C45" s="1" t="s">
        <v>20</v>
      </c>
      <c r="D45" s="348">
        <v>1</v>
      </c>
      <c r="E45" s="347" t="s">
        <v>514</v>
      </c>
      <c r="F45" s="347"/>
      <c r="G45" s="1" t="s">
        <v>515</v>
      </c>
    </row>
    <row r="46" spans="1:7" hidden="1" x14ac:dyDescent="0.35">
      <c r="A46" s="4">
        <v>44277</v>
      </c>
      <c r="B46" s="348">
        <v>1771457</v>
      </c>
      <c r="C46" s="1" t="s">
        <v>20</v>
      </c>
      <c r="D46" s="348">
        <v>1</v>
      </c>
      <c r="E46" s="347" t="s">
        <v>514</v>
      </c>
      <c r="F46" s="347"/>
      <c r="G46" s="1" t="s">
        <v>515</v>
      </c>
    </row>
    <row r="47" spans="1:7" hidden="1" x14ac:dyDescent="0.35">
      <c r="A47" s="4">
        <v>44277</v>
      </c>
      <c r="B47" s="348">
        <v>1771460</v>
      </c>
      <c r="C47" s="1" t="s">
        <v>20</v>
      </c>
      <c r="D47" s="348">
        <v>1</v>
      </c>
      <c r="E47" s="347" t="s">
        <v>514</v>
      </c>
      <c r="F47" s="347"/>
      <c r="G47" s="1" t="s">
        <v>515</v>
      </c>
    </row>
    <row r="48" spans="1:7" hidden="1" x14ac:dyDescent="0.35">
      <c r="A48" s="4">
        <v>44277</v>
      </c>
      <c r="B48" s="348">
        <v>1771469</v>
      </c>
      <c r="C48" s="1" t="s">
        <v>20</v>
      </c>
      <c r="D48" s="348">
        <v>1</v>
      </c>
      <c r="E48" s="347" t="s">
        <v>514</v>
      </c>
      <c r="F48" s="347"/>
      <c r="G48" s="1" t="s">
        <v>516</v>
      </c>
    </row>
    <row r="49" spans="1:7" hidden="1" x14ac:dyDescent="0.35">
      <c r="A49" s="4">
        <v>44277</v>
      </c>
      <c r="B49" s="348">
        <v>1771471</v>
      </c>
      <c r="C49" s="1" t="s">
        <v>20</v>
      </c>
      <c r="D49" s="348">
        <v>1</v>
      </c>
      <c r="E49" s="347" t="s">
        <v>514</v>
      </c>
      <c r="F49" s="347"/>
      <c r="G49" s="1" t="s">
        <v>516</v>
      </c>
    </row>
    <row r="50" spans="1:7" hidden="1" x14ac:dyDescent="0.35">
      <c r="A50" s="4">
        <v>44277</v>
      </c>
      <c r="B50" s="348">
        <v>1775206</v>
      </c>
      <c r="C50" s="1" t="s">
        <v>20</v>
      </c>
      <c r="D50" s="348">
        <v>1</v>
      </c>
      <c r="E50" s="347" t="s">
        <v>514</v>
      </c>
      <c r="F50" s="347"/>
      <c r="G50" s="1" t="s">
        <v>516</v>
      </c>
    </row>
    <row r="51" spans="1:7" hidden="1" x14ac:dyDescent="0.35">
      <c r="A51" s="4">
        <v>44277</v>
      </c>
      <c r="B51" s="348">
        <v>1771707</v>
      </c>
      <c r="C51" s="1" t="s">
        <v>20</v>
      </c>
      <c r="D51" s="348">
        <v>1</v>
      </c>
      <c r="E51" s="347" t="s">
        <v>514</v>
      </c>
      <c r="F51" s="347"/>
      <c r="G51" s="1" t="s">
        <v>523</v>
      </c>
    </row>
    <row r="52" spans="1:7" hidden="1" x14ac:dyDescent="0.35">
      <c r="A52" s="4">
        <v>44277</v>
      </c>
      <c r="B52" s="348">
        <v>1771708</v>
      </c>
      <c r="C52" s="1" t="s">
        <v>20</v>
      </c>
      <c r="D52" s="348">
        <v>1</v>
      </c>
      <c r="E52" s="347" t="s">
        <v>514</v>
      </c>
      <c r="F52" s="347"/>
      <c r="G52" s="1" t="s">
        <v>523</v>
      </c>
    </row>
    <row r="53" spans="1:7" hidden="1" x14ac:dyDescent="0.35">
      <c r="A53" s="4">
        <v>44277</v>
      </c>
      <c r="B53" s="348">
        <v>1761294</v>
      </c>
      <c r="C53" s="1" t="s">
        <v>20</v>
      </c>
      <c r="D53" s="348">
        <v>1</v>
      </c>
      <c r="E53" s="347" t="s">
        <v>514</v>
      </c>
      <c r="F53" s="347"/>
      <c r="G53" s="1" t="s">
        <v>517</v>
      </c>
    </row>
    <row r="54" spans="1:7" hidden="1" x14ac:dyDescent="0.35">
      <c r="A54" s="4">
        <v>44277</v>
      </c>
      <c r="B54" s="348">
        <v>1756737</v>
      </c>
      <c r="C54" s="1" t="s">
        <v>20</v>
      </c>
      <c r="D54" s="348">
        <v>1</v>
      </c>
      <c r="E54" s="347" t="s">
        <v>514</v>
      </c>
      <c r="F54" s="347"/>
      <c r="G54" s="1" t="s">
        <v>511</v>
      </c>
    </row>
    <row r="55" spans="1:7" hidden="1" x14ac:dyDescent="0.35">
      <c r="A55" s="4">
        <v>44277</v>
      </c>
      <c r="B55" s="348">
        <v>1756738</v>
      </c>
      <c r="C55" s="1" t="s">
        <v>20</v>
      </c>
      <c r="D55" s="348">
        <v>1</v>
      </c>
      <c r="E55" s="347" t="s">
        <v>514</v>
      </c>
      <c r="F55" s="347"/>
      <c r="G55" s="1" t="s">
        <v>511</v>
      </c>
    </row>
    <row r="56" spans="1:7" hidden="1" x14ac:dyDescent="0.35">
      <c r="A56" s="4">
        <v>44277</v>
      </c>
      <c r="B56" s="348">
        <v>1757773</v>
      </c>
      <c r="C56" s="1" t="s">
        <v>20</v>
      </c>
      <c r="D56" s="348">
        <v>1</v>
      </c>
      <c r="E56" s="347" t="s">
        <v>514</v>
      </c>
      <c r="F56" s="347"/>
      <c r="G56" s="1" t="s">
        <v>511</v>
      </c>
    </row>
    <row r="57" spans="1:7" hidden="1" x14ac:dyDescent="0.35">
      <c r="A57" s="4">
        <v>44277</v>
      </c>
      <c r="B57" s="348">
        <v>1769007</v>
      </c>
      <c r="C57" s="1" t="s">
        <v>20</v>
      </c>
      <c r="D57" s="348">
        <v>1</v>
      </c>
      <c r="E57" s="347" t="s">
        <v>514</v>
      </c>
      <c r="F57" s="347"/>
      <c r="G57" s="1" t="s">
        <v>511</v>
      </c>
    </row>
    <row r="58" spans="1:7" hidden="1" x14ac:dyDescent="0.35">
      <c r="A58" s="4">
        <v>44277</v>
      </c>
      <c r="B58" s="348">
        <v>1771393</v>
      </c>
      <c r="C58" s="1" t="s">
        <v>20</v>
      </c>
      <c r="D58" s="348">
        <v>1</v>
      </c>
      <c r="E58" s="347" t="s">
        <v>514</v>
      </c>
      <c r="F58" s="347"/>
      <c r="G58" s="1" t="s">
        <v>511</v>
      </c>
    </row>
    <row r="59" spans="1:7" hidden="1" x14ac:dyDescent="0.35">
      <c r="A59" s="4">
        <v>44277</v>
      </c>
      <c r="B59" s="348">
        <v>1771401</v>
      </c>
      <c r="C59" s="1" t="s">
        <v>20</v>
      </c>
      <c r="D59" s="348">
        <v>1</v>
      </c>
      <c r="E59" s="347" t="s">
        <v>514</v>
      </c>
      <c r="F59" s="347"/>
      <c r="G59" s="1" t="s">
        <v>511</v>
      </c>
    </row>
    <row r="60" spans="1:7" hidden="1" x14ac:dyDescent="0.35">
      <c r="A60" s="4">
        <v>44277</v>
      </c>
      <c r="B60" s="348">
        <v>1771406</v>
      </c>
      <c r="C60" s="1" t="s">
        <v>20</v>
      </c>
      <c r="D60" s="348">
        <v>1</v>
      </c>
      <c r="E60" s="347" t="s">
        <v>514</v>
      </c>
      <c r="F60" s="347"/>
      <c r="G60" s="1" t="s">
        <v>511</v>
      </c>
    </row>
    <row r="61" spans="1:7" hidden="1" x14ac:dyDescent="0.35">
      <c r="A61" s="4">
        <v>44277</v>
      </c>
      <c r="B61" s="348">
        <v>1774907</v>
      </c>
      <c r="C61" s="1" t="s">
        <v>20</v>
      </c>
      <c r="D61" s="348">
        <v>1</v>
      </c>
      <c r="E61" s="347" t="s">
        <v>514</v>
      </c>
      <c r="F61" s="347"/>
      <c r="G61" s="1" t="s">
        <v>511</v>
      </c>
    </row>
    <row r="62" spans="1:7" hidden="1" x14ac:dyDescent="0.35">
      <c r="A62" s="4">
        <v>44277</v>
      </c>
      <c r="B62" s="348">
        <v>1747524</v>
      </c>
      <c r="C62" s="1" t="s">
        <v>20</v>
      </c>
      <c r="D62" s="348">
        <v>1</v>
      </c>
      <c r="E62" s="347" t="s">
        <v>514</v>
      </c>
      <c r="F62" s="347"/>
      <c r="G62" s="1" t="s">
        <v>520</v>
      </c>
    </row>
    <row r="63" spans="1:7" hidden="1" x14ac:dyDescent="0.35">
      <c r="A63" s="4">
        <v>44277</v>
      </c>
      <c r="B63" s="348">
        <v>1753544</v>
      </c>
      <c r="C63" s="1" t="s">
        <v>20</v>
      </c>
      <c r="D63" s="348">
        <v>1</v>
      </c>
      <c r="E63" s="347" t="s">
        <v>514</v>
      </c>
      <c r="F63" s="347"/>
      <c r="G63" s="1" t="s">
        <v>520</v>
      </c>
    </row>
    <row r="64" spans="1:7" hidden="1" x14ac:dyDescent="0.35">
      <c r="A64" s="4">
        <v>44277</v>
      </c>
      <c r="B64" s="348">
        <v>1766773</v>
      </c>
      <c r="C64" s="1" t="s">
        <v>20</v>
      </c>
      <c r="D64" s="348">
        <v>1</v>
      </c>
      <c r="E64" s="347" t="s">
        <v>514</v>
      </c>
      <c r="F64" s="347"/>
      <c r="G64" s="1" t="s">
        <v>520</v>
      </c>
    </row>
    <row r="65" spans="1:7" hidden="1" x14ac:dyDescent="0.35">
      <c r="A65" s="4">
        <v>44277</v>
      </c>
      <c r="B65" s="348">
        <v>1766775</v>
      </c>
      <c r="C65" s="1" t="s">
        <v>20</v>
      </c>
      <c r="D65" s="348">
        <v>1</v>
      </c>
      <c r="E65" s="347" t="s">
        <v>514</v>
      </c>
      <c r="F65" s="347"/>
      <c r="G65" s="1" t="s">
        <v>520</v>
      </c>
    </row>
    <row r="66" spans="1:7" hidden="1" x14ac:dyDescent="0.35">
      <c r="A66" s="4">
        <v>44277</v>
      </c>
      <c r="B66" s="348">
        <v>1766803</v>
      </c>
      <c r="C66" s="1" t="s">
        <v>20</v>
      </c>
      <c r="D66" s="348">
        <v>1</v>
      </c>
      <c r="E66" s="347" t="s">
        <v>514</v>
      </c>
      <c r="F66" s="347"/>
      <c r="G66" s="1" t="s">
        <v>520</v>
      </c>
    </row>
    <row r="67" spans="1:7" hidden="1" x14ac:dyDescent="0.35">
      <c r="A67" s="4">
        <v>44277</v>
      </c>
      <c r="B67" s="348">
        <v>1773404</v>
      </c>
      <c r="C67" s="1" t="s">
        <v>20</v>
      </c>
      <c r="D67" s="348">
        <v>1</v>
      </c>
      <c r="E67" s="347" t="s">
        <v>514</v>
      </c>
      <c r="F67" s="347"/>
      <c r="G67" s="1" t="s">
        <v>520</v>
      </c>
    </row>
    <row r="68" spans="1:7" hidden="1" x14ac:dyDescent="0.35">
      <c r="A68" s="4">
        <v>44277</v>
      </c>
      <c r="B68" s="348">
        <v>1774914</v>
      </c>
      <c r="C68" s="1" t="s">
        <v>20</v>
      </c>
      <c r="D68" s="348">
        <v>1</v>
      </c>
      <c r="E68" s="347" t="s">
        <v>514</v>
      </c>
      <c r="F68" s="347"/>
      <c r="G68" s="1" t="s">
        <v>520</v>
      </c>
    </row>
    <row r="69" spans="1:7" hidden="1" x14ac:dyDescent="0.35">
      <c r="A69" s="4">
        <v>44277</v>
      </c>
      <c r="B69" s="348">
        <v>1757376</v>
      </c>
      <c r="C69" s="1" t="s">
        <v>20</v>
      </c>
      <c r="D69" s="348">
        <v>1</v>
      </c>
      <c r="E69" s="347" t="s">
        <v>514</v>
      </c>
      <c r="F69" s="347"/>
      <c r="G69" s="1" t="s">
        <v>513</v>
      </c>
    </row>
    <row r="70" spans="1:7" hidden="1" x14ac:dyDescent="0.35">
      <c r="A70" s="4">
        <v>44277</v>
      </c>
      <c r="B70" s="348">
        <v>1760398</v>
      </c>
      <c r="C70" s="1" t="s">
        <v>20</v>
      </c>
      <c r="D70" s="348">
        <v>1</v>
      </c>
      <c r="E70" s="347" t="s">
        <v>514</v>
      </c>
      <c r="F70" s="347"/>
      <c r="G70" s="1" t="s">
        <v>513</v>
      </c>
    </row>
    <row r="71" spans="1:7" hidden="1" x14ac:dyDescent="0.35">
      <c r="A71" s="4">
        <v>44277</v>
      </c>
      <c r="B71" s="348">
        <v>1755391</v>
      </c>
      <c r="C71" s="1" t="s">
        <v>20</v>
      </c>
      <c r="D71" s="348">
        <v>1</v>
      </c>
      <c r="E71" s="347" t="s">
        <v>514</v>
      </c>
      <c r="F71" s="347"/>
      <c r="G71" s="1" t="s">
        <v>518</v>
      </c>
    </row>
    <row r="72" spans="1:7" hidden="1" x14ac:dyDescent="0.35">
      <c r="A72" s="4">
        <v>44277</v>
      </c>
      <c r="B72" s="348">
        <v>1757384</v>
      </c>
      <c r="C72" s="1" t="s">
        <v>20</v>
      </c>
      <c r="D72" s="348">
        <v>1</v>
      </c>
      <c r="E72" s="347" t="s">
        <v>514</v>
      </c>
      <c r="F72" s="347"/>
      <c r="G72" s="1" t="s">
        <v>518</v>
      </c>
    </row>
    <row r="73" spans="1:7" hidden="1" x14ac:dyDescent="0.35">
      <c r="A73" s="4">
        <v>44277</v>
      </c>
      <c r="B73" s="348">
        <v>1757771</v>
      </c>
      <c r="C73" s="1" t="s">
        <v>20</v>
      </c>
      <c r="D73" s="348">
        <v>1</v>
      </c>
      <c r="E73" s="347" t="s">
        <v>514</v>
      </c>
      <c r="F73" s="347"/>
      <c r="G73" s="1" t="s">
        <v>518</v>
      </c>
    </row>
    <row r="74" spans="1:7" hidden="1" x14ac:dyDescent="0.35">
      <c r="A74" s="4">
        <v>44277</v>
      </c>
      <c r="B74" s="348">
        <v>1777195</v>
      </c>
      <c r="C74" s="1" t="s">
        <v>20</v>
      </c>
      <c r="D74" s="348">
        <v>1</v>
      </c>
      <c r="E74" s="347" t="s">
        <v>514</v>
      </c>
      <c r="F74" s="347"/>
      <c r="G74" s="1" t="s">
        <v>518</v>
      </c>
    </row>
    <row r="75" spans="1:7" hidden="1" x14ac:dyDescent="0.35">
      <c r="A75" s="4">
        <v>44288</v>
      </c>
      <c r="B75" s="348">
        <v>1782982</v>
      </c>
      <c r="C75" s="1" t="s">
        <v>20</v>
      </c>
      <c r="D75" s="348">
        <v>1</v>
      </c>
      <c r="E75" s="347" t="s">
        <v>510</v>
      </c>
      <c r="F75" s="1" t="s">
        <v>162</v>
      </c>
      <c r="G75" s="1" t="s">
        <v>524</v>
      </c>
    </row>
    <row r="76" spans="1:7" hidden="1" x14ac:dyDescent="0.35">
      <c r="A76" s="4">
        <v>44288</v>
      </c>
      <c r="B76" s="348">
        <v>1782956</v>
      </c>
      <c r="C76" s="1" t="s">
        <v>20</v>
      </c>
      <c r="D76" s="348">
        <v>1</v>
      </c>
      <c r="E76" s="347" t="s">
        <v>510</v>
      </c>
      <c r="F76" s="1" t="s">
        <v>162</v>
      </c>
      <c r="G76" s="1" t="s">
        <v>524</v>
      </c>
    </row>
    <row r="77" spans="1:7" hidden="1" x14ac:dyDescent="0.35">
      <c r="A77" s="4">
        <v>44288</v>
      </c>
      <c r="B77" s="348">
        <v>1782938</v>
      </c>
      <c r="C77" s="1" t="s">
        <v>20</v>
      </c>
      <c r="D77" s="348">
        <v>3</v>
      </c>
      <c r="E77" s="347" t="s">
        <v>510</v>
      </c>
      <c r="F77" s="1" t="s">
        <v>162</v>
      </c>
      <c r="G77" s="1" t="s">
        <v>524</v>
      </c>
    </row>
    <row r="78" spans="1:7" hidden="1" x14ac:dyDescent="0.35">
      <c r="A78" s="4">
        <v>44288</v>
      </c>
      <c r="B78" s="348">
        <v>1724522</v>
      </c>
      <c r="C78" s="1" t="s">
        <v>20</v>
      </c>
      <c r="D78" s="348">
        <v>2</v>
      </c>
      <c r="E78" s="347" t="s">
        <v>510</v>
      </c>
      <c r="F78" s="1" t="s">
        <v>151</v>
      </c>
      <c r="G78" s="1" t="s">
        <v>525</v>
      </c>
    </row>
    <row r="79" spans="1:7" hidden="1" x14ac:dyDescent="0.35">
      <c r="A79" s="4">
        <v>44288</v>
      </c>
      <c r="B79" s="348">
        <v>1771708</v>
      </c>
      <c r="C79" s="1" t="s">
        <v>20</v>
      </c>
      <c r="D79" s="348">
        <v>1</v>
      </c>
      <c r="E79" s="347" t="s">
        <v>510</v>
      </c>
      <c r="F79" s="1" t="s">
        <v>162</v>
      </c>
      <c r="G79" s="1" t="s">
        <v>525</v>
      </c>
    </row>
    <row r="80" spans="1:7" hidden="1" x14ac:dyDescent="0.35">
      <c r="A80" s="4">
        <v>44288</v>
      </c>
      <c r="B80" s="348">
        <v>1797478</v>
      </c>
      <c r="C80" s="1" t="s">
        <v>20</v>
      </c>
      <c r="D80" s="348">
        <v>1</v>
      </c>
      <c r="E80" s="347" t="s">
        <v>510</v>
      </c>
      <c r="F80" s="1" t="s">
        <v>162</v>
      </c>
      <c r="G80" s="1" t="s">
        <v>526</v>
      </c>
    </row>
    <row r="81" spans="1:7" hidden="1" x14ac:dyDescent="0.35">
      <c r="A81" s="4">
        <v>44288</v>
      </c>
      <c r="B81" s="348">
        <v>1797480</v>
      </c>
      <c r="C81" s="1" t="s">
        <v>20</v>
      </c>
      <c r="D81" s="348">
        <v>1</v>
      </c>
      <c r="E81" s="347" t="s">
        <v>510</v>
      </c>
      <c r="F81" s="1" t="s">
        <v>162</v>
      </c>
      <c r="G81" s="1" t="s">
        <v>526</v>
      </c>
    </row>
    <row r="82" spans="1:7" hidden="1" x14ac:dyDescent="0.35">
      <c r="A82" s="4">
        <v>44288</v>
      </c>
      <c r="B82" s="348">
        <v>1735205</v>
      </c>
      <c r="C82" s="1" t="s">
        <v>20</v>
      </c>
      <c r="D82" s="348">
        <v>1</v>
      </c>
      <c r="E82" s="347" t="s">
        <v>510</v>
      </c>
      <c r="F82" s="1" t="s">
        <v>144</v>
      </c>
      <c r="G82" s="1" t="s">
        <v>527</v>
      </c>
    </row>
    <row r="83" spans="1:7" hidden="1" x14ac:dyDescent="0.35">
      <c r="A83" s="4">
        <v>44288</v>
      </c>
      <c r="B83" s="348">
        <v>1727651</v>
      </c>
      <c r="C83" s="1" t="s">
        <v>20</v>
      </c>
      <c r="D83" s="348">
        <v>1</v>
      </c>
      <c r="E83" s="347" t="s">
        <v>510</v>
      </c>
      <c r="F83" s="1" t="s">
        <v>144</v>
      </c>
      <c r="G83" s="1" t="s">
        <v>525</v>
      </c>
    </row>
    <row r="84" spans="1:7" hidden="1" x14ac:dyDescent="0.35">
      <c r="A84" s="4">
        <v>44288</v>
      </c>
      <c r="B84" s="348">
        <v>1780528</v>
      </c>
      <c r="C84" s="1" t="s">
        <v>20</v>
      </c>
      <c r="D84" s="348">
        <v>1</v>
      </c>
      <c r="E84" s="347" t="s">
        <v>510</v>
      </c>
      <c r="F84" s="1" t="s">
        <v>144</v>
      </c>
      <c r="G84" s="1" t="s">
        <v>525</v>
      </c>
    </row>
    <row r="85" spans="1:7" hidden="1" x14ac:dyDescent="0.35">
      <c r="A85" s="4">
        <v>44288</v>
      </c>
      <c r="B85" s="348">
        <v>1785008</v>
      </c>
      <c r="C85" s="1" t="s">
        <v>20</v>
      </c>
      <c r="D85" s="348">
        <v>1</v>
      </c>
      <c r="E85" s="347" t="s">
        <v>510</v>
      </c>
      <c r="F85" s="1" t="s">
        <v>162</v>
      </c>
      <c r="G85" s="1" t="s">
        <v>524</v>
      </c>
    </row>
    <row r="86" spans="1:7" hidden="1" x14ac:dyDescent="0.35">
      <c r="A86" s="4">
        <v>44288</v>
      </c>
      <c r="B86" s="348">
        <v>1782961</v>
      </c>
      <c r="C86" s="1" t="s">
        <v>20</v>
      </c>
      <c r="D86" s="348">
        <v>1</v>
      </c>
      <c r="E86" s="347" t="s">
        <v>510</v>
      </c>
      <c r="F86" s="1" t="s">
        <v>162</v>
      </c>
      <c r="G86" s="1" t="s">
        <v>524</v>
      </c>
    </row>
    <row r="87" spans="1:7" hidden="1" x14ac:dyDescent="0.35">
      <c r="A87" s="4">
        <v>44288</v>
      </c>
      <c r="B87" s="348">
        <v>1782937</v>
      </c>
      <c r="C87" s="1" t="s">
        <v>20</v>
      </c>
      <c r="D87" s="348">
        <v>1</v>
      </c>
      <c r="E87" s="347" t="s">
        <v>510</v>
      </c>
      <c r="F87" s="1" t="s">
        <v>162</v>
      </c>
      <c r="G87" s="1" t="s">
        <v>524</v>
      </c>
    </row>
    <row r="88" spans="1:7" hidden="1" x14ac:dyDescent="0.35">
      <c r="A88" s="4">
        <v>44288</v>
      </c>
      <c r="B88" s="348">
        <v>1782799</v>
      </c>
      <c r="C88" s="1" t="s">
        <v>20</v>
      </c>
      <c r="D88" s="348">
        <v>1</v>
      </c>
      <c r="E88" s="347" t="s">
        <v>510</v>
      </c>
      <c r="F88" s="1" t="s">
        <v>162</v>
      </c>
      <c r="G88" s="1" t="s">
        <v>524</v>
      </c>
    </row>
    <row r="89" spans="1:7" hidden="1" x14ac:dyDescent="0.35">
      <c r="A89" s="4">
        <v>44288</v>
      </c>
      <c r="B89" s="348">
        <v>1786100</v>
      </c>
      <c r="C89" s="1" t="s">
        <v>20</v>
      </c>
      <c r="D89" s="348">
        <v>1</v>
      </c>
      <c r="E89" s="347" t="s">
        <v>510</v>
      </c>
      <c r="F89" s="1" t="s">
        <v>162</v>
      </c>
      <c r="G89" s="1" t="s">
        <v>524</v>
      </c>
    </row>
    <row r="90" spans="1:7" hidden="1" x14ac:dyDescent="0.35">
      <c r="A90" s="4">
        <v>44288</v>
      </c>
      <c r="B90" s="348">
        <v>1782973</v>
      </c>
      <c r="C90" s="1" t="s">
        <v>20</v>
      </c>
      <c r="D90" s="348">
        <v>1</v>
      </c>
      <c r="E90" s="347" t="s">
        <v>510</v>
      </c>
      <c r="F90" s="1" t="s">
        <v>162</v>
      </c>
      <c r="G90" s="1" t="s">
        <v>524</v>
      </c>
    </row>
    <row r="91" spans="1:7" hidden="1" x14ac:dyDescent="0.35">
      <c r="A91" s="4">
        <v>44288</v>
      </c>
      <c r="B91" s="348">
        <v>1782968</v>
      </c>
      <c r="C91" s="1" t="s">
        <v>20</v>
      </c>
      <c r="D91" s="348">
        <v>1</v>
      </c>
      <c r="E91" s="347" t="s">
        <v>510</v>
      </c>
      <c r="F91" s="1" t="s">
        <v>162</v>
      </c>
      <c r="G91" s="1" t="s">
        <v>524</v>
      </c>
    </row>
    <row r="92" spans="1:7" hidden="1" x14ac:dyDescent="0.35">
      <c r="A92" s="4">
        <v>44288</v>
      </c>
      <c r="B92" s="348">
        <v>1782790</v>
      </c>
      <c r="C92" s="1" t="s">
        <v>20</v>
      </c>
      <c r="D92" s="348">
        <v>1</v>
      </c>
      <c r="E92" s="347" t="s">
        <v>510</v>
      </c>
      <c r="F92" s="1" t="s">
        <v>162</v>
      </c>
      <c r="G92" s="1" t="s">
        <v>524</v>
      </c>
    </row>
    <row r="93" spans="1:7" hidden="1" x14ac:dyDescent="0.35">
      <c r="A93" s="4">
        <v>44288</v>
      </c>
      <c r="B93" s="348">
        <v>1786083</v>
      </c>
      <c r="C93" s="1" t="s">
        <v>20</v>
      </c>
      <c r="D93" s="348">
        <v>1</v>
      </c>
      <c r="E93" s="347" t="s">
        <v>510</v>
      </c>
      <c r="F93" s="1" t="s">
        <v>162</v>
      </c>
      <c r="G93" s="1" t="s">
        <v>524</v>
      </c>
    </row>
    <row r="94" spans="1:7" hidden="1" x14ac:dyDescent="0.35">
      <c r="A94" s="4">
        <v>44288</v>
      </c>
      <c r="B94" s="348">
        <v>1781644</v>
      </c>
      <c r="C94" s="1" t="s">
        <v>20</v>
      </c>
      <c r="D94" s="348">
        <v>1</v>
      </c>
      <c r="E94" s="347" t="s">
        <v>510</v>
      </c>
      <c r="F94" s="1" t="s">
        <v>147</v>
      </c>
      <c r="G94" s="1" t="s">
        <v>527</v>
      </c>
    </row>
    <row r="95" spans="1:7" hidden="1" x14ac:dyDescent="0.35">
      <c r="A95" s="4">
        <v>44288</v>
      </c>
      <c r="B95" s="348">
        <v>1780625</v>
      </c>
      <c r="C95" s="1" t="s">
        <v>20</v>
      </c>
      <c r="D95" s="348">
        <v>1</v>
      </c>
      <c r="E95" s="347" t="s">
        <v>510</v>
      </c>
      <c r="F95" s="1" t="s">
        <v>150</v>
      </c>
      <c r="G95" s="1" t="s">
        <v>525</v>
      </c>
    </row>
    <row r="96" spans="1:7" hidden="1" x14ac:dyDescent="0.35">
      <c r="A96" s="4">
        <v>44288</v>
      </c>
      <c r="B96" s="348">
        <v>1741747</v>
      </c>
      <c r="C96" s="1" t="s">
        <v>20</v>
      </c>
      <c r="D96" s="348">
        <v>1</v>
      </c>
      <c r="E96" s="347" t="s">
        <v>510</v>
      </c>
      <c r="F96" s="1" t="s">
        <v>144</v>
      </c>
      <c r="G96" s="1" t="s">
        <v>528</v>
      </c>
    </row>
    <row r="97" spans="1:7" hidden="1" x14ac:dyDescent="0.35">
      <c r="A97" s="4">
        <v>44288</v>
      </c>
      <c r="B97" s="348">
        <v>1734433</v>
      </c>
      <c r="C97" s="1" t="s">
        <v>20</v>
      </c>
      <c r="D97" s="348">
        <v>1</v>
      </c>
      <c r="E97" s="347" t="s">
        <v>510</v>
      </c>
      <c r="F97" s="1" t="s">
        <v>144</v>
      </c>
      <c r="G97" s="1" t="s">
        <v>525</v>
      </c>
    </row>
    <row r="98" spans="1:7" hidden="1" x14ac:dyDescent="0.35">
      <c r="A98" s="4">
        <v>44288</v>
      </c>
      <c r="B98" s="348">
        <v>1785953</v>
      </c>
      <c r="C98" s="1" t="s">
        <v>20</v>
      </c>
      <c r="D98" s="348">
        <v>1</v>
      </c>
      <c r="E98" s="347" t="s">
        <v>510</v>
      </c>
      <c r="F98" s="1" t="s">
        <v>150</v>
      </c>
      <c r="G98" s="1" t="s">
        <v>526</v>
      </c>
    </row>
    <row r="99" spans="1:7" hidden="1" x14ac:dyDescent="0.35">
      <c r="A99" s="4">
        <v>44288</v>
      </c>
      <c r="B99" s="348">
        <v>1771707</v>
      </c>
      <c r="C99" s="1" t="s">
        <v>20</v>
      </c>
      <c r="D99" s="348">
        <v>1</v>
      </c>
      <c r="E99" s="347" t="s">
        <v>510</v>
      </c>
      <c r="F99" s="1" t="s">
        <v>162</v>
      </c>
      <c r="G99" s="1" t="s">
        <v>525</v>
      </c>
    </row>
    <row r="100" spans="1:7" hidden="1" x14ac:dyDescent="0.35">
      <c r="A100" s="4">
        <v>44288</v>
      </c>
      <c r="B100" s="348">
        <v>1780609</v>
      </c>
      <c r="C100" s="1" t="s">
        <v>20</v>
      </c>
      <c r="D100" s="348">
        <v>1</v>
      </c>
      <c r="E100" s="347" t="s">
        <v>510</v>
      </c>
      <c r="F100" s="1" t="s">
        <v>162</v>
      </c>
      <c r="G100" s="1" t="s">
        <v>526</v>
      </c>
    </row>
    <row r="101" spans="1:7" hidden="1" x14ac:dyDescent="0.35">
      <c r="A101" s="4">
        <v>44288</v>
      </c>
      <c r="B101" s="348">
        <v>1785674</v>
      </c>
      <c r="C101" s="1" t="s">
        <v>20</v>
      </c>
      <c r="D101" s="348">
        <v>1</v>
      </c>
      <c r="E101" s="347" t="s">
        <v>510</v>
      </c>
      <c r="F101" s="1" t="s">
        <v>150</v>
      </c>
      <c r="G101" s="1" t="s">
        <v>529</v>
      </c>
    </row>
    <row r="102" spans="1:7" hidden="1" x14ac:dyDescent="0.35">
      <c r="A102" s="4">
        <v>44288</v>
      </c>
      <c r="B102" s="348">
        <v>1777184</v>
      </c>
      <c r="C102" s="1" t="s">
        <v>20</v>
      </c>
      <c r="D102" s="348">
        <v>1</v>
      </c>
      <c r="E102" s="347" t="s">
        <v>510</v>
      </c>
      <c r="F102" s="1" t="s">
        <v>144</v>
      </c>
      <c r="G102" s="1" t="s">
        <v>530</v>
      </c>
    </row>
    <row r="103" spans="1:7" hidden="1" x14ac:dyDescent="0.35">
      <c r="A103" s="4">
        <v>44288</v>
      </c>
      <c r="B103" s="348">
        <v>1754708</v>
      </c>
      <c r="C103" s="1" t="s">
        <v>142</v>
      </c>
      <c r="D103" s="348">
        <v>1</v>
      </c>
      <c r="E103" s="347" t="s">
        <v>514</v>
      </c>
      <c r="F103" s="1" t="s">
        <v>151</v>
      </c>
      <c r="G103" s="1" t="s">
        <v>525</v>
      </c>
    </row>
    <row r="104" spans="1:7" hidden="1" x14ac:dyDescent="0.35">
      <c r="A104" s="4">
        <v>44288</v>
      </c>
      <c r="B104" s="348">
        <v>1784000</v>
      </c>
      <c r="C104" s="1" t="s">
        <v>142</v>
      </c>
      <c r="D104" s="348">
        <v>1</v>
      </c>
      <c r="E104" s="347" t="s">
        <v>514</v>
      </c>
      <c r="F104" s="1" t="s">
        <v>144</v>
      </c>
      <c r="G104" s="1" t="s">
        <v>525</v>
      </c>
    </row>
    <row r="105" spans="1:7" hidden="1" x14ac:dyDescent="0.35">
      <c r="A105" s="4">
        <v>44288</v>
      </c>
      <c r="B105" s="348">
        <v>1782509</v>
      </c>
      <c r="C105" s="1" t="s">
        <v>142</v>
      </c>
      <c r="D105" s="348">
        <v>1</v>
      </c>
      <c r="E105" s="347" t="s">
        <v>514</v>
      </c>
      <c r="F105" s="1" t="s">
        <v>162</v>
      </c>
      <c r="G105" s="1" t="s">
        <v>527</v>
      </c>
    </row>
    <row r="106" spans="1:7" hidden="1" x14ac:dyDescent="0.35">
      <c r="A106" s="4">
        <v>44288</v>
      </c>
      <c r="B106" s="348">
        <v>1777186</v>
      </c>
      <c r="C106" s="1" t="s">
        <v>142</v>
      </c>
      <c r="D106" s="348">
        <v>1</v>
      </c>
      <c r="E106" s="347" t="s">
        <v>514</v>
      </c>
      <c r="F106" s="1" t="s">
        <v>162</v>
      </c>
      <c r="G106" s="1" t="s">
        <v>530</v>
      </c>
    </row>
    <row r="107" spans="1:7" hidden="1" x14ac:dyDescent="0.35">
      <c r="A107" s="4">
        <v>44288</v>
      </c>
      <c r="B107" s="348">
        <v>1701370</v>
      </c>
      <c r="C107" s="1" t="s">
        <v>142</v>
      </c>
      <c r="D107" s="348">
        <v>1</v>
      </c>
      <c r="E107" s="347" t="s">
        <v>514</v>
      </c>
      <c r="F107" s="1" t="s">
        <v>152</v>
      </c>
      <c r="G107" s="1" t="s">
        <v>531</v>
      </c>
    </row>
    <row r="108" spans="1:7" hidden="1" x14ac:dyDescent="0.35">
      <c r="A108" s="4">
        <v>44288</v>
      </c>
      <c r="B108" s="348">
        <v>1793508</v>
      </c>
      <c r="C108" s="1" t="s">
        <v>143</v>
      </c>
      <c r="D108" s="348">
        <v>1</v>
      </c>
      <c r="E108" s="347" t="s">
        <v>514</v>
      </c>
      <c r="F108" s="1" t="s">
        <v>162</v>
      </c>
      <c r="G108" s="1" t="s">
        <v>526</v>
      </c>
    </row>
    <row r="109" spans="1:7" hidden="1" x14ac:dyDescent="0.35">
      <c r="A109" s="4">
        <v>44288</v>
      </c>
      <c r="B109" s="348">
        <v>1782964</v>
      </c>
      <c r="C109" s="1" t="s">
        <v>142</v>
      </c>
      <c r="D109" s="348">
        <v>1</v>
      </c>
      <c r="E109" s="347" t="s">
        <v>514</v>
      </c>
      <c r="F109" s="1" t="s">
        <v>162</v>
      </c>
      <c r="G109" s="1" t="s">
        <v>524</v>
      </c>
    </row>
    <row r="110" spans="1:7" hidden="1" x14ac:dyDescent="0.35">
      <c r="A110" s="4">
        <v>44288</v>
      </c>
      <c r="B110" s="348">
        <v>1785015</v>
      </c>
      <c r="C110" s="1" t="s">
        <v>142</v>
      </c>
      <c r="D110" s="348">
        <v>1</v>
      </c>
      <c r="E110" s="347" t="s">
        <v>514</v>
      </c>
      <c r="F110" s="1" t="s">
        <v>162</v>
      </c>
      <c r="G110" s="1" t="s">
        <v>524</v>
      </c>
    </row>
    <row r="111" spans="1:7" hidden="1" x14ac:dyDescent="0.35">
      <c r="A111" s="4">
        <v>44288</v>
      </c>
      <c r="B111" s="348">
        <v>1742016</v>
      </c>
      <c r="C111" s="1" t="s">
        <v>142</v>
      </c>
      <c r="D111" s="348">
        <v>1</v>
      </c>
      <c r="E111" s="347" t="s">
        <v>514</v>
      </c>
      <c r="F111" s="1" t="s">
        <v>162</v>
      </c>
      <c r="G111" s="1" t="s">
        <v>532</v>
      </c>
    </row>
    <row r="112" spans="1:7" hidden="1" x14ac:dyDescent="0.35">
      <c r="A112" s="4">
        <v>44288</v>
      </c>
      <c r="B112" s="348">
        <v>1743077</v>
      </c>
      <c r="C112" s="1" t="s">
        <v>142</v>
      </c>
      <c r="D112" s="348">
        <v>1</v>
      </c>
      <c r="E112" s="347" t="s">
        <v>514</v>
      </c>
      <c r="F112" s="1" t="s">
        <v>144</v>
      </c>
      <c r="G112" s="1" t="s">
        <v>525</v>
      </c>
    </row>
    <row r="113" spans="1:7" hidden="1" x14ac:dyDescent="0.35">
      <c r="A113" s="4">
        <v>44288</v>
      </c>
      <c r="B113" s="348">
        <v>1783167</v>
      </c>
      <c r="C113" s="1" t="s">
        <v>142</v>
      </c>
      <c r="D113" s="348">
        <v>1</v>
      </c>
      <c r="E113" s="347" t="s">
        <v>514</v>
      </c>
      <c r="F113" s="1" t="s">
        <v>162</v>
      </c>
      <c r="G113" s="1" t="s">
        <v>524</v>
      </c>
    </row>
    <row r="114" spans="1:7" hidden="1" x14ac:dyDescent="0.35">
      <c r="A114" s="4">
        <v>44288</v>
      </c>
      <c r="B114" s="348">
        <v>1777182</v>
      </c>
      <c r="C114" s="1" t="s">
        <v>142</v>
      </c>
      <c r="D114" s="348">
        <v>1</v>
      </c>
      <c r="E114" s="347" t="s">
        <v>514</v>
      </c>
      <c r="F114" s="1" t="s">
        <v>144</v>
      </c>
      <c r="G114" s="1" t="s">
        <v>525</v>
      </c>
    </row>
    <row r="115" spans="1:7" hidden="1" x14ac:dyDescent="0.35">
      <c r="A115" s="4">
        <v>44288</v>
      </c>
      <c r="B115" s="348">
        <v>1766001</v>
      </c>
      <c r="C115" s="1" t="s">
        <v>143</v>
      </c>
      <c r="D115" s="348">
        <v>1</v>
      </c>
      <c r="E115" s="347" t="s">
        <v>514</v>
      </c>
      <c r="F115" s="1" t="s">
        <v>144</v>
      </c>
      <c r="G115" s="1" t="s">
        <v>526</v>
      </c>
    </row>
    <row r="116" spans="1:7" hidden="1" x14ac:dyDescent="0.35">
      <c r="A116" s="4">
        <v>44288</v>
      </c>
      <c r="B116" s="348">
        <v>1739792</v>
      </c>
      <c r="C116" s="1" t="s">
        <v>142</v>
      </c>
      <c r="D116" s="348">
        <v>1</v>
      </c>
      <c r="E116" s="347" t="s">
        <v>514</v>
      </c>
      <c r="F116" s="1" t="s">
        <v>152</v>
      </c>
      <c r="G116" s="1" t="s">
        <v>527</v>
      </c>
    </row>
    <row r="117" spans="1:7" hidden="1" x14ac:dyDescent="0.35">
      <c r="A117" s="4">
        <v>44288</v>
      </c>
      <c r="B117" s="348">
        <v>1741453</v>
      </c>
      <c r="C117" s="1" t="s">
        <v>142</v>
      </c>
      <c r="D117" s="348">
        <v>1</v>
      </c>
      <c r="E117" s="347" t="s">
        <v>514</v>
      </c>
      <c r="F117" s="1" t="s">
        <v>144</v>
      </c>
      <c r="G117" s="1" t="s">
        <v>533</v>
      </c>
    </row>
    <row r="118" spans="1:7" hidden="1" x14ac:dyDescent="0.35">
      <c r="A118" s="4">
        <v>44288</v>
      </c>
      <c r="B118" s="348">
        <v>1732019</v>
      </c>
      <c r="C118" s="1" t="s">
        <v>142</v>
      </c>
      <c r="D118" s="348">
        <v>1</v>
      </c>
      <c r="E118" s="347" t="s">
        <v>514</v>
      </c>
      <c r="F118" s="1" t="s">
        <v>144</v>
      </c>
      <c r="G118" s="1" t="s">
        <v>532</v>
      </c>
    </row>
    <row r="119" spans="1:7" hidden="1" x14ac:dyDescent="0.35">
      <c r="A119" s="4">
        <v>44294</v>
      </c>
      <c r="B119" s="347">
        <v>1727651</v>
      </c>
      <c r="C119" s="1" t="e">
        <f>VLOOKUP(B119,[1]!Table1[[ID]:[Detected by]],6,FALSE)</f>
        <v>#REF!</v>
      </c>
      <c r="D119" s="348">
        <v>1</v>
      </c>
      <c r="E119" s="347" t="s">
        <v>510</v>
      </c>
      <c r="F119" s="1" t="e">
        <f>VLOOKUP(B119,[1]!Table1[[ID]:[Detected by]],2,FALSE)</f>
        <v>#REF!</v>
      </c>
      <c r="G119" s="1" t="e">
        <f>VLOOKUP(B119,[1]!Table1[[ID]:[Detected by]],4,FALSE)</f>
        <v>#REF!</v>
      </c>
    </row>
    <row r="120" spans="1:7" hidden="1" x14ac:dyDescent="0.35">
      <c r="A120" s="4">
        <v>44294</v>
      </c>
      <c r="B120" s="347">
        <v>1734433</v>
      </c>
      <c r="C120" s="1" t="e">
        <f>VLOOKUP(B120,[1]!Table1[[ID]:[Detected by]],6,FALSE)</f>
        <v>#REF!</v>
      </c>
      <c r="D120" s="348">
        <v>1</v>
      </c>
      <c r="E120" s="347" t="s">
        <v>510</v>
      </c>
      <c r="F120" s="1" t="e">
        <f>VLOOKUP(B120,[1]!Table1[[ID]:[Detected by]],2,FALSE)</f>
        <v>#REF!</v>
      </c>
      <c r="G120" s="1" t="e">
        <f>VLOOKUP(B120,[1]!Table1[[ID]:[Detected by]],4,FALSE)</f>
        <v>#REF!</v>
      </c>
    </row>
    <row r="121" spans="1:7" hidden="1" x14ac:dyDescent="0.35">
      <c r="A121" s="4">
        <v>44294</v>
      </c>
      <c r="B121" s="347">
        <v>1735205</v>
      </c>
      <c r="C121" s="1" t="e">
        <f>VLOOKUP(B121,[1]!Table1[[ID]:[Detected by]],6,FALSE)</f>
        <v>#REF!</v>
      </c>
      <c r="D121" s="348">
        <v>1</v>
      </c>
      <c r="E121" s="347" t="s">
        <v>510</v>
      </c>
      <c r="F121" s="1" t="e">
        <f>VLOOKUP(B121,[1]!Table1[[ID]:[Detected by]],2,FALSE)</f>
        <v>#REF!</v>
      </c>
      <c r="G121" s="1" t="e">
        <f>VLOOKUP(B121,[1]!Table1[[ID]:[Detected by]],4,FALSE)</f>
        <v>#REF!</v>
      </c>
    </row>
    <row r="122" spans="1:7" hidden="1" x14ac:dyDescent="0.35">
      <c r="A122" s="4">
        <v>44294</v>
      </c>
      <c r="B122" s="347">
        <v>1771707</v>
      </c>
      <c r="C122" s="1" t="e">
        <f>VLOOKUP(B122,[1]!Table1[[ID]:[Detected by]],6,FALSE)</f>
        <v>#REF!</v>
      </c>
      <c r="D122" s="348">
        <v>1</v>
      </c>
      <c r="E122" s="347" t="s">
        <v>510</v>
      </c>
      <c r="F122" s="1" t="e">
        <f>VLOOKUP(B122,[1]!Table1[[ID]:[Detected by]],2,FALSE)</f>
        <v>#REF!</v>
      </c>
      <c r="G122" s="1" t="e">
        <f>VLOOKUP(B122,[1]!Table1[[ID]:[Detected by]],4,FALSE)</f>
        <v>#REF!</v>
      </c>
    </row>
    <row r="123" spans="1:7" hidden="1" x14ac:dyDescent="0.35">
      <c r="A123" s="4">
        <v>44294</v>
      </c>
      <c r="B123" s="347">
        <v>1771708</v>
      </c>
      <c r="C123" s="1" t="e">
        <f>VLOOKUP(B123,[1]!Table1[[ID]:[Detected by]],6,FALSE)</f>
        <v>#REF!</v>
      </c>
      <c r="D123" s="348">
        <v>1</v>
      </c>
      <c r="E123" s="347" t="s">
        <v>510</v>
      </c>
      <c r="F123" s="1" t="e">
        <f>VLOOKUP(B123,[1]!Table1[[ID]:[Detected by]],2,FALSE)</f>
        <v>#REF!</v>
      </c>
      <c r="G123" s="1" t="e">
        <f>VLOOKUP(B123,[1]!Table1[[ID]:[Detected by]],4,FALSE)</f>
        <v>#REF!</v>
      </c>
    </row>
    <row r="124" spans="1:7" hidden="1" x14ac:dyDescent="0.35">
      <c r="A124" s="4">
        <v>44294</v>
      </c>
      <c r="B124" s="347">
        <v>1780528</v>
      </c>
      <c r="C124" s="1" t="e">
        <f>VLOOKUP(B124,[1]!Table1[[ID]:[Detected by]],6,FALSE)</f>
        <v>#REF!</v>
      </c>
      <c r="D124" s="348">
        <v>1</v>
      </c>
      <c r="E124" s="347" t="s">
        <v>510</v>
      </c>
      <c r="F124" s="1" t="e">
        <f>VLOOKUP(B124,[1]!Table1[[ID]:[Detected by]],2,FALSE)</f>
        <v>#REF!</v>
      </c>
      <c r="G124" s="1" t="e">
        <f>VLOOKUP(B124,[1]!Table1[[ID]:[Detected by]],4,FALSE)</f>
        <v>#REF!</v>
      </c>
    </row>
    <row r="125" spans="1:7" hidden="1" x14ac:dyDescent="0.35">
      <c r="A125" s="4">
        <v>44294</v>
      </c>
      <c r="B125" s="347">
        <v>1780625</v>
      </c>
      <c r="C125" s="1" t="e">
        <f>VLOOKUP(B125,[1]!Table1[[ID]:[Detected by]],6,FALSE)</f>
        <v>#REF!</v>
      </c>
      <c r="D125" s="348">
        <v>1</v>
      </c>
      <c r="E125" s="347" t="s">
        <v>510</v>
      </c>
      <c r="F125" s="1" t="e">
        <f>VLOOKUP(B125,[1]!Table1[[ID]:[Detected by]],2,FALSE)</f>
        <v>#REF!</v>
      </c>
      <c r="G125" s="1" t="e">
        <f>VLOOKUP(B125,[1]!Table1[[ID]:[Detected by]],4,FALSE)</f>
        <v>#REF!</v>
      </c>
    </row>
    <row r="126" spans="1:7" hidden="1" x14ac:dyDescent="0.35">
      <c r="A126" s="4">
        <v>44294</v>
      </c>
      <c r="B126" s="347">
        <v>1781644</v>
      </c>
      <c r="C126" s="1" t="e">
        <f>VLOOKUP(B126,[1]!Table1[[ID]:[Detected by]],6,FALSE)</f>
        <v>#REF!</v>
      </c>
      <c r="D126" s="348">
        <v>1</v>
      </c>
      <c r="E126" s="347" t="s">
        <v>510</v>
      </c>
      <c r="F126" s="1" t="e">
        <f>VLOOKUP(B126,[1]!Table1[[ID]:[Detected by]],2,FALSE)</f>
        <v>#REF!</v>
      </c>
      <c r="G126" s="1" t="e">
        <f>VLOOKUP(B126,[1]!Table1[[ID]:[Detected by]],4,FALSE)</f>
        <v>#REF!</v>
      </c>
    </row>
    <row r="127" spans="1:7" hidden="1" x14ac:dyDescent="0.35">
      <c r="A127" s="4">
        <v>44294</v>
      </c>
      <c r="B127" s="347">
        <v>1782790</v>
      </c>
      <c r="C127" s="1" t="e">
        <f>VLOOKUP(B127,[1]!Table1[[ID]:[Detected by]],6,FALSE)</f>
        <v>#REF!</v>
      </c>
      <c r="D127" s="348">
        <v>1</v>
      </c>
      <c r="E127" s="347" t="s">
        <v>510</v>
      </c>
      <c r="F127" s="1" t="e">
        <f>VLOOKUP(B127,[1]!Table1[[ID]:[Detected by]],2,FALSE)</f>
        <v>#REF!</v>
      </c>
      <c r="G127" s="1" t="e">
        <f>VLOOKUP(B127,[1]!Table1[[ID]:[Detected by]],4,FALSE)</f>
        <v>#REF!</v>
      </c>
    </row>
    <row r="128" spans="1:7" hidden="1" x14ac:dyDescent="0.35">
      <c r="A128" s="4">
        <v>44294</v>
      </c>
      <c r="B128" s="347">
        <v>1782799</v>
      </c>
      <c r="C128" s="1" t="e">
        <f>VLOOKUP(B128,[1]!Table1[[ID]:[Detected by]],6,FALSE)</f>
        <v>#REF!</v>
      </c>
      <c r="D128" s="348">
        <v>1</v>
      </c>
      <c r="E128" s="347" t="s">
        <v>510</v>
      </c>
      <c r="F128" s="1" t="e">
        <f>VLOOKUP(B128,[1]!Table1[[ID]:[Detected by]],2,FALSE)</f>
        <v>#REF!</v>
      </c>
      <c r="G128" s="1" t="e">
        <f>VLOOKUP(B128,[1]!Table1[[ID]:[Detected by]],4,FALSE)</f>
        <v>#REF!</v>
      </c>
    </row>
    <row r="129" spans="1:7" hidden="1" x14ac:dyDescent="0.35">
      <c r="A129" s="4">
        <v>44294</v>
      </c>
      <c r="B129" s="347">
        <v>1782937</v>
      </c>
      <c r="C129" s="1" t="e">
        <f>VLOOKUP(B129,[1]!Table1[[ID]:[Detected by]],6,FALSE)</f>
        <v>#REF!</v>
      </c>
      <c r="D129" s="348">
        <v>1</v>
      </c>
      <c r="E129" s="347" t="s">
        <v>510</v>
      </c>
      <c r="F129" s="1" t="e">
        <f>VLOOKUP(B129,[1]!Table1[[ID]:[Detected by]],2,FALSE)</f>
        <v>#REF!</v>
      </c>
      <c r="G129" s="1" t="e">
        <f>VLOOKUP(B129,[1]!Table1[[ID]:[Detected by]],4,FALSE)</f>
        <v>#REF!</v>
      </c>
    </row>
    <row r="130" spans="1:7" hidden="1" x14ac:dyDescent="0.35">
      <c r="A130" s="4">
        <v>44294</v>
      </c>
      <c r="B130" s="347">
        <v>1782938</v>
      </c>
      <c r="C130" s="1" t="e">
        <f>VLOOKUP(B130,[1]!Table1[[ID]:[Detected by]],6,FALSE)</f>
        <v>#REF!</v>
      </c>
      <c r="D130" s="348">
        <v>3</v>
      </c>
      <c r="E130" s="347" t="s">
        <v>510</v>
      </c>
      <c r="F130" s="1" t="e">
        <f>VLOOKUP(B130,[1]!Table1[[ID]:[Detected by]],2,FALSE)</f>
        <v>#REF!</v>
      </c>
      <c r="G130" s="1" t="e">
        <f>VLOOKUP(B130,[1]!Table1[[ID]:[Detected by]],4,FALSE)</f>
        <v>#REF!</v>
      </c>
    </row>
    <row r="131" spans="1:7" hidden="1" x14ac:dyDescent="0.35">
      <c r="A131" s="4">
        <v>44294</v>
      </c>
      <c r="B131" s="347">
        <v>1782956</v>
      </c>
      <c r="C131" s="1" t="e">
        <f>VLOOKUP(B131,[1]!Table1[[ID]:[Detected by]],6,FALSE)</f>
        <v>#REF!</v>
      </c>
      <c r="D131" s="348">
        <v>1</v>
      </c>
      <c r="E131" s="347" t="s">
        <v>510</v>
      </c>
      <c r="F131" s="1" t="e">
        <f>VLOOKUP(B131,[1]!Table1[[ID]:[Detected by]],2,FALSE)</f>
        <v>#REF!</v>
      </c>
      <c r="G131" s="1" t="e">
        <f>VLOOKUP(B131,[1]!Table1[[ID]:[Detected by]],4,FALSE)</f>
        <v>#REF!</v>
      </c>
    </row>
    <row r="132" spans="1:7" hidden="1" x14ac:dyDescent="0.35">
      <c r="A132" s="4">
        <v>44294</v>
      </c>
      <c r="B132" s="347">
        <v>1782961</v>
      </c>
      <c r="C132" s="1" t="e">
        <f>VLOOKUP(B132,[1]!Table1[[ID]:[Detected by]],6,FALSE)</f>
        <v>#REF!</v>
      </c>
      <c r="D132" s="348">
        <v>1</v>
      </c>
      <c r="E132" s="347" t="s">
        <v>510</v>
      </c>
      <c r="F132" s="1" t="e">
        <f>VLOOKUP(B132,[1]!Table1[[ID]:[Detected by]],2,FALSE)</f>
        <v>#REF!</v>
      </c>
      <c r="G132" s="1" t="e">
        <f>VLOOKUP(B132,[1]!Table1[[ID]:[Detected by]],4,FALSE)</f>
        <v>#REF!</v>
      </c>
    </row>
    <row r="133" spans="1:7" hidden="1" x14ac:dyDescent="0.35">
      <c r="A133" s="4">
        <v>44294</v>
      </c>
      <c r="B133" s="347">
        <v>1782968</v>
      </c>
      <c r="C133" s="1" t="e">
        <f>VLOOKUP(B133,[1]!Table1[[ID]:[Detected by]],6,FALSE)</f>
        <v>#REF!</v>
      </c>
      <c r="D133" s="348">
        <v>1</v>
      </c>
      <c r="E133" s="347" t="s">
        <v>510</v>
      </c>
      <c r="F133" s="1" t="e">
        <f>VLOOKUP(B133,[1]!Table1[[ID]:[Detected by]],2,FALSE)</f>
        <v>#REF!</v>
      </c>
      <c r="G133" s="1" t="e">
        <f>VLOOKUP(B133,[1]!Table1[[ID]:[Detected by]],4,FALSE)</f>
        <v>#REF!</v>
      </c>
    </row>
    <row r="134" spans="1:7" hidden="1" x14ac:dyDescent="0.35">
      <c r="A134" s="4">
        <v>44294</v>
      </c>
      <c r="B134" s="347">
        <v>1782973</v>
      </c>
      <c r="C134" s="1" t="e">
        <f>VLOOKUP(B134,[1]!Table1[[ID]:[Detected by]],6,FALSE)</f>
        <v>#REF!</v>
      </c>
      <c r="D134" s="348">
        <v>1</v>
      </c>
      <c r="E134" s="347" t="s">
        <v>510</v>
      </c>
      <c r="F134" s="1" t="e">
        <f>VLOOKUP(B134,[1]!Table1[[ID]:[Detected by]],2,FALSE)</f>
        <v>#REF!</v>
      </c>
      <c r="G134" s="1" t="e">
        <f>VLOOKUP(B134,[1]!Table1[[ID]:[Detected by]],4,FALSE)</f>
        <v>#REF!</v>
      </c>
    </row>
    <row r="135" spans="1:7" hidden="1" x14ac:dyDescent="0.35">
      <c r="A135" s="4">
        <v>44294</v>
      </c>
      <c r="B135" s="347">
        <v>1782982</v>
      </c>
      <c r="C135" s="1" t="e">
        <f>VLOOKUP(B135,[1]!Table1[[ID]:[Detected by]],6,FALSE)</f>
        <v>#REF!</v>
      </c>
      <c r="D135" s="348">
        <v>1</v>
      </c>
      <c r="E135" s="347" t="s">
        <v>510</v>
      </c>
      <c r="F135" s="1" t="e">
        <f>VLOOKUP(B135,[1]!Table1[[ID]:[Detected by]],2,FALSE)</f>
        <v>#REF!</v>
      </c>
      <c r="G135" s="1" t="e">
        <f>VLOOKUP(B135,[1]!Table1[[ID]:[Detected by]],4,FALSE)</f>
        <v>#REF!</v>
      </c>
    </row>
    <row r="136" spans="1:7" hidden="1" x14ac:dyDescent="0.35">
      <c r="A136" s="4">
        <v>44294</v>
      </c>
      <c r="B136" s="347">
        <v>1785008</v>
      </c>
      <c r="C136" s="1" t="e">
        <f>VLOOKUP(B136,[1]!Table1[[ID]:[Detected by]],6,FALSE)</f>
        <v>#REF!</v>
      </c>
      <c r="D136" s="348">
        <v>1</v>
      </c>
      <c r="E136" s="347" t="s">
        <v>510</v>
      </c>
      <c r="F136" s="1" t="e">
        <f>VLOOKUP(B136,[1]!Table1[[ID]:[Detected by]],2,FALSE)</f>
        <v>#REF!</v>
      </c>
      <c r="G136" s="1" t="e">
        <f>VLOOKUP(B136,[1]!Table1[[ID]:[Detected by]],4,FALSE)</f>
        <v>#REF!</v>
      </c>
    </row>
    <row r="137" spans="1:7" hidden="1" x14ac:dyDescent="0.35">
      <c r="A137" s="4">
        <v>44294</v>
      </c>
      <c r="B137" s="347">
        <v>1785953</v>
      </c>
      <c r="C137" s="1" t="e">
        <f>VLOOKUP(B137,[1]!Table1[[ID]:[Detected by]],6,FALSE)</f>
        <v>#REF!</v>
      </c>
      <c r="D137" s="348">
        <v>1</v>
      </c>
      <c r="E137" s="347" t="s">
        <v>510</v>
      </c>
      <c r="F137" s="1" t="e">
        <f>VLOOKUP(B137,[1]!Table1[[ID]:[Detected by]],2,FALSE)</f>
        <v>#REF!</v>
      </c>
      <c r="G137" s="1" t="e">
        <f>VLOOKUP(B137,[1]!Table1[[ID]:[Detected by]],4,FALSE)</f>
        <v>#REF!</v>
      </c>
    </row>
    <row r="138" spans="1:7" hidden="1" x14ac:dyDescent="0.35">
      <c r="A138" s="4">
        <v>44294</v>
      </c>
      <c r="B138" s="347">
        <v>1786083</v>
      </c>
      <c r="C138" s="1" t="e">
        <f>VLOOKUP(B138,[1]!Table1[[ID]:[Detected by]],6,FALSE)</f>
        <v>#REF!</v>
      </c>
      <c r="D138" s="348">
        <v>1</v>
      </c>
      <c r="E138" s="347" t="s">
        <v>510</v>
      </c>
      <c r="F138" s="1" t="e">
        <f>VLOOKUP(B138,[1]!Table1[[ID]:[Detected by]],2,FALSE)</f>
        <v>#REF!</v>
      </c>
      <c r="G138" s="1" t="e">
        <f>VLOOKUP(B138,[1]!Table1[[ID]:[Detected by]],4,FALSE)</f>
        <v>#REF!</v>
      </c>
    </row>
    <row r="139" spans="1:7" hidden="1" x14ac:dyDescent="0.35">
      <c r="A139" s="4">
        <v>44294</v>
      </c>
      <c r="B139" s="347">
        <v>1786100</v>
      </c>
      <c r="C139" s="1" t="e">
        <f>VLOOKUP(B139,[1]!Table1[[ID]:[Detected by]],6,FALSE)</f>
        <v>#REF!</v>
      </c>
      <c r="D139" s="348">
        <v>1</v>
      </c>
      <c r="E139" s="347" t="s">
        <v>510</v>
      </c>
      <c r="F139" s="1" t="e">
        <f>VLOOKUP(B139,[1]!Table1[[ID]:[Detected by]],2,FALSE)</f>
        <v>#REF!</v>
      </c>
      <c r="G139" s="1" t="e">
        <f>VLOOKUP(B139,[1]!Table1[[ID]:[Detected by]],4,FALSE)</f>
        <v>#REF!</v>
      </c>
    </row>
    <row r="140" spans="1:7" hidden="1" x14ac:dyDescent="0.35">
      <c r="A140" s="4">
        <v>44294</v>
      </c>
      <c r="B140" s="347">
        <v>1797480</v>
      </c>
      <c r="C140" s="1" t="e">
        <f>VLOOKUP(B140,[1]!Table1[[ID]:[Detected by]],6,FALSE)</f>
        <v>#REF!</v>
      </c>
      <c r="D140" s="348">
        <v>1</v>
      </c>
      <c r="E140" s="347" t="s">
        <v>510</v>
      </c>
      <c r="F140" s="1" t="e">
        <f>VLOOKUP(B140,[1]!Table1[[ID]:[Detected by]],2,FALSE)</f>
        <v>#REF!</v>
      </c>
      <c r="G140" s="1" t="e">
        <f>VLOOKUP(B140,[1]!Table1[[ID]:[Detected by]],4,FALSE)</f>
        <v>#REF!</v>
      </c>
    </row>
    <row r="141" spans="1:7" hidden="1" x14ac:dyDescent="0.35">
      <c r="A141" s="4">
        <v>44294</v>
      </c>
      <c r="B141" s="347">
        <v>1800555</v>
      </c>
      <c r="C141" s="1" t="e">
        <f>VLOOKUP(B141,[1]!Table1[[ID]:[Detected by]],6,FALSE)</f>
        <v>#REF!</v>
      </c>
      <c r="D141" s="348">
        <v>1</v>
      </c>
      <c r="E141" s="347" t="s">
        <v>510</v>
      </c>
      <c r="F141" s="1" t="e">
        <f>VLOOKUP(B141,[1]!Table1[[ID]:[Detected by]],2,FALSE)</f>
        <v>#REF!</v>
      </c>
      <c r="G141" s="1" t="e">
        <f>VLOOKUP(B141,[1]!Table1[[ID]:[Detected by]],4,FALSE)</f>
        <v>#REF!</v>
      </c>
    </row>
    <row r="142" spans="1:7" hidden="1" x14ac:dyDescent="0.35">
      <c r="A142" s="4">
        <v>44294</v>
      </c>
      <c r="B142" s="347">
        <v>1800556</v>
      </c>
      <c r="C142" s="1" t="e">
        <f>VLOOKUP(B142,[1]!Table1[[ID]:[Detected by]],6,FALSE)</f>
        <v>#REF!</v>
      </c>
      <c r="D142" s="348">
        <v>1</v>
      </c>
      <c r="E142" s="347" t="s">
        <v>510</v>
      </c>
      <c r="F142" s="1" t="e">
        <f>VLOOKUP(B142,[1]!Table1[[ID]:[Detected by]],2,FALSE)</f>
        <v>#REF!</v>
      </c>
      <c r="G142" s="1" t="e">
        <f>VLOOKUP(B142,[1]!Table1[[ID]:[Detected by]],4,FALSE)</f>
        <v>#REF!</v>
      </c>
    </row>
    <row r="143" spans="1:7" hidden="1" x14ac:dyDescent="0.35">
      <c r="A143" s="4">
        <v>44294</v>
      </c>
      <c r="B143" s="347">
        <v>1803246</v>
      </c>
      <c r="C143" s="1" t="e">
        <f>VLOOKUP(B143,[1]!Table1[[ID]:[Detected by]],6,FALSE)</f>
        <v>#REF!</v>
      </c>
      <c r="D143" s="348">
        <v>1</v>
      </c>
      <c r="E143" s="347" t="s">
        <v>510</v>
      </c>
      <c r="F143" s="1" t="e">
        <f>VLOOKUP(B143,[1]!Table1[[ID]:[Detected by]],2,FALSE)</f>
        <v>#REF!</v>
      </c>
      <c r="G143" s="1" t="e">
        <f>VLOOKUP(B143,[1]!Table1[[ID]:[Detected by]],4,FALSE)</f>
        <v>#REF!</v>
      </c>
    </row>
    <row r="144" spans="1:7" hidden="1" x14ac:dyDescent="0.35">
      <c r="A144" s="4">
        <v>44294</v>
      </c>
      <c r="B144" s="347">
        <v>1803347</v>
      </c>
      <c r="C144" s="1" t="e">
        <f>VLOOKUP(B144,[1]!Table1[[ID]:[Detected by]],6,FALSE)</f>
        <v>#REF!</v>
      </c>
      <c r="D144" s="348">
        <v>2</v>
      </c>
      <c r="E144" s="347" t="s">
        <v>510</v>
      </c>
      <c r="F144" s="1" t="e">
        <f>VLOOKUP(B144,[1]!Table1[[ID]:[Detected by]],2,FALSE)</f>
        <v>#REF!</v>
      </c>
      <c r="G144" s="1" t="e">
        <f>VLOOKUP(B144,[1]!Table1[[ID]:[Detected by]],4,FALSE)</f>
        <v>#REF!</v>
      </c>
    </row>
    <row r="145" spans="1:7" hidden="1" x14ac:dyDescent="0.35">
      <c r="A145" s="4">
        <v>44294</v>
      </c>
      <c r="B145" s="347">
        <v>1739792</v>
      </c>
      <c r="C145" s="1" t="e">
        <f>VLOOKUP(B145,[1]!Table1[[ID]:[Detected by]],6,FALSE)</f>
        <v>#REF!</v>
      </c>
      <c r="D145" s="348">
        <v>1</v>
      </c>
      <c r="E145" s="347" t="s">
        <v>514</v>
      </c>
      <c r="F145" s="1" t="e">
        <f>VLOOKUP(B145,[1]!Table1[[ID]:[Detected by]],2,FALSE)</f>
        <v>#REF!</v>
      </c>
      <c r="G145" s="1" t="e">
        <f>VLOOKUP(B145,[1]!Table1[[ID]:[Detected by]],4,FALSE)</f>
        <v>#REF!</v>
      </c>
    </row>
    <row r="146" spans="1:7" hidden="1" x14ac:dyDescent="0.35">
      <c r="A146" s="4">
        <v>44294</v>
      </c>
      <c r="B146" s="347">
        <v>1741453</v>
      </c>
      <c r="C146" s="1" t="e">
        <f>VLOOKUP(B146,[1]!Table1[[ID]:[Detected by]],6,FALSE)</f>
        <v>#REF!</v>
      </c>
      <c r="D146" s="348">
        <v>1</v>
      </c>
      <c r="E146" s="347" t="s">
        <v>514</v>
      </c>
      <c r="F146" s="1" t="e">
        <f>VLOOKUP(B146,[1]!Table1[[ID]:[Detected by]],2,FALSE)</f>
        <v>#REF!</v>
      </c>
      <c r="G146" s="1" t="e">
        <f>VLOOKUP(B146,[1]!Table1[[ID]:[Detected by]],4,FALSE)</f>
        <v>#REF!</v>
      </c>
    </row>
    <row r="147" spans="1:7" hidden="1" x14ac:dyDescent="0.35">
      <c r="A147" s="4">
        <v>44294</v>
      </c>
      <c r="B147" s="347">
        <v>1743077</v>
      </c>
      <c r="C147" s="1" t="e">
        <f>VLOOKUP(B147,[1]!Table1[[ID]:[Detected by]],6,FALSE)</f>
        <v>#REF!</v>
      </c>
      <c r="D147" s="348">
        <v>1</v>
      </c>
      <c r="E147" s="347" t="s">
        <v>514</v>
      </c>
      <c r="F147" s="1" t="e">
        <f>VLOOKUP(B147,[1]!Table1[[ID]:[Detected by]],2,FALSE)</f>
        <v>#REF!</v>
      </c>
      <c r="G147" s="1" t="e">
        <f>VLOOKUP(B147,[1]!Table1[[ID]:[Detected by]],4,FALSE)</f>
        <v>#REF!</v>
      </c>
    </row>
    <row r="148" spans="1:7" hidden="1" x14ac:dyDescent="0.35">
      <c r="A148" s="4">
        <v>44294</v>
      </c>
      <c r="B148" s="347">
        <v>1754708</v>
      </c>
      <c r="C148" s="1" t="e">
        <f>VLOOKUP(B148,[1]!Table1[[ID]:[Detected by]],6,FALSE)</f>
        <v>#REF!</v>
      </c>
      <c r="D148" s="348">
        <v>1</v>
      </c>
      <c r="E148" s="347" t="s">
        <v>514</v>
      </c>
      <c r="F148" s="1" t="e">
        <f>VLOOKUP(B148,[1]!Table1[[ID]:[Detected by]],2,FALSE)</f>
        <v>#REF!</v>
      </c>
      <c r="G148" s="1" t="e">
        <f>VLOOKUP(B148,[1]!Table1[[ID]:[Detected by]],4,FALSE)</f>
        <v>#REF!</v>
      </c>
    </row>
    <row r="149" spans="1:7" hidden="1" x14ac:dyDescent="0.35">
      <c r="A149" s="4">
        <v>44294</v>
      </c>
      <c r="B149" s="347">
        <v>1766001</v>
      </c>
      <c r="C149" s="1" t="e">
        <f>VLOOKUP(B149,[1]!Table1[[ID]:[Detected by]],6,FALSE)</f>
        <v>#REF!</v>
      </c>
      <c r="D149" s="348">
        <v>1</v>
      </c>
      <c r="E149" s="347" t="s">
        <v>514</v>
      </c>
      <c r="F149" s="1" t="e">
        <f>VLOOKUP(B149,[1]!Table1[[ID]:[Detected by]],2,FALSE)</f>
        <v>#REF!</v>
      </c>
      <c r="G149" s="1" t="e">
        <f>VLOOKUP(B149,[1]!Table1[[ID]:[Detected by]],4,FALSE)</f>
        <v>#REF!</v>
      </c>
    </row>
    <row r="150" spans="1:7" hidden="1" x14ac:dyDescent="0.35">
      <c r="A150" s="4">
        <v>44294</v>
      </c>
      <c r="B150" s="347">
        <v>1777182</v>
      </c>
      <c r="C150" s="1" t="e">
        <f>VLOOKUP(B150,[1]!Table1[[ID]:[Detected by]],6,FALSE)</f>
        <v>#REF!</v>
      </c>
      <c r="D150" s="348">
        <v>1</v>
      </c>
      <c r="E150" s="347" t="s">
        <v>514</v>
      </c>
      <c r="F150" s="1" t="e">
        <f>VLOOKUP(B150,[1]!Table1[[ID]:[Detected by]],2,FALSE)</f>
        <v>#REF!</v>
      </c>
      <c r="G150" s="1" t="e">
        <f>VLOOKUP(B150,[1]!Table1[[ID]:[Detected by]],4,FALSE)</f>
        <v>#REF!</v>
      </c>
    </row>
    <row r="151" spans="1:7" hidden="1" x14ac:dyDescent="0.35">
      <c r="A151" s="4">
        <v>44294</v>
      </c>
      <c r="B151" s="347">
        <v>1782509</v>
      </c>
      <c r="C151" s="1" t="e">
        <f>VLOOKUP(B151,[1]!Table1[[ID]:[Detected by]],6,FALSE)</f>
        <v>#REF!</v>
      </c>
      <c r="D151" s="348">
        <v>1</v>
      </c>
      <c r="E151" s="347" t="s">
        <v>514</v>
      </c>
      <c r="F151" s="1" t="e">
        <f>VLOOKUP(B151,[1]!Table1[[ID]:[Detected by]],2,FALSE)</f>
        <v>#REF!</v>
      </c>
      <c r="G151" s="1" t="e">
        <f>VLOOKUP(B151,[1]!Table1[[ID]:[Detected by]],4,FALSE)</f>
        <v>#REF!</v>
      </c>
    </row>
    <row r="152" spans="1:7" hidden="1" x14ac:dyDescent="0.35">
      <c r="A152" s="4">
        <v>44294</v>
      </c>
      <c r="B152" s="347">
        <v>1782964</v>
      </c>
      <c r="C152" s="1" t="e">
        <f>VLOOKUP(B152,[1]!Table1[[ID]:[Detected by]],6,FALSE)</f>
        <v>#REF!</v>
      </c>
      <c r="D152" s="348">
        <v>1</v>
      </c>
      <c r="E152" s="347" t="s">
        <v>514</v>
      </c>
      <c r="F152" s="1" t="e">
        <f>VLOOKUP(B152,[1]!Table1[[ID]:[Detected by]],2,FALSE)</f>
        <v>#REF!</v>
      </c>
      <c r="G152" s="1" t="e">
        <f>VLOOKUP(B152,[1]!Table1[[ID]:[Detected by]],4,FALSE)</f>
        <v>#REF!</v>
      </c>
    </row>
    <row r="153" spans="1:7" hidden="1" x14ac:dyDescent="0.35">
      <c r="A153" s="4">
        <v>44294</v>
      </c>
      <c r="B153" s="347">
        <v>1784000</v>
      </c>
      <c r="C153" s="1" t="e">
        <f>VLOOKUP(B153,[1]!Table1[[ID]:[Detected by]],6,FALSE)</f>
        <v>#REF!</v>
      </c>
      <c r="D153" s="348">
        <v>1</v>
      </c>
      <c r="E153" s="347" t="s">
        <v>514</v>
      </c>
      <c r="F153" s="1" t="e">
        <f>VLOOKUP(B153,[1]!Table1[[ID]:[Detected by]],2,FALSE)</f>
        <v>#REF!</v>
      </c>
      <c r="G153" s="1" t="e">
        <f>VLOOKUP(B153,[1]!Table1[[ID]:[Detected by]],4,FALSE)</f>
        <v>#REF!</v>
      </c>
    </row>
    <row r="154" spans="1:7" hidden="1" x14ac:dyDescent="0.35">
      <c r="A154" s="4">
        <v>44294</v>
      </c>
      <c r="B154" s="347">
        <v>1785015</v>
      </c>
      <c r="C154" s="1" t="e">
        <f>VLOOKUP(B154,[1]!Table1[[ID]:[Detected by]],6,FALSE)</f>
        <v>#REF!</v>
      </c>
      <c r="D154" s="348">
        <v>1</v>
      </c>
      <c r="E154" s="347" t="s">
        <v>514</v>
      </c>
      <c r="F154" s="1" t="e">
        <f>VLOOKUP(B154,[1]!Table1[[ID]:[Detected by]],2,FALSE)</f>
        <v>#REF!</v>
      </c>
      <c r="G154" s="1" t="e">
        <f>VLOOKUP(B154,[1]!Table1[[ID]:[Detected by]],4,FALSE)</f>
        <v>#REF!</v>
      </c>
    </row>
    <row r="155" spans="1:7" hidden="1" x14ac:dyDescent="0.35">
      <c r="A155" s="4">
        <v>44300</v>
      </c>
      <c r="B155" s="1">
        <v>1782982</v>
      </c>
      <c r="C155" s="1" t="s">
        <v>20</v>
      </c>
      <c r="D155" s="348">
        <v>1</v>
      </c>
      <c r="E155" s="347" t="s">
        <v>510</v>
      </c>
      <c r="F155" s="1" t="s">
        <v>144</v>
      </c>
      <c r="G155" s="1" t="s">
        <v>524</v>
      </c>
    </row>
    <row r="156" spans="1:7" hidden="1" x14ac:dyDescent="0.35">
      <c r="A156" s="4">
        <v>44300</v>
      </c>
      <c r="B156" s="1">
        <v>1814930</v>
      </c>
      <c r="C156" s="1" t="s">
        <v>141</v>
      </c>
      <c r="D156" s="348">
        <v>1</v>
      </c>
      <c r="E156" s="347" t="s">
        <v>510</v>
      </c>
      <c r="F156" s="1" t="s">
        <v>162</v>
      </c>
      <c r="G156" s="1" t="s">
        <v>527</v>
      </c>
    </row>
    <row r="157" spans="1:7" hidden="1" x14ac:dyDescent="0.35">
      <c r="A157" s="4">
        <v>44300</v>
      </c>
      <c r="B157" s="1">
        <v>1782956</v>
      </c>
      <c r="C157" s="1" t="s">
        <v>20</v>
      </c>
      <c r="D157" s="348">
        <v>1</v>
      </c>
      <c r="E157" s="347" t="s">
        <v>510</v>
      </c>
      <c r="F157" s="1" t="s">
        <v>144</v>
      </c>
      <c r="G157" s="1" t="s">
        <v>524</v>
      </c>
    </row>
    <row r="158" spans="1:7" hidden="1" x14ac:dyDescent="0.35">
      <c r="A158" s="4">
        <v>44300</v>
      </c>
      <c r="B158" s="1">
        <v>1782938</v>
      </c>
      <c r="C158" s="1" t="s">
        <v>20</v>
      </c>
      <c r="D158" s="348">
        <v>3</v>
      </c>
      <c r="E158" s="347" t="s">
        <v>510</v>
      </c>
      <c r="F158" s="1" t="s">
        <v>144</v>
      </c>
      <c r="G158" s="1" t="s">
        <v>524</v>
      </c>
    </row>
    <row r="159" spans="1:7" hidden="1" x14ac:dyDescent="0.35">
      <c r="A159" s="4">
        <v>44300</v>
      </c>
      <c r="B159" s="1">
        <v>1814585</v>
      </c>
      <c r="C159" s="1" t="s">
        <v>20</v>
      </c>
      <c r="D159" s="348">
        <v>1</v>
      </c>
      <c r="E159" s="347" t="s">
        <v>510</v>
      </c>
      <c r="F159" s="1" t="s">
        <v>162</v>
      </c>
      <c r="G159" s="1" t="s">
        <v>526</v>
      </c>
    </row>
    <row r="160" spans="1:7" hidden="1" x14ac:dyDescent="0.35">
      <c r="A160" s="4">
        <v>44300</v>
      </c>
      <c r="B160" s="1">
        <v>1771708</v>
      </c>
      <c r="C160" s="1" t="s">
        <v>20</v>
      </c>
      <c r="D160" s="348">
        <v>1</v>
      </c>
      <c r="E160" s="347" t="s">
        <v>510</v>
      </c>
      <c r="F160" s="1" t="s">
        <v>151</v>
      </c>
      <c r="G160" s="1" t="s">
        <v>525</v>
      </c>
    </row>
    <row r="161" spans="1:7" hidden="1" x14ac:dyDescent="0.35">
      <c r="A161" s="4">
        <v>44300</v>
      </c>
      <c r="B161" s="1">
        <v>1814077</v>
      </c>
      <c r="C161" s="1" t="s">
        <v>20</v>
      </c>
      <c r="D161" s="348">
        <v>2</v>
      </c>
      <c r="E161" s="347" t="s">
        <v>510</v>
      </c>
      <c r="F161" s="1" t="s">
        <v>162</v>
      </c>
      <c r="G161" s="1" t="s">
        <v>534</v>
      </c>
    </row>
    <row r="162" spans="1:7" hidden="1" x14ac:dyDescent="0.35">
      <c r="A162" s="4">
        <v>44300</v>
      </c>
      <c r="B162" s="1">
        <v>1800556</v>
      </c>
      <c r="C162" s="1" t="s">
        <v>20</v>
      </c>
      <c r="D162" s="348">
        <v>1</v>
      </c>
      <c r="E162" s="347" t="s">
        <v>510</v>
      </c>
      <c r="F162" s="1" t="s">
        <v>162</v>
      </c>
      <c r="G162" s="1" t="s">
        <v>526</v>
      </c>
    </row>
    <row r="163" spans="1:7" hidden="1" x14ac:dyDescent="0.35">
      <c r="A163" s="4">
        <v>44300</v>
      </c>
      <c r="B163" s="1">
        <v>1800555</v>
      </c>
      <c r="C163" s="1" t="s">
        <v>20</v>
      </c>
      <c r="D163" s="348">
        <v>1</v>
      </c>
      <c r="E163" s="347" t="s">
        <v>510</v>
      </c>
      <c r="F163" s="1" t="s">
        <v>162</v>
      </c>
      <c r="G163" s="1" t="s">
        <v>526</v>
      </c>
    </row>
    <row r="164" spans="1:7" hidden="1" x14ac:dyDescent="0.35">
      <c r="A164" s="4">
        <v>44300</v>
      </c>
      <c r="B164" s="1">
        <v>1797480</v>
      </c>
      <c r="C164" s="1" t="s">
        <v>20</v>
      </c>
      <c r="D164" s="348">
        <v>1</v>
      </c>
      <c r="E164" s="347" t="s">
        <v>510</v>
      </c>
      <c r="F164" s="1" t="s">
        <v>146</v>
      </c>
      <c r="G164" s="1" t="s">
        <v>535</v>
      </c>
    </row>
    <row r="165" spans="1:7" hidden="1" x14ac:dyDescent="0.35">
      <c r="A165" s="4">
        <v>44300</v>
      </c>
      <c r="B165" s="1">
        <v>1735205</v>
      </c>
      <c r="C165" s="1" t="s">
        <v>20</v>
      </c>
      <c r="D165" s="348">
        <v>1</v>
      </c>
      <c r="E165" s="347" t="s">
        <v>510</v>
      </c>
      <c r="F165" s="1" t="s">
        <v>144</v>
      </c>
      <c r="G165" s="1" t="s">
        <v>527</v>
      </c>
    </row>
    <row r="166" spans="1:7" hidden="1" x14ac:dyDescent="0.35">
      <c r="A166" s="4">
        <v>44300</v>
      </c>
      <c r="B166" s="1">
        <v>1727651</v>
      </c>
      <c r="C166" s="1" t="s">
        <v>20</v>
      </c>
      <c r="D166" s="348">
        <v>1</v>
      </c>
      <c r="E166" s="347" t="s">
        <v>510</v>
      </c>
      <c r="F166" s="1" t="s">
        <v>144</v>
      </c>
      <c r="G166" s="1" t="s">
        <v>525</v>
      </c>
    </row>
    <row r="167" spans="1:7" hidden="1" x14ac:dyDescent="0.35">
      <c r="A167" s="4">
        <v>44300</v>
      </c>
      <c r="B167" s="1">
        <v>1814931</v>
      </c>
      <c r="C167" s="1" t="s">
        <v>20</v>
      </c>
      <c r="D167" s="348">
        <v>2</v>
      </c>
      <c r="E167" s="347" t="s">
        <v>510</v>
      </c>
      <c r="F167" s="1" t="s">
        <v>162</v>
      </c>
      <c r="G167" s="1" t="s">
        <v>527</v>
      </c>
    </row>
    <row r="168" spans="1:7" hidden="1" x14ac:dyDescent="0.35">
      <c r="A168" s="4">
        <v>44300</v>
      </c>
      <c r="B168" s="1">
        <v>1780528</v>
      </c>
      <c r="C168" s="1" t="s">
        <v>20</v>
      </c>
      <c r="D168" s="348">
        <v>1</v>
      </c>
      <c r="E168" s="347" t="s">
        <v>510</v>
      </c>
      <c r="F168" s="1" t="s">
        <v>144</v>
      </c>
      <c r="G168" s="1" t="s">
        <v>525</v>
      </c>
    </row>
    <row r="169" spans="1:7" hidden="1" x14ac:dyDescent="0.35">
      <c r="A169" s="4">
        <v>44300</v>
      </c>
      <c r="B169" s="1">
        <v>1785008</v>
      </c>
      <c r="C169" s="1" t="s">
        <v>20</v>
      </c>
      <c r="D169" s="348">
        <v>1</v>
      </c>
      <c r="E169" s="347" t="s">
        <v>510</v>
      </c>
      <c r="F169" s="1" t="s">
        <v>162</v>
      </c>
      <c r="G169" s="1" t="s">
        <v>524</v>
      </c>
    </row>
    <row r="170" spans="1:7" hidden="1" x14ac:dyDescent="0.35">
      <c r="A170" s="4">
        <v>44300</v>
      </c>
      <c r="B170" s="1">
        <v>1782961</v>
      </c>
      <c r="C170" s="1" t="s">
        <v>20</v>
      </c>
      <c r="D170" s="348">
        <v>1</v>
      </c>
      <c r="E170" s="347" t="s">
        <v>510</v>
      </c>
      <c r="F170" s="1" t="s">
        <v>144</v>
      </c>
      <c r="G170" s="1" t="s">
        <v>524</v>
      </c>
    </row>
    <row r="171" spans="1:7" hidden="1" x14ac:dyDescent="0.35">
      <c r="A171" s="4">
        <v>44300</v>
      </c>
      <c r="B171" s="1">
        <v>1782937</v>
      </c>
      <c r="C171" s="1" t="s">
        <v>20</v>
      </c>
      <c r="D171" s="348">
        <v>1</v>
      </c>
      <c r="E171" s="347" t="s">
        <v>510</v>
      </c>
      <c r="F171" s="1" t="s">
        <v>144</v>
      </c>
      <c r="G171" s="1" t="s">
        <v>524</v>
      </c>
    </row>
    <row r="172" spans="1:7" hidden="1" x14ac:dyDescent="0.35">
      <c r="A172" s="4">
        <v>44300</v>
      </c>
      <c r="B172" s="1">
        <v>1782799</v>
      </c>
      <c r="C172" s="1" t="s">
        <v>20</v>
      </c>
      <c r="D172" s="348">
        <v>1</v>
      </c>
      <c r="E172" s="347" t="s">
        <v>510</v>
      </c>
      <c r="F172" s="1" t="s">
        <v>144</v>
      </c>
      <c r="G172" s="1" t="s">
        <v>524</v>
      </c>
    </row>
    <row r="173" spans="1:7" hidden="1" x14ac:dyDescent="0.35">
      <c r="A173" s="4">
        <v>44300</v>
      </c>
      <c r="B173" s="1">
        <v>1786100</v>
      </c>
      <c r="C173" s="1" t="s">
        <v>20</v>
      </c>
      <c r="D173" s="348">
        <v>1</v>
      </c>
      <c r="E173" s="347" t="s">
        <v>510</v>
      </c>
      <c r="F173" s="1" t="s">
        <v>144</v>
      </c>
      <c r="G173" s="1" t="s">
        <v>524</v>
      </c>
    </row>
    <row r="174" spans="1:7" hidden="1" x14ac:dyDescent="0.35">
      <c r="A174" s="4">
        <v>44300</v>
      </c>
      <c r="B174" s="1">
        <v>1782973</v>
      </c>
      <c r="C174" s="1" t="s">
        <v>20</v>
      </c>
      <c r="D174" s="348">
        <v>1</v>
      </c>
      <c r="E174" s="347" t="s">
        <v>510</v>
      </c>
      <c r="F174" s="1" t="s">
        <v>144</v>
      </c>
      <c r="G174" s="1" t="s">
        <v>524</v>
      </c>
    </row>
    <row r="175" spans="1:7" hidden="1" x14ac:dyDescent="0.35">
      <c r="A175" s="4">
        <v>44300</v>
      </c>
      <c r="B175" s="1">
        <v>1782968</v>
      </c>
      <c r="C175" s="1" t="s">
        <v>20</v>
      </c>
      <c r="D175" s="348">
        <v>1</v>
      </c>
      <c r="E175" s="347" t="s">
        <v>510</v>
      </c>
      <c r="F175" s="1" t="s">
        <v>144</v>
      </c>
      <c r="G175" s="1" t="s">
        <v>524</v>
      </c>
    </row>
    <row r="176" spans="1:7" hidden="1" x14ac:dyDescent="0.35">
      <c r="A176" s="4">
        <v>44300</v>
      </c>
      <c r="B176" s="1">
        <v>1782790</v>
      </c>
      <c r="C176" s="1" t="s">
        <v>20</v>
      </c>
      <c r="D176" s="348">
        <v>1</v>
      </c>
      <c r="E176" s="347" t="s">
        <v>510</v>
      </c>
      <c r="F176" s="1" t="s">
        <v>144</v>
      </c>
      <c r="G176" s="1" t="s">
        <v>524</v>
      </c>
    </row>
    <row r="177" spans="1:7" hidden="1" x14ac:dyDescent="0.35">
      <c r="A177" s="4">
        <v>44300</v>
      </c>
      <c r="B177" s="1">
        <v>1814210</v>
      </c>
      <c r="C177" s="1" t="s">
        <v>20</v>
      </c>
      <c r="D177" s="348">
        <v>1</v>
      </c>
      <c r="E177" s="347" t="s">
        <v>510</v>
      </c>
      <c r="F177" s="1" t="s">
        <v>162</v>
      </c>
      <c r="G177" s="1" t="s">
        <v>526</v>
      </c>
    </row>
    <row r="178" spans="1:7" hidden="1" x14ac:dyDescent="0.35">
      <c r="A178" s="4">
        <v>44300</v>
      </c>
      <c r="B178" s="1">
        <v>1817476</v>
      </c>
      <c r="C178" s="1" t="s">
        <v>20</v>
      </c>
      <c r="D178" s="348">
        <v>1</v>
      </c>
      <c r="E178" s="347" t="s">
        <v>510</v>
      </c>
      <c r="F178" s="1" t="s">
        <v>162</v>
      </c>
      <c r="G178" s="1" t="s">
        <v>532</v>
      </c>
    </row>
    <row r="179" spans="1:7" hidden="1" x14ac:dyDescent="0.35">
      <c r="A179" s="4">
        <v>44300</v>
      </c>
      <c r="B179" s="1">
        <v>1786083</v>
      </c>
      <c r="C179" s="1" t="s">
        <v>20</v>
      </c>
      <c r="D179" s="348">
        <v>1</v>
      </c>
      <c r="E179" s="347" t="s">
        <v>510</v>
      </c>
      <c r="F179" s="1" t="s">
        <v>144</v>
      </c>
      <c r="G179" s="1" t="s">
        <v>524</v>
      </c>
    </row>
    <row r="180" spans="1:7" hidden="1" x14ac:dyDescent="0.35">
      <c r="A180" s="4">
        <v>44300</v>
      </c>
      <c r="B180" s="1">
        <v>1781644</v>
      </c>
      <c r="C180" s="1" t="s">
        <v>20</v>
      </c>
      <c r="D180" s="348">
        <v>1</v>
      </c>
      <c r="E180" s="347" t="s">
        <v>510</v>
      </c>
      <c r="F180" s="1" t="s">
        <v>147</v>
      </c>
      <c r="G180" s="1" t="s">
        <v>527</v>
      </c>
    </row>
    <row r="181" spans="1:7" hidden="1" x14ac:dyDescent="0.35">
      <c r="A181" s="4">
        <v>44300</v>
      </c>
      <c r="B181" s="1">
        <v>1780625</v>
      </c>
      <c r="C181" s="1" t="s">
        <v>20</v>
      </c>
      <c r="D181" s="348">
        <v>1</v>
      </c>
      <c r="E181" s="347" t="s">
        <v>510</v>
      </c>
      <c r="F181" s="1" t="s">
        <v>150</v>
      </c>
      <c r="G181" s="1" t="s">
        <v>525</v>
      </c>
    </row>
    <row r="182" spans="1:7" hidden="1" x14ac:dyDescent="0.35">
      <c r="A182" s="4">
        <v>44300</v>
      </c>
      <c r="B182" s="1">
        <v>1761289</v>
      </c>
      <c r="C182" s="1" t="s">
        <v>141</v>
      </c>
      <c r="D182" s="348">
        <v>1</v>
      </c>
      <c r="E182" s="347" t="s">
        <v>510</v>
      </c>
      <c r="F182" s="1" t="s">
        <v>147</v>
      </c>
      <c r="G182" s="1" t="s">
        <v>533</v>
      </c>
    </row>
    <row r="183" spans="1:7" hidden="1" x14ac:dyDescent="0.35">
      <c r="A183" s="4">
        <v>44300</v>
      </c>
      <c r="B183" s="1">
        <v>1734433</v>
      </c>
      <c r="C183" s="1" t="s">
        <v>20</v>
      </c>
      <c r="D183" s="348">
        <v>1</v>
      </c>
      <c r="E183" s="347" t="s">
        <v>510</v>
      </c>
      <c r="F183" s="1" t="s">
        <v>144</v>
      </c>
      <c r="G183" s="1" t="s">
        <v>525</v>
      </c>
    </row>
    <row r="184" spans="1:7" hidden="1" x14ac:dyDescent="0.35">
      <c r="A184" s="4">
        <v>44300</v>
      </c>
      <c r="B184" s="1">
        <v>1785953</v>
      </c>
      <c r="C184" s="1" t="s">
        <v>20</v>
      </c>
      <c r="D184" s="348">
        <v>1</v>
      </c>
      <c r="E184" s="347" t="s">
        <v>510</v>
      </c>
      <c r="F184" s="1" t="s">
        <v>146</v>
      </c>
      <c r="G184" s="1" t="s">
        <v>535</v>
      </c>
    </row>
    <row r="185" spans="1:7" hidden="1" x14ac:dyDescent="0.35">
      <c r="A185" s="4">
        <v>44300</v>
      </c>
      <c r="B185" s="1">
        <v>1771707</v>
      </c>
      <c r="C185" s="1" t="s">
        <v>20</v>
      </c>
      <c r="D185" s="348">
        <v>1</v>
      </c>
      <c r="E185" s="347" t="s">
        <v>510</v>
      </c>
      <c r="F185" s="1" t="s">
        <v>162</v>
      </c>
      <c r="G185" s="1" t="s">
        <v>525</v>
      </c>
    </row>
    <row r="186" spans="1:7" hidden="1" x14ac:dyDescent="0.35">
      <c r="A186" s="4">
        <v>44300</v>
      </c>
      <c r="B186" s="1">
        <v>1803347</v>
      </c>
      <c r="C186" s="1" t="s">
        <v>20</v>
      </c>
      <c r="D186" s="348">
        <v>2</v>
      </c>
      <c r="E186" s="347" t="s">
        <v>510</v>
      </c>
      <c r="F186" s="1" t="s">
        <v>150</v>
      </c>
      <c r="G186" s="1" t="s">
        <v>534</v>
      </c>
    </row>
    <row r="187" spans="1:7" hidden="1" x14ac:dyDescent="0.35">
      <c r="A187" s="4">
        <v>44300</v>
      </c>
      <c r="B187" s="1">
        <v>1803231</v>
      </c>
      <c r="C187" s="1" t="s">
        <v>20</v>
      </c>
      <c r="D187" s="348">
        <v>1</v>
      </c>
      <c r="E187" s="347" t="s">
        <v>510</v>
      </c>
      <c r="F187" s="1" t="s">
        <v>147</v>
      </c>
      <c r="G187" s="1" t="s">
        <v>533</v>
      </c>
    </row>
    <row r="188" spans="1:7" hidden="1" x14ac:dyDescent="0.35">
      <c r="A188" s="4">
        <v>44300</v>
      </c>
      <c r="B188" s="1">
        <v>1813060</v>
      </c>
      <c r="C188" s="1" t="s">
        <v>143</v>
      </c>
      <c r="D188" s="348">
        <v>1</v>
      </c>
      <c r="E188" s="347" t="s">
        <v>514</v>
      </c>
      <c r="F188" s="1" t="s">
        <v>162</v>
      </c>
      <c r="G188" s="1" t="s">
        <v>536</v>
      </c>
    </row>
    <row r="189" spans="1:7" hidden="1" x14ac:dyDescent="0.35">
      <c r="A189" s="4">
        <v>44300</v>
      </c>
      <c r="B189" s="1">
        <v>1754708</v>
      </c>
      <c r="C189" s="1" t="s">
        <v>142</v>
      </c>
      <c r="D189" s="348">
        <v>1</v>
      </c>
      <c r="E189" s="347" t="s">
        <v>514</v>
      </c>
      <c r="F189" s="1" t="s">
        <v>151</v>
      </c>
      <c r="G189" s="1" t="s">
        <v>525</v>
      </c>
    </row>
    <row r="190" spans="1:7" hidden="1" x14ac:dyDescent="0.35">
      <c r="A190" s="4">
        <v>44300</v>
      </c>
      <c r="B190" s="1">
        <v>1813022</v>
      </c>
      <c r="C190" s="1" t="s">
        <v>142</v>
      </c>
      <c r="D190" s="348">
        <v>1</v>
      </c>
      <c r="E190" s="347" t="s">
        <v>514</v>
      </c>
      <c r="F190" s="1" t="s">
        <v>162</v>
      </c>
      <c r="G190" s="1" t="s">
        <v>526</v>
      </c>
    </row>
    <row r="191" spans="1:7" hidden="1" x14ac:dyDescent="0.35">
      <c r="A191" s="4">
        <v>44300</v>
      </c>
      <c r="B191" s="1">
        <v>1817478</v>
      </c>
      <c r="C191" s="1" t="s">
        <v>143</v>
      </c>
      <c r="D191" s="348">
        <v>1</v>
      </c>
      <c r="E191" s="347" t="s">
        <v>514</v>
      </c>
      <c r="F191" s="1" t="s">
        <v>162</v>
      </c>
      <c r="G191" s="1" t="s">
        <v>532</v>
      </c>
    </row>
    <row r="192" spans="1:7" hidden="1" x14ac:dyDescent="0.35">
      <c r="A192" s="4">
        <v>44300</v>
      </c>
      <c r="B192" s="1">
        <v>1817474</v>
      </c>
      <c r="C192" s="1" t="s">
        <v>142</v>
      </c>
      <c r="D192" s="348">
        <v>1</v>
      </c>
      <c r="E192" s="347" t="s">
        <v>514</v>
      </c>
      <c r="F192" s="1" t="s">
        <v>162</v>
      </c>
      <c r="G192" s="1" t="s">
        <v>536</v>
      </c>
    </row>
    <row r="193" spans="1:7" hidden="1" x14ac:dyDescent="0.35">
      <c r="A193" s="4">
        <v>44300</v>
      </c>
      <c r="B193" s="1">
        <v>1817477</v>
      </c>
      <c r="C193" s="1" t="s">
        <v>142</v>
      </c>
      <c r="D193" s="348">
        <v>1</v>
      </c>
      <c r="E193" s="347" t="s">
        <v>514</v>
      </c>
      <c r="F193" s="1" t="s">
        <v>162</v>
      </c>
      <c r="G193" s="1" t="s">
        <v>536</v>
      </c>
    </row>
    <row r="194" spans="1:7" hidden="1" x14ac:dyDescent="0.35">
      <c r="A194" s="4">
        <v>44300</v>
      </c>
      <c r="B194" s="1">
        <v>1782509</v>
      </c>
      <c r="C194" s="1" t="s">
        <v>142</v>
      </c>
      <c r="D194" s="348">
        <v>1</v>
      </c>
      <c r="E194" s="347" t="s">
        <v>514</v>
      </c>
      <c r="F194" s="1" t="s">
        <v>162</v>
      </c>
      <c r="G194" s="1" t="s">
        <v>527</v>
      </c>
    </row>
    <row r="195" spans="1:7" hidden="1" x14ac:dyDescent="0.35">
      <c r="A195" s="4">
        <v>44300</v>
      </c>
      <c r="B195" s="1">
        <v>1818353</v>
      </c>
      <c r="C195" s="1" t="s">
        <v>142</v>
      </c>
      <c r="D195" s="348">
        <v>1</v>
      </c>
      <c r="E195" s="347" t="s">
        <v>514</v>
      </c>
      <c r="F195" s="1" t="s">
        <v>162</v>
      </c>
      <c r="G195" s="1" t="s">
        <v>525</v>
      </c>
    </row>
    <row r="196" spans="1:7" hidden="1" x14ac:dyDescent="0.35">
      <c r="A196" s="4">
        <v>44300</v>
      </c>
      <c r="B196" s="1">
        <v>1701370</v>
      </c>
      <c r="C196" s="1" t="s">
        <v>142</v>
      </c>
      <c r="D196" s="348">
        <v>1</v>
      </c>
      <c r="E196" s="347" t="s">
        <v>514</v>
      </c>
      <c r="F196" s="1" t="s">
        <v>152</v>
      </c>
      <c r="G196" s="1" t="s">
        <v>531</v>
      </c>
    </row>
    <row r="197" spans="1:7" hidden="1" x14ac:dyDescent="0.35">
      <c r="A197" s="4">
        <v>44300</v>
      </c>
      <c r="B197" s="1">
        <v>1782964</v>
      </c>
      <c r="C197" s="1" t="s">
        <v>142</v>
      </c>
      <c r="D197" s="348">
        <v>1</v>
      </c>
      <c r="E197" s="347" t="s">
        <v>514</v>
      </c>
      <c r="F197" s="1" t="s">
        <v>144</v>
      </c>
      <c r="G197" s="1" t="s">
        <v>524</v>
      </c>
    </row>
    <row r="198" spans="1:7" hidden="1" x14ac:dyDescent="0.35">
      <c r="A198" s="4">
        <v>44300</v>
      </c>
      <c r="B198" s="1">
        <v>1785015</v>
      </c>
      <c r="C198" s="1" t="s">
        <v>142</v>
      </c>
      <c r="D198" s="348">
        <v>1</v>
      </c>
      <c r="E198" s="347" t="s">
        <v>514</v>
      </c>
      <c r="F198" s="1" t="s">
        <v>144</v>
      </c>
      <c r="G198" s="1" t="s">
        <v>524</v>
      </c>
    </row>
    <row r="199" spans="1:7" hidden="1" x14ac:dyDescent="0.35">
      <c r="A199" s="4">
        <v>44300</v>
      </c>
      <c r="B199" s="1">
        <v>1818323</v>
      </c>
      <c r="C199" s="1" t="s">
        <v>142</v>
      </c>
      <c r="D199" s="348">
        <v>1</v>
      </c>
      <c r="E199" s="347" t="s">
        <v>514</v>
      </c>
      <c r="F199" s="1" t="s">
        <v>162</v>
      </c>
      <c r="G199" s="1" t="s">
        <v>525</v>
      </c>
    </row>
    <row r="200" spans="1:7" hidden="1" x14ac:dyDescent="0.35">
      <c r="A200" s="4">
        <v>44300</v>
      </c>
      <c r="B200" s="1">
        <v>1813047</v>
      </c>
      <c r="C200" s="1" t="s">
        <v>143</v>
      </c>
      <c r="D200" s="348">
        <v>1</v>
      </c>
      <c r="E200" s="347" t="s">
        <v>514</v>
      </c>
      <c r="F200" s="1" t="s">
        <v>162</v>
      </c>
      <c r="G200" s="1" t="s">
        <v>536</v>
      </c>
    </row>
    <row r="201" spans="1:7" hidden="1" x14ac:dyDescent="0.35">
      <c r="A201" s="4">
        <v>44300</v>
      </c>
      <c r="B201" s="1">
        <v>1742016</v>
      </c>
      <c r="C201" s="1" t="s">
        <v>142</v>
      </c>
      <c r="D201" s="348">
        <v>1</v>
      </c>
      <c r="E201" s="347" t="s">
        <v>514</v>
      </c>
      <c r="F201" s="1" t="s">
        <v>151</v>
      </c>
      <c r="G201" s="1" t="s">
        <v>532</v>
      </c>
    </row>
    <row r="202" spans="1:7" hidden="1" x14ac:dyDescent="0.35">
      <c r="A202" s="4">
        <v>44300</v>
      </c>
      <c r="B202" s="1">
        <v>1743077</v>
      </c>
      <c r="C202" s="1" t="s">
        <v>142</v>
      </c>
      <c r="D202" s="348">
        <v>1</v>
      </c>
      <c r="E202" s="347" t="s">
        <v>514</v>
      </c>
      <c r="F202" s="1" t="s">
        <v>144</v>
      </c>
      <c r="G202" s="1" t="s">
        <v>525</v>
      </c>
    </row>
    <row r="203" spans="1:7" hidden="1" x14ac:dyDescent="0.35">
      <c r="A203" s="4">
        <v>44300</v>
      </c>
      <c r="B203" s="1">
        <v>1784000</v>
      </c>
      <c r="C203" s="1" t="s">
        <v>142</v>
      </c>
      <c r="D203" s="348">
        <v>1</v>
      </c>
      <c r="E203" s="347" t="s">
        <v>514</v>
      </c>
      <c r="F203" s="1" t="s">
        <v>144</v>
      </c>
      <c r="G203" s="1" t="s">
        <v>525</v>
      </c>
    </row>
    <row r="204" spans="1:7" hidden="1" x14ac:dyDescent="0.35">
      <c r="A204" s="4">
        <v>44300</v>
      </c>
      <c r="B204" s="1">
        <v>1766001</v>
      </c>
      <c r="C204" s="1" t="s">
        <v>143</v>
      </c>
      <c r="D204" s="348">
        <v>1</v>
      </c>
      <c r="E204" s="347" t="s">
        <v>514</v>
      </c>
      <c r="F204" s="1" t="s">
        <v>144</v>
      </c>
      <c r="G204" s="1" t="s">
        <v>536</v>
      </c>
    </row>
    <row r="205" spans="1:7" hidden="1" x14ac:dyDescent="0.35">
      <c r="A205" s="4">
        <v>44300</v>
      </c>
      <c r="B205" s="1">
        <v>1739792</v>
      </c>
      <c r="C205" s="1" t="s">
        <v>142</v>
      </c>
      <c r="D205" s="348">
        <v>1</v>
      </c>
      <c r="E205" s="347" t="s">
        <v>514</v>
      </c>
      <c r="F205" s="1" t="s">
        <v>152</v>
      </c>
      <c r="G205" s="1" t="s">
        <v>527</v>
      </c>
    </row>
    <row r="206" spans="1:7" hidden="1" x14ac:dyDescent="0.35">
      <c r="A206" s="4">
        <v>44300</v>
      </c>
      <c r="B206" s="1">
        <v>1777182</v>
      </c>
      <c r="C206" s="1" t="s">
        <v>142</v>
      </c>
      <c r="D206" s="348">
        <v>1</v>
      </c>
      <c r="E206" s="347" t="s">
        <v>514</v>
      </c>
      <c r="F206" s="1" t="s">
        <v>144</v>
      </c>
      <c r="G206" s="1" t="s">
        <v>525</v>
      </c>
    </row>
    <row r="207" spans="1:7" hidden="1" x14ac:dyDescent="0.35">
      <c r="A207" s="4">
        <v>44300</v>
      </c>
      <c r="B207" s="1">
        <v>1813067</v>
      </c>
      <c r="C207" s="1" t="s">
        <v>142</v>
      </c>
      <c r="D207" s="348">
        <v>1</v>
      </c>
      <c r="E207" s="347" t="s">
        <v>514</v>
      </c>
      <c r="F207" s="1" t="s">
        <v>147</v>
      </c>
      <c r="G207" s="1" t="s">
        <v>533</v>
      </c>
    </row>
    <row r="208" spans="1:7" hidden="1" x14ac:dyDescent="0.35">
      <c r="A208" s="4">
        <v>44306</v>
      </c>
      <c r="B208" s="1">
        <v>1782982</v>
      </c>
      <c r="C208" s="1" t="s">
        <v>20</v>
      </c>
      <c r="D208" s="348">
        <v>1</v>
      </c>
      <c r="E208" s="347" t="s">
        <v>510</v>
      </c>
      <c r="F208" s="1" t="s">
        <v>144</v>
      </c>
      <c r="G208" s="1" t="s">
        <v>524</v>
      </c>
    </row>
    <row r="209" spans="1:7" hidden="1" x14ac:dyDescent="0.35">
      <c r="A209" s="4">
        <v>44306</v>
      </c>
      <c r="B209" s="1">
        <v>1825203</v>
      </c>
      <c r="C209" s="1" t="s">
        <v>141</v>
      </c>
      <c r="D209" s="348">
        <v>1</v>
      </c>
      <c r="E209" s="347" t="s">
        <v>510</v>
      </c>
      <c r="F209" s="1" t="s">
        <v>162</v>
      </c>
      <c r="G209" s="1" t="s">
        <v>537</v>
      </c>
    </row>
    <row r="210" spans="1:7" hidden="1" x14ac:dyDescent="0.35">
      <c r="A210" s="4">
        <v>44306</v>
      </c>
      <c r="B210" s="1">
        <v>1782956</v>
      </c>
      <c r="C210" s="1" t="s">
        <v>20</v>
      </c>
      <c r="D210" s="348">
        <v>1</v>
      </c>
      <c r="E210" s="347" t="s">
        <v>510</v>
      </c>
      <c r="F210" s="1" t="s">
        <v>144</v>
      </c>
      <c r="G210" s="1" t="s">
        <v>524</v>
      </c>
    </row>
    <row r="211" spans="1:7" hidden="1" x14ac:dyDescent="0.35">
      <c r="A211" s="4">
        <v>44306</v>
      </c>
      <c r="B211" s="1">
        <v>1782938</v>
      </c>
      <c r="C211" s="1" t="s">
        <v>20</v>
      </c>
      <c r="D211" s="348">
        <v>3</v>
      </c>
      <c r="E211" s="347" t="s">
        <v>510</v>
      </c>
      <c r="F211" s="1" t="s">
        <v>144</v>
      </c>
      <c r="G211" s="1" t="s">
        <v>524</v>
      </c>
    </row>
    <row r="212" spans="1:7" hidden="1" x14ac:dyDescent="0.35">
      <c r="A212" s="4">
        <v>44306</v>
      </c>
      <c r="B212" s="1">
        <v>1814585</v>
      </c>
      <c r="C212" s="1" t="s">
        <v>20</v>
      </c>
      <c r="D212" s="348">
        <v>1</v>
      </c>
      <c r="E212" s="347" t="s">
        <v>510</v>
      </c>
      <c r="F212" s="1" t="s">
        <v>162</v>
      </c>
      <c r="G212" s="1" t="s">
        <v>538</v>
      </c>
    </row>
    <row r="213" spans="1:7" hidden="1" x14ac:dyDescent="0.35">
      <c r="A213" s="4">
        <v>44306</v>
      </c>
      <c r="B213" s="1">
        <v>1827304</v>
      </c>
      <c r="C213" s="1" t="s">
        <v>20</v>
      </c>
      <c r="D213" s="348">
        <v>1</v>
      </c>
      <c r="E213" s="347" t="s">
        <v>510</v>
      </c>
      <c r="F213" s="1" t="s">
        <v>162</v>
      </c>
      <c r="G213" s="1" t="s">
        <v>526</v>
      </c>
    </row>
    <row r="214" spans="1:7" hidden="1" x14ac:dyDescent="0.35">
      <c r="A214" s="4">
        <v>44306</v>
      </c>
      <c r="B214" s="1">
        <v>1771708</v>
      </c>
      <c r="C214" s="1" t="s">
        <v>20</v>
      </c>
      <c r="D214" s="348">
        <v>1</v>
      </c>
      <c r="E214" s="347" t="s">
        <v>510</v>
      </c>
      <c r="F214" s="1" t="s">
        <v>151</v>
      </c>
      <c r="G214" s="1" t="s">
        <v>533</v>
      </c>
    </row>
    <row r="215" spans="1:7" hidden="1" x14ac:dyDescent="0.35">
      <c r="A215" s="4">
        <v>44306</v>
      </c>
      <c r="B215" s="1">
        <v>1800556</v>
      </c>
      <c r="C215" s="1" t="s">
        <v>20</v>
      </c>
      <c r="D215" s="348">
        <v>1</v>
      </c>
      <c r="E215" s="347" t="s">
        <v>510</v>
      </c>
      <c r="F215" s="1" t="s">
        <v>162</v>
      </c>
      <c r="G215" s="1" t="s">
        <v>538</v>
      </c>
    </row>
    <row r="216" spans="1:7" hidden="1" x14ac:dyDescent="0.35">
      <c r="A216" s="4">
        <v>44306</v>
      </c>
      <c r="B216" s="1">
        <v>1800555</v>
      </c>
      <c r="C216" s="1" t="s">
        <v>20</v>
      </c>
      <c r="D216" s="348">
        <v>1</v>
      </c>
      <c r="E216" s="347" t="s">
        <v>510</v>
      </c>
      <c r="F216" s="1" t="s">
        <v>162</v>
      </c>
      <c r="G216" s="1" t="s">
        <v>538</v>
      </c>
    </row>
    <row r="217" spans="1:7" hidden="1" x14ac:dyDescent="0.35">
      <c r="A217" s="4">
        <v>44306</v>
      </c>
      <c r="B217" s="1">
        <v>1797480</v>
      </c>
      <c r="C217" s="1" t="s">
        <v>20</v>
      </c>
      <c r="D217" s="348">
        <v>1</v>
      </c>
      <c r="E217" s="347" t="s">
        <v>510</v>
      </c>
      <c r="F217" s="1" t="s">
        <v>146</v>
      </c>
      <c r="G217" s="1" t="s">
        <v>535</v>
      </c>
    </row>
    <row r="218" spans="1:7" hidden="1" x14ac:dyDescent="0.35">
      <c r="A218" s="4">
        <v>44306</v>
      </c>
      <c r="B218" s="1">
        <v>1825202</v>
      </c>
      <c r="C218" s="1" t="s">
        <v>141</v>
      </c>
      <c r="D218" s="348">
        <v>1</v>
      </c>
      <c r="E218" s="347" t="s">
        <v>510</v>
      </c>
      <c r="F218" s="1" t="s">
        <v>162</v>
      </c>
      <c r="G218" s="1" t="s">
        <v>537</v>
      </c>
    </row>
    <row r="219" spans="1:7" hidden="1" x14ac:dyDescent="0.35">
      <c r="A219" s="4">
        <v>44306</v>
      </c>
      <c r="B219" s="1">
        <v>1825847</v>
      </c>
      <c r="C219" s="1" t="s">
        <v>20</v>
      </c>
      <c r="D219" s="348">
        <v>3</v>
      </c>
      <c r="E219" s="347" t="s">
        <v>510</v>
      </c>
      <c r="F219" s="1" t="s">
        <v>162</v>
      </c>
      <c r="G219" s="1" t="s">
        <v>529</v>
      </c>
    </row>
    <row r="220" spans="1:7" hidden="1" x14ac:dyDescent="0.35">
      <c r="A220" s="4">
        <v>44306</v>
      </c>
      <c r="B220" s="1">
        <v>1727651</v>
      </c>
      <c r="C220" s="1" t="s">
        <v>20</v>
      </c>
      <c r="D220" s="348">
        <v>1</v>
      </c>
      <c r="E220" s="347" t="s">
        <v>510</v>
      </c>
      <c r="F220" s="1" t="s">
        <v>144</v>
      </c>
      <c r="G220" s="1" t="s">
        <v>525</v>
      </c>
    </row>
    <row r="221" spans="1:7" hidden="1" x14ac:dyDescent="0.35">
      <c r="A221" s="4">
        <v>44306</v>
      </c>
      <c r="B221" s="1">
        <v>1780528</v>
      </c>
      <c r="C221" s="1" t="s">
        <v>20</v>
      </c>
      <c r="D221" s="348">
        <v>1</v>
      </c>
      <c r="E221" s="347" t="s">
        <v>510</v>
      </c>
      <c r="F221" s="1" t="s">
        <v>144</v>
      </c>
      <c r="G221" s="1" t="s">
        <v>525</v>
      </c>
    </row>
    <row r="222" spans="1:7" hidden="1" x14ac:dyDescent="0.35">
      <c r="A222" s="4">
        <v>44306</v>
      </c>
      <c r="B222" s="1">
        <v>1785008</v>
      </c>
      <c r="C222" s="1" t="s">
        <v>20</v>
      </c>
      <c r="D222" s="348">
        <v>1</v>
      </c>
      <c r="E222" s="347" t="s">
        <v>510</v>
      </c>
      <c r="F222" s="1" t="s">
        <v>162</v>
      </c>
      <c r="G222" s="1" t="s">
        <v>524</v>
      </c>
    </row>
    <row r="223" spans="1:7" hidden="1" x14ac:dyDescent="0.35">
      <c r="A223" s="4">
        <v>44306</v>
      </c>
      <c r="B223" s="1">
        <v>1782961</v>
      </c>
      <c r="C223" s="1" t="s">
        <v>20</v>
      </c>
      <c r="D223" s="348">
        <v>1</v>
      </c>
      <c r="E223" s="347" t="s">
        <v>510</v>
      </c>
      <c r="F223" s="1" t="s">
        <v>144</v>
      </c>
      <c r="G223" s="1" t="s">
        <v>524</v>
      </c>
    </row>
    <row r="224" spans="1:7" hidden="1" x14ac:dyDescent="0.35">
      <c r="A224" s="4">
        <v>44306</v>
      </c>
      <c r="B224" s="1">
        <v>1782937</v>
      </c>
      <c r="C224" s="1" t="s">
        <v>20</v>
      </c>
      <c r="D224" s="348">
        <v>1</v>
      </c>
      <c r="E224" s="347" t="s">
        <v>510</v>
      </c>
      <c r="F224" s="1" t="s">
        <v>144</v>
      </c>
      <c r="G224" s="1" t="s">
        <v>524</v>
      </c>
    </row>
    <row r="225" spans="1:7" hidden="1" x14ac:dyDescent="0.35">
      <c r="A225" s="4">
        <v>44306</v>
      </c>
      <c r="B225" s="1">
        <v>1782799</v>
      </c>
      <c r="C225" s="1" t="s">
        <v>20</v>
      </c>
      <c r="D225" s="348">
        <v>1</v>
      </c>
      <c r="E225" s="347" t="s">
        <v>510</v>
      </c>
      <c r="F225" s="1" t="s">
        <v>144</v>
      </c>
      <c r="G225" s="1" t="s">
        <v>524</v>
      </c>
    </row>
    <row r="226" spans="1:7" hidden="1" x14ac:dyDescent="0.35">
      <c r="A226" s="4">
        <v>44306</v>
      </c>
      <c r="B226" s="1">
        <v>1786100</v>
      </c>
      <c r="C226" s="1" t="s">
        <v>20</v>
      </c>
      <c r="D226" s="348">
        <v>1</v>
      </c>
      <c r="E226" s="347" t="s">
        <v>510</v>
      </c>
      <c r="F226" s="1" t="s">
        <v>144</v>
      </c>
      <c r="G226" s="1" t="s">
        <v>524</v>
      </c>
    </row>
    <row r="227" spans="1:7" hidden="1" x14ac:dyDescent="0.35">
      <c r="A227" s="4">
        <v>44306</v>
      </c>
      <c r="B227" s="1">
        <v>1782973</v>
      </c>
      <c r="C227" s="1" t="s">
        <v>20</v>
      </c>
      <c r="D227" s="348">
        <v>1</v>
      </c>
      <c r="E227" s="347" t="s">
        <v>510</v>
      </c>
      <c r="F227" s="1" t="s">
        <v>144</v>
      </c>
      <c r="G227" s="1" t="s">
        <v>524</v>
      </c>
    </row>
    <row r="228" spans="1:7" hidden="1" x14ac:dyDescent="0.35">
      <c r="A228" s="4">
        <v>44306</v>
      </c>
      <c r="B228" s="1">
        <v>1782968</v>
      </c>
      <c r="C228" s="1" t="s">
        <v>20</v>
      </c>
      <c r="D228" s="348">
        <v>1</v>
      </c>
      <c r="E228" s="347" t="s">
        <v>510</v>
      </c>
      <c r="F228" s="1" t="s">
        <v>144</v>
      </c>
      <c r="G228" s="1" t="s">
        <v>524</v>
      </c>
    </row>
    <row r="229" spans="1:7" hidden="1" x14ac:dyDescent="0.35">
      <c r="A229" s="4">
        <v>44306</v>
      </c>
      <c r="B229" s="1">
        <v>1782790</v>
      </c>
      <c r="C229" s="1" t="s">
        <v>20</v>
      </c>
      <c r="D229" s="348">
        <v>1</v>
      </c>
      <c r="E229" s="347" t="s">
        <v>510</v>
      </c>
      <c r="F229" s="1" t="s">
        <v>144</v>
      </c>
      <c r="G229" s="1" t="s">
        <v>524</v>
      </c>
    </row>
    <row r="230" spans="1:7" hidden="1" x14ac:dyDescent="0.35">
      <c r="A230" s="4">
        <v>44306</v>
      </c>
      <c r="B230" s="1">
        <v>1814210</v>
      </c>
      <c r="C230" s="1" t="s">
        <v>20</v>
      </c>
      <c r="D230" s="348">
        <v>1</v>
      </c>
      <c r="E230" s="347" t="s">
        <v>510</v>
      </c>
      <c r="F230" s="1" t="s">
        <v>162</v>
      </c>
      <c r="G230" s="1" t="s">
        <v>538</v>
      </c>
    </row>
    <row r="231" spans="1:7" hidden="1" x14ac:dyDescent="0.35">
      <c r="A231" s="4">
        <v>44306</v>
      </c>
      <c r="B231" s="1">
        <v>1786083</v>
      </c>
      <c r="C231" s="1" t="s">
        <v>20</v>
      </c>
      <c r="D231" s="348">
        <v>1</v>
      </c>
      <c r="E231" s="347" t="s">
        <v>510</v>
      </c>
      <c r="F231" s="1" t="s">
        <v>144</v>
      </c>
      <c r="G231" s="1" t="s">
        <v>524</v>
      </c>
    </row>
    <row r="232" spans="1:7" hidden="1" x14ac:dyDescent="0.35">
      <c r="A232" s="4">
        <v>44306</v>
      </c>
      <c r="B232" s="1">
        <v>1781644</v>
      </c>
      <c r="C232" s="1" t="s">
        <v>20</v>
      </c>
      <c r="D232" s="348">
        <v>1</v>
      </c>
      <c r="E232" s="347" t="s">
        <v>510</v>
      </c>
      <c r="F232" s="1" t="s">
        <v>147</v>
      </c>
      <c r="G232" s="1" t="s">
        <v>527</v>
      </c>
    </row>
    <row r="233" spans="1:7" hidden="1" x14ac:dyDescent="0.35">
      <c r="A233" s="4">
        <v>44306</v>
      </c>
      <c r="B233" s="1">
        <v>1735205</v>
      </c>
      <c r="C233" s="1" t="s">
        <v>20</v>
      </c>
      <c r="D233" s="348">
        <v>1</v>
      </c>
      <c r="E233" s="347" t="s">
        <v>510</v>
      </c>
      <c r="F233" s="1" t="s">
        <v>144</v>
      </c>
      <c r="G233" s="1" t="s">
        <v>527</v>
      </c>
    </row>
    <row r="234" spans="1:7" hidden="1" x14ac:dyDescent="0.35">
      <c r="A234" s="4">
        <v>44306</v>
      </c>
      <c r="B234" s="1">
        <v>1780625</v>
      </c>
      <c r="C234" s="1" t="s">
        <v>20</v>
      </c>
      <c r="D234" s="348">
        <v>1</v>
      </c>
      <c r="E234" s="347" t="s">
        <v>510</v>
      </c>
      <c r="F234" s="1" t="s">
        <v>144</v>
      </c>
      <c r="G234" s="1" t="s">
        <v>525</v>
      </c>
    </row>
    <row r="235" spans="1:7" hidden="1" x14ac:dyDescent="0.35">
      <c r="A235" s="4">
        <v>44306</v>
      </c>
      <c r="B235" s="1">
        <v>1734433</v>
      </c>
      <c r="C235" s="1" t="s">
        <v>20</v>
      </c>
      <c r="D235" s="348">
        <v>1</v>
      </c>
      <c r="E235" s="347" t="s">
        <v>510</v>
      </c>
      <c r="F235" s="1" t="s">
        <v>144</v>
      </c>
      <c r="G235" s="1" t="s">
        <v>525</v>
      </c>
    </row>
    <row r="236" spans="1:7" hidden="1" x14ac:dyDescent="0.35">
      <c r="A236" s="4">
        <v>44306</v>
      </c>
      <c r="B236" s="1">
        <v>1785953</v>
      </c>
      <c r="C236" s="1" t="s">
        <v>20</v>
      </c>
      <c r="D236" s="348">
        <v>1</v>
      </c>
      <c r="E236" s="347" t="s">
        <v>510</v>
      </c>
      <c r="F236" s="1" t="s">
        <v>146</v>
      </c>
      <c r="G236" s="1" t="s">
        <v>535</v>
      </c>
    </row>
    <row r="237" spans="1:7" hidden="1" x14ac:dyDescent="0.35">
      <c r="A237" s="4">
        <v>44306</v>
      </c>
      <c r="B237" s="1">
        <v>1771707</v>
      </c>
      <c r="C237" s="1" t="s">
        <v>20</v>
      </c>
      <c r="D237" s="348">
        <v>1</v>
      </c>
      <c r="E237" s="347" t="s">
        <v>510</v>
      </c>
      <c r="F237" s="1" t="s">
        <v>151</v>
      </c>
      <c r="G237" s="1" t="s">
        <v>533</v>
      </c>
    </row>
    <row r="238" spans="1:7" hidden="1" x14ac:dyDescent="0.35">
      <c r="A238" s="4">
        <v>44306</v>
      </c>
      <c r="B238" s="1">
        <v>1814077</v>
      </c>
      <c r="C238" s="1" t="s">
        <v>20</v>
      </c>
      <c r="D238" s="348">
        <v>2</v>
      </c>
      <c r="E238" s="347" t="s">
        <v>510</v>
      </c>
      <c r="F238" s="1" t="s">
        <v>162</v>
      </c>
      <c r="G238" s="1" t="s">
        <v>534</v>
      </c>
    </row>
    <row r="239" spans="1:7" hidden="1" x14ac:dyDescent="0.35">
      <c r="A239" s="4">
        <v>44306</v>
      </c>
      <c r="B239" s="1">
        <v>1803347</v>
      </c>
      <c r="C239" s="1" t="s">
        <v>20</v>
      </c>
      <c r="D239" s="348">
        <v>2</v>
      </c>
      <c r="E239" s="347" t="s">
        <v>510</v>
      </c>
      <c r="F239" s="1" t="s">
        <v>150</v>
      </c>
      <c r="G239" s="1" t="s">
        <v>534</v>
      </c>
    </row>
    <row r="240" spans="1:7" hidden="1" x14ac:dyDescent="0.35">
      <c r="A240" s="4">
        <v>44306</v>
      </c>
      <c r="B240" s="1">
        <v>1827292</v>
      </c>
      <c r="C240" s="1" t="s">
        <v>142</v>
      </c>
      <c r="D240" s="348">
        <v>1</v>
      </c>
      <c r="E240" s="347" t="s">
        <v>514</v>
      </c>
      <c r="F240" s="1" t="s">
        <v>162</v>
      </c>
      <c r="G240" s="1" t="s">
        <v>527</v>
      </c>
    </row>
    <row r="241" spans="1:7" hidden="1" x14ac:dyDescent="0.35">
      <c r="A241" s="4">
        <v>44306</v>
      </c>
      <c r="B241" s="1">
        <v>1827291</v>
      </c>
      <c r="C241" s="1" t="s">
        <v>142</v>
      </c>
      <c r="D241" s="348">
        <v>1</v>
      </c>
      <c r="E241" s="347" t="s">
        <v>514</v>
      </c>
      <c r="F241" s="1" t="s">
        <v>162</v>
      </c>
      <c r="G241" s="1" t="s">
        <v>527</v>
      </c>
    </row>
    <row r="242" spans="1:7" hidden="1" x14ac:dyDescent="0.35">
      <c r="A242" s="4">
        <v>44306</v>
      </c>
      <c r="B242" s="1">
        <v>1817474</v>
      </c>
      <c r="C242" s="1" t="s">
        <v>142</v>
      </c>
      <c r="D242" s="348">
        <v>1</v>
      </c>
      <c r="E242" s="347" t="s">
        <v>514</v>
      </c>
      <c r="F242" s="1" t="s">
        <v>144</v>
      </c>
      <c r="G242" s="1" t="s">
        <v>526</v>
      </c>
    </row>
    <row r="243" spans="1:7" hidden="1" x14ac:dyDescent="0.35">
      <c r="A243" s="4">
        <v>44306</v>
      </c>
      <c r="B243" s="1">
        <v>1817477</v>
      </c>
      <c r="C243" s="1" t="s">
        <v>142</v>
      </c>
      <c r="D243" s="348">
        <v>1</v>
      </c>
      <c r="E243" s="347" t="s">
        <v>514</v>
      </c>
      <c r="F243" s="1" t="s">
        <v>144</v>
      </c>
      <c r="G243" s="1" t="s">
        <v>526</v>
      </c>
    </row>
    <row r="244" spans="1:7" hidden="1" x14ac:dyDescent="0.35">
      <c r="A244" s="4">
        <v>44306</v>
      </c>
      <c r="B244" s="1">
        <v>1782509</v>
      </c>
      <c r="C244" s="1" t="s">
        <v>142</v>
      </c>
      <c r="D244" s="348">
        <v>1</v>
      </c>
      <c r="E244" s="347" t="s">
        <v>514</v>
      </c>
      <c r="F244" s="1" t="s">
        <v>162</v>
      </c>
      <c r="G244" s="1" t="s">
        <v>527</v>
      </c>
    </row>
    <row r="245" spans="1:7" hidden="1" x14ac:dyDescent="0.35">
      <c r="A245" s="4">
        <v>44306</v>
      </c>
      <c r="B245" s="1">
        <v>1818353</v>
      </c>
      <c r="C245" s="1" t="s">
        <v>142</v>
      </c>
      <c r="D245" s="348">
        <v>1</v>
      </c>
      <c r="E245" s="347" t="s">
        <v>514</v>
      </c>
      <c r="F245" s="1" t="s">
        <v>150</v>
      </c>
      <c r="G245" s="1" t="s">
        <v>525</v>
      </c>
    </row>
    <row r="246" spans="1:7" hidden="1" x14ac:dyDescent="0.35">
      <c r="A246" s="4">
        <v>44306</v>
      </c>
      <c r="B246" s="1">
        <v>1701370</v>
      </c>
      <c r="C246" s="1" t="s">
        <v>142</v>
      </c>
      <c r="D246" s="348">
        <v>1</v>
      </c>
      <c r="E246" s="347" t="s">
        <v>514</v>
      </c>
      <c r="F246" s="1" t="s">
        <v>152</v>
      </c>
      <c r="G246" s="1" t="s">
        <v>531</v>
      </c>
    </row>
    <row r="247" spans="1:7" hidden="1" x14ac:dyDescent="0.35">
      <c r="A247" s="4">
        <v>44306</v>
      </c>
      <c r="B247" s="1">
        <v>1782964</v>
      </c>
      <c r="C247" s="1" t="s">
        <v>142</v>
      </c>
      <c r="D247" s="348">
        <v>1</v>
      </c>
      <c r="E247" s="347" t="s">
        <v>514</v>
      </c>
      <c r="F247" s="1" t="s">
        <v>144</v>
      </c>
      <c r="G247" s="1" t="s">
        <v>524</v>
      </c>
    </row>
    <row r="248" spans="1:7" hidden="1" x14ac:dyDescent="0.35">
      <c r="A248" s="4">
        <v>44306</v>
      </c>
      <c r="B248" s="1">
        <v>1785015</v>
      </c>
      <c r="C248" s="1" t="s">
        <v>142</v>
      </c>
      <c r="D248" s="348">
        <v>1</v>
      </c>
      <c r="E248" s="347" t="s">
        <v>514</v>
      </c>
      <c r="F248" s="1" t="s">
        <v>144</v>
      </c>
      <c r="G248" s="1" t="s">
        <v>524</v>
      </c>
    </row>
    <row r="249" spans="1:7" hidden="1" x14ac:dyDescent="0.35">
      <c r="A249" s="4">
        <v>44306</v>
      </c>
      <c r="B249" s="1">
        <v>1742016</v>
      </c>
      <c r="C249" s="1" t="s">
        <v>142</v>
      </c>
      <c r="D249" s="348">
        <v>1</v>
      </c>
      <c r="E249" s="347" t="s">
        <v>514</v>
      </c>
      <c r="F249" s="1" t="s">
        <v>151</v>
      </c>
      <c r="G249" s="1" t="s">
        <v>532</v>
      </c>
    </row>
    <row r="250" spans="1:7" hidden="1" x14ac:dyDescent="0.35">
      <c r="A250" s="4">
        <v>44306</v>
      </c>
      <c r="B250" s="1">
        <v>1743077</v>
      </c>
      <c r="C250" s="1" t="s">
        <v>142</v>
      </c>
      <c r="D250" s="348">
        <v>1</v>
      </c>
      <c r="E250" s="347" t="s">
        <v>514</v>
      </c>
      <c r="F250" s="1" t="s">
        <v>144</v>
      </c>
      <c r="G250" s="1" t="s">
        <v>525</v>
      </c>
    </row>
    <row r="251" spans="1:7" hidden="1" x14ac:dyDescent="0.35">
      <c r="A251" s="4">
        <v>44306</v>
      </c>
      <c r="B251" s="1">
        <v>1739792</v>
      </c>
      <c r="C251" s="1" t="s">
        <v>142</v>
      </c>
      <c r="D251" s="348">
        <v>1</v>
      </c>
      <c r="E251" s="347" t="s">
        <v>514</v>
      </c>
      <c r="F251" s="1" t="s">
        <v>152</v>
      </c>
      <c r="G251" s="1" t="s">
        <v>527</v>
      </c>
    </row>
    <row r="252" spans="1:7" hidden="1" x14ac:dyDescent="0.35">
      <c r="A252" s="4">
        <v>44306</v>
      </c>
      <c r="B252" s="1">
        <v>1777182</v>
      </c>
      <c r="C252" s="1" t="s">
        <v>142</v>
      </c>
      <c r="D252" s="348">
        <v>1</v>
      </c>
      <c r="E252" s="347" t="s">
        <v>514</v>
      </c>
      <c r="F252" s="1" t="s">
        <v>144</v>
      </c>
      <c r="G252" s="1" t="s">
        <v>525</v>
      </c>
    </row>
    <row r="253" spans="1:7" hidden="1" x14ac:dyDescent="0.35">
      <c r="A253" s="4">
        <v>44306</v>
      </c>
      <c r="B253" s="1">
        <v>1754708</v>
      </c>
      <c r="C253" s="1" t="s">
        <v>142</v>
      </c>
      <c r="D253" s="348">
        <v>1</v>
      </c>
      <c r="E253" s="347" t="s">
        <v>514</v>
      </c>
      <c r="F253" s="1" t="s">
        <v>151</v>
      </c>
      <c r="G253" s="1" t="s">
        <v>533</v>
      </c>
    </row>
    <row r="254" spans="1:7" hidden="1" x14ac:dyDescent="0.35">
      <c r="A254" s="4">
        <v>44306</v>
      </c>
      <c r="B254" s="1">
        <v>1813022</v>
      </c>
      <c r="C254" s="1" t="s">
        <v>142</v>
      </c>
      <c r="D254" s="348">
        <v>1</v>
      </c>
      <c r="E254" s="347" t="s">
        <v>514</v>
      </c>
      <c r="F254" s="1" t="s">
        <v>162</v>
      </c>
      <c r="G254" s="1" t="s">
        <v>526</v>
      </c>
    </row>
    <row r="255" spans="1:7" hidden="1" x14ac:dyDescent="0.35">
      <c r="A255" s="4">
        <v>44306</v>
      </c>
      <c r="B255" s="1">
        <v>1784000</v>
      </c>
      <c r="C255" s="1" t="s">
        <v>142</v>
      </c>
      <c r="D255" s="348">
        <v>1</v>
      </c>
      <c r="E255" s="347" t="s">
        <v>514</v>
      </c>
      <c r="F255" s="1" t="s">
        <v>144</v>
      </c>
      <c r="G255" s="1" t="s">
        <v>525</v>
      </c>
    </row>
    <row r="256" spans="1:7" hidden="1" x14ac:dyDescent="0.35">
      <c r="A256" s="4">
        <v>44306</v>
      </c>
      <c r="B256" s="1">
        <v>1741453</v>
      </c>
      <c r="C256" s="1" t="s">
        <v>142</v>
      </c>
      <c r="D256" s="348">
        <v>1</v>
      </c>
      <c r="E256" s="347" t="s">
        <v>514</v>
      </c>
      <c r="F256" s="1" t="s">
        <v>144</v>
      </c>
      <c r="G256" s="1" t="s">
        <v>533</v>
      </c>
    </row>
    <row r="257" spans="1:7" hidden="1" x14ac:dyDescent="0.35">
      <c r="A257" s="4">
        <v>44308</v>
      </c>
      <c r="B257" s="1">
        <v>1782982</v>
      </c>
      <c r="C257" s="1" t="s">
        <v>20</v>
      </c>
      <c r="D257" s="348">
        <v>1</v>
      </c>
      <c r="E257" s="347" t="s">
        <v>510</v>
      </c>
      <c r="F257" s="1" t="s">
        <v>144</v>
      </c>
      <c r="G257" s="1" t="s">
        <v>539</v>
      </c>
    </row>
    <row r="258" spans="1:7" hidden="1" x14ac:dyDescent="0.35">
      <c r="A258" s="4">
        <v>44308</v>
      </c>
      <c r="B258" s="1">
        <v>1825203</v>
      </c>
      <c r="C258" s="1" t="s">
        <v>141</v>
      </c>
      <c r="D258" s="348">
        <v>0</v>
      </c>
      <c r="E258" s="347" t="s">
        <v>510</v>
      </c>
      <c r="F258" s="1" t="s">
        <v>162</v>
      </c>
      <c r="G258" s="1" t="s">
        <v>537</v>
      </c>
    </row>
    <row r="259" spans="1:7" hidden="1" x14ac:dyDescent="0.35">
      <c r="A259" s="4">
        <v>44308</v>
      </c>
      <c r="B259" s="1">
        <v>1782956</v>
      </c>
      <c r="C259" s="1" t="s">
        <v>20</v>
      </c>
      <c r="D259" s="348">
        <v>1</v>
      </c>
      <c r="E259" s="347" t="s">
        <v>510</v>
      </c>
      <c r="F259" s="1" t="s">
        <v>144</v>
      </c>
      <c r="G259" s="1" t="s">
        <v>524</v>
      </c>
    </row>
    <row r="260" spans="1:7" hidden="1" x14ac:dyDescent="0.35">
      <c r="A260" s="4">
        <v>44308</v>
      </c>
      <c r="B260" s="1">
        <v>1782938</v>
      </c>
      <c r="C260" s="1" t="s">
        <v>20</v>
      </c>
      <c r="D260" s="348">
        <v>3</v>
      </c>
      <c r="E260" s="347" t="s">
        <v>510</v>
      </c>
      <c r="F260" s="1" t="s">
        <v>144</v>
      </c>
      <c r="G260" s="1" t="s">
        <v>524</v>
      </c>
    </row>
    <row r="261" spans="1:7" hidden="1" x14ac:dyDescent="0.35">
      <c r="A261" s="4">
        <v>44308</v>
      </c>
      <c r="B261" s="1">
        <v>1827304</v>
      </c>
      <c r="C261" s="1" t="s">
        <v>20</v>
      </c>
      <c r="D261" s="348">
        <v>1</v>
      </c>
      <c r="E261" s="347" t="s">
        <v>510</v>
      </c>
      <c r="F261" s="1" t="s">
        <v>162</v>
      </c>
      <c r="G261" s="1" t="s">
        <v>527</v>
      </c>
    </row>
    <row r="262" spans="1:7" hidden="1" x14ac:dyDescent="0.35">
      <c r="A262" s="4">
        <v>44308</v>
      </c>
      <c r="B262" s="1">
        <v>1827815</v>
      </c>
      <c r="C262" s="1" t="s">
        <v>20</v>
      </c>
      <c r="D262" s="348">
        <v>3</v>
      </c>
      <c r="E262" s="347" t="s">
        <v>510</v>
      </c>
      <c r="F262" s="1" t="s">
        <v>162</v>
      </c>
      <c r="G262" s="1" t="s">
        <v>532</v>
      </c>
    </row>
    <row r="263" spans="1:7" hidden="1" x14ac:dyDescent="0.35">
      <c r="A263" s="4">
        <v>44308</v>
      </c>
      <c r="B263" s="1">
        <v>1825202</v>
      </c>
      <c r="C263" s="1" t="s">
        <v>141</v>
      </c>
      <c r="D263" s="348">
        <v>0</v>
      </c>
      <c r="E263" s="347" t="s">
        <v>510</v>
      </c>
      <c r="F263" s="1" t="s">
        <v>162</v>
      </c>
      <c r="G263" s="1" t="s">
        <v>537</v>
      </c>
    </row>
    <row r="264" spans="1:7" hidden="1" x14ac:dyDescent="0.35">
      <c r="A264" s="4">
        <v>44308</v>
      </c>
      <c r="B264" s="1">
        <v>1825847</v>
      </c>
      <c r="C264" s="1" t="s">
        <v>20</v>
      </c>
      <c r="D264" s="348">
        <v>3</v>
      </c>
      <c r="E264" s="347" t="s">
        <v>510</v>
      </c>
      <c r="F264" s="1" t="s">
        <v>162</v>
      </c>
      <c r="G264" s="1" t="s">
        <v>529</v>
      </c>
    </row>
    <row r="265" spans="1:7" hidden="1" x14ac:dyDescent="0.35">
      <c r="A265" s="4">
        <v>44308</v>
      </c>
      <c r="B265" s="1">
        <v>1827453</v>
      </c>
      <c r="C265" s="1" t="s">
        <v>141</v>
      </c>
      <c r="D265" s="348">
        <v>1</v>
      </c>
      <c r="E265" s="347" t="s">
        <v>510</v>
      </c>
      <c r="F265" s="1" t="s">
        <v>162</v>
      </c>
      <c r="G265" s="1" t="s">
        <v>527</v>
      </c>
    </row>
    <row r="266" spans="1:7" hidden="1" x14ac:dyDescent="0.35">
      <c r="A266" s="4">
        <v>44308</v>
      </c>
      <c r="B266" s="1">
        <v>1827449</v>
      </c>
      <c r="C266" s="1" t="s">
        <v>20</v>
      </c>
      <c r="D266" s="348">
        <v>1</v>
      </c>
      <c r="E266" s="347" t="s">
        <v>510</v>
      </c>
      <c r="F266" s="1" t="s">
        <v>162</v>
      </c>
      <c r="G266" s="1" t="s">
        <v>529</v>
      </c>
    </row>
    <row r="267" spans="1:7" hidden="1" x14ac:dyDescent="0.35">
      <c r="A267" s="4">
        <v>44308</v>
      </c>
      <c r="B267" s="1">
        <v>1827403</v>
      </c>
      <c r="C267" s="1" t="s">
        <v>20</v>
      </c>
      <c r="D267" s="348">
        <v>1</v>
      </c>
      <c r="E267" s="347" t="s">
        <v>510</v>
      </c>
      <c r="F267" s="1" t="s">
        <v>162</v>
      </c>
      <c r="G267" s="1" t="s">
        <v>527</v>
      </c>
    </row>
    <row r="268" spans="1:7" hidden="1" x14ac:dyDescent="0.35">
      <c r="A268" s="4">
        <v>44308</v>
      </c>
      <c r="B268" s="1">
        <v>1780528</v>
      </c>
      <c r="C268" s="1" t="s">
        <v>20</v>
      </c>
      <c r="D268" s="348">
        <v>1</v>
      </c>
      <c r="E268" s="347" t="s">
        <v>510</v>
      </c>
      <c r="F268" s="1" t="s">
        <v>144</v>
      </c>
      <c r="G268" s="1" t="s">
        <v>525</v>
      </c>
    </row>
    <row r="269" spans="1:7" hidden="1" x14ac:dyDescent="0.35">
      <c r="A269" s="4">
        <v>44308</v>
      </c>
      <c r="B269" s="1">
        <v>1782961</v>
      </c>
      <c r="C269" s="1" t="s">
        <v>20</v>
      </c>
      <c r="D269" s="348">
        <v>1</v>
      </c>
      <c r="E269" s="347" t="s">
        <v>510</v>
      </c>
      <c r="F269" s="1" t="s">
        <v>144</v>
      </c>
      <c r="G269" s="1" t="s">
        <v>524</v>
      </c>
    </row>
    <row r="270" spans="1:7" hidden="1" x14ac:dyDescent="0.35">
      <c r="A270" s="4">
        <v>44308</v>
      </c>
      <c r="B270" s="1">
        <v>1782937</v>
      </c>
      <c r="C270" s="1" t="s">
        <v>20</v>
      </c>
      <c r="D270" s="348">
        <v>1</v>
      </c>
      <c r="E270" s="347" t="s">
        <v>510</v>
      </c>
      <c r="F270" s="1" t="s">
        <v>144</v>
      </c>
      <c r="G270" s="1" t="s">
        <v>524</v>
      </c>
    </row>
    <row r="271" spans="1:7" hidden="1" x14ac:dyDescent="0.35">
      <c r="A271" s="4">
        <v>44308</v>
      </c>
      <c r="B271" s="1">
        <v>1786100</v>
      </c>
      <c r="C271" s="1" t="s">
        <v>20</v>
      </c>
      <c r="D271" s="348">
        <v>1</v>
      </c>
      <c r="E271" s="347" t="s">
        <v>510</v>
      </c>
      <c r="F271" s="1" t="s">
        <v>144</v>
      </c>
      <c r="G271" s="1" t="s">
        <v>534</v>
      </c>
    </row>
    <row r="272" spans="1:7" hidden="1" x14ac:dyDescent="0.35">
      <c r="A272" s="4">
        <v>44308</v>
      </c>
      <c r="B272" s="1">
        <v>1782968</v>
      </c>
      <c r="C272" s="1" t="s">
        <v>20</v>
      </c>
      <c r="D272" s="348">
        <v>1</v>
      </c>
      <c r="E272" s="347" t="s">
        <v>510</v>
      </c>
      <c r="F272" s="1" t="s">
        <v>144</v>
      </c>
      <c r="G272" s="1" t="s">
        <v>536</v>
      </c>
    </row>
    <row r="273" spans="1:7" hidden="1" x14ac:dyDescent="0.35">
      <c r="A273" s="4">
        <v>44308</v>
      </c>
      <c r="B273" s="1">
        <v>1786083</v>
      </c>
      <c r="C273" s="1" t="s">
        <v>20</v>
      </c>
      <c r="D273" s="348">
        <v>1</v>
      </c>
      <c r="E273" s="347" t="s">
        <v>510</v>
      </c>
      <c r="F273" s="1" t="s">
        <v>144</v>
      </c>
      <c r="G273" s="1" t="s">
        <v>534</v>
      </c>
    </row>
    <row r="274" spans="1:7" hidden="1" x14ac:dyDescent="0.35">
      <c r="A274" s="4">
        <v>44308</v>
      </c>
      <c r="B274" s="1">
        <v>1826849</v>
      </c>
      <c r="C274" s="1" t="s">
        <v>20</v>
      </c>
      <c r="D274" s="348">
        <v>1</v>
      </c>
      <c r="E274" s="347" t="s">
        <v>510</v>
      </c>
      <c r="F274" s="1" t="s">
        <v>162</v>
      </c>
      <c r="G274" s="1" t="s">
        <v>534</v>
      </c>
    </row>
    <row r="275" spans="1:7" hidden="1" x14ac:dyDescent="0.35">
      <c r="A275" s="4">
        <v>44308</v>
      </c>
      <c r="B275" s="1">
        <v>1826795</v>
      </c>
      <c r="C275" s="1" t="s">
        <v>141</v>
      </c>
      <c r="D275" s="348">
        <v>1</v>
      </c>
      <c r="E275" s="347" t="s">
        <v>510</v>
      </c>
      <c r="F275" s="1" t="s">
        <v>162</v>
      </c>
      <c r="G275" s="1" t="s">
        <v>524</v>
      </c>
    </row>
    <row r="276" spans="1:7" hidden="1" x14ac:dyDescent="0.35">
      <c r="A276" s="4">
        <v>44308</v>
      </c>
      <c r="B276" s="1">
        <v>1735205</v>
      </c>
      <c r="C276" s="1" t="s">
        <v>20</v>
      </c>
      <c r="D276" s="348">
        <v>1</v>
      </c>
      <c r="E276" s="347" t="s">
        <v>510</v>
      </c>
      <c r="F276" s="1" t="s">
        <v>144</v>
      </c>
      <c r="G276" s="1" t="s">
        <v>527</v>
      </c>
    </row>
    <row r="277" spans="1:7" hidden="1" x14ac:dyDescent="0.35">
      <c r="A277" s="4">
        <v>44308</v>
      </c>
      <c r="B277" s="1">
        <v>1780625</v>
      </c>
      <c r="C277" s="1" t="s">
        <v>20</v>
      </c>
      <c r="D277" s="348">
        <v>1</v>
      </c>
      <c r="E277" s="347" t="s">
        <v>510</v>
      </c>
      <c r="F277" s="1" t="s">
        <v>144</v>
      </c>
      <c r="G277" s="1" t="s">
        <v>525</v>
      </c>
    </row>
    <row r="278" spans="1:7" hidden="1" x14ac:dyDescent="0.35">
      <c r="A278" s="4">
        <v>44308</v>
      </c>
      <c r="B278" s="1">
        <v>1814585</v>
      </c>
      <c r="C278" s="1" t="s">
        <v>20</v>
      </c>
      <c r="D278" s="348">
        <v>1</v>
      </c>
      <c r="E278" s="347" t="s">
        <v>510</v>
      </c>
      <c r="F278" s="1" t="s">
        <v>162</v>
      </c>
      <c r="G278" s="1" t="s">
        <v>538</v>
      </c>
    </row>
    <row r="279" spans="1:7" hidden="1" x14ac:dyDescent="0.35">
      <c r="A279" s="4">
        <v>44308</v>
      </c>
      <c r="B279" s="1">
        <v>1734433</v>
      </c>
      <c r="C279" s="1" t="s">
        <v>20</v>
      </c>
      <c r="D279" s="348">
        <v>1</v>
      </c>
      <c r="E279" s="347" t="s">
        <v>510</v>
      </c>
      <c r="F279" s="1" t="s">
        <v>144</v>
      </c>
      <c r="G279" s="1" t="s">
        <v>525</v>
      </c>
    </row>
    <row r="280" spans="1:7" hidden="1" x14ac:dyDescent="0.35">
      <c r="A280" s="4">
        <v>44308</v>
      </c>
      <c r="B280" s="1">
        <v>1771707</v>
      </c>
      <c r="C280" s="1" t="s">
        <v>20</v>
      </c>
      <c r="D280" s="348">
        <v>1</v>
      </c>
      <c r="E280" s="347" t="s">
        <v>510</v>
      </c>
      <c r="F280" s="1" t="s">
        <v>151</v>
      </c>
      <c r="G280" s="1" t="s">
        <v>533</v>
      </c>
    </row>
    <row r="281" spans="1:7" hidden="1" x14ac:dyDescent="0.35">
      <c r="A281" s="4">
        <v>44308</v>
      </c>
      <c r="B281" s="1">
        <v>1771708</v>
      </c>
      <c r="C281" s="1" t="s">
        <v>20</v>
      </c>
      <c r="D281" s="348">
        <v>1</v>
      </c>
      <c r="E281" s="347" t="s">
        <v>510</v>
      </c>
      <c r="F281" s="1" t="s">
        <v>151</v>
      </c>
      <c r="G281" s="1" t="s">
        <v>533</v>
      </c>
    </row>
    <row r="282" spans="1:7" hidden="1" x14ac:dyDescent="0.35">
      <c r="A282" s="4">
        <v>44308</v>
      </c>
      <c r="B282" s="1">
        <v>1800555</v>
      </c>
      <c r="C282" s="1" t="s">
        <v>20</v>
      </c>
      <c r="D282" s="348">
        <v>1</v>
      </c>
      <c r="E282" s="347" t="s">
        <v>510</v>
      </c>
      <c r="F282" s="1" t="s">
        <v>162</v>
      </c>
      <c r="G282" s="1" t="s">
        <v>535</v>
      </c>
    </row>
    <row r="283" spans="1:7" hidden="1" x14ac:dyDescent="0.35">
      <c r="A283" s="4">
        <v>44308</v>
      </c>
      <c r="B283" s="1">
        <v>1782799</v>
      </c>
      <c r="C283" s="1" t="s">
        <v>20</v>
      </c>
      <c r="D283" s="348">
        <v>1</v>
      </c>
      <c r="E283" s="347" t="s">
        <v>510</v>
      </c>
      <c r="F283" s="1" t="s">
        <v>144</v>
      </c>
      <c r="G283" s="1" t="s">
        <v>524</v>
      </c>
    </row>
    <row r="284" spans="1:7" hidden="1" x14ac:dyDescent="0.35">
      <c r="A284" s="4">
        <v>44308</v>
      </c>
      <c r="B284" s="1">
        <v>1782790</v>
      </c>
      <c r="C284" s="1" t="s">
        <v>20</v>
      </c>
      <c r="D284" s="348">
        <v>1</v>
      </c>
      <c r="E284" s="347" t="s">
        <v>510</v>
      </c>
      <c r="F284" s="1" t="s">
        <v>144</v>
      </c>
      <c r="G284" s="1" t="s">
        <v>524</v>
      </c>
    </row>
    <row r="285" spans="1:7" hidden="1" x14ac:dyDescent="0.35">
      <c r="A285" s="4">
        <v>44308</v>
      </c>
      <c r="B285" s="1">
        <v>1814210</v>
      </c>
      <c r="C285" s="1" t="s">
        <v>20</v>
      </c>
      <c r="D285" s="348">
        <v>1</v>
      </c>
      <c r="E285" s="347" t="s">
        <v>510</v>
      </c>
      <c r="F285" s="1" t="s">
        <v>162</v>
      </c>
      <c r="G285" s="1" t="s">
        <v>535</v>
      </c>
    </row>
    <row r="286" spans="1:7" hidden="1" x14ac:dyDescent="0.35">
      <c r="A286" s="4">
        <v>44308</v>
      </c>
      <c r="B286" s="1">
        <v>1827433</v>
      </c>
      <c r="C286" s="1" t="s">
        <v>142</v>
      </c>
      <c r="D286" s="348">
        <v>1</v>
      </c>
      <c r="E286" s="347" t="s">
        <v>514</v>
      </c>
      <c r="F286" s="1" t="s">
        <v>162</v>
      </c>
      <c r="G286" s="1" t="s">
        <v>539</v>
      </c>
    </row>
    <row r="287" spans="1:7" hidden="1" x14ac:dyDescent="0.35">
      <c r="A287" s="4">
        <v>44308</v>
      </c>
      <c r="B287" s="1">
        <v>1827818</v>
      </c>
      <c r="C287" s="1" t="s">
        <v>142</v>
      </c>
      <c r="D287" s="348">
        <v>1</v>
      </c>
      <c r="E287" s="347" t="s">
        <v>514</v>
      </c>
      <c r="F287" s="1" t="s">
        <v>162</v>
      </c>
      <c r="G287" s="1" t="s">
        <v>532</v>
      </c>
    </row>
    <row r="288" spans="1:7" hidden="1" x14ac:dyDescent="0.35">
      <c r="A288" s="4">
        <v>44308</v>
      </c>
      <c r="B288" s="1">
        <v>1827444</v>
      </c>
      <c r="C288" s="1" t="s">
        <v>142</v>
      </c>
      <c r="D288" s="348">
        <v>1</v>
      </c>
      <c r="E288" s="347" t="s">
        <v>514</v>
      </c>
      <c r="F288" s="1" t="s">
        <v>162</v>
      </c>
      <c r="G288" s="1" t="s">
        <v>529</v>
      </c>
    </row>
    <row r="289" spans="1:7" hidden="1" x14ac:dyDescent="0.35">
      <c r="A289" s="4">
        <v>44308</v>
      </c>
      <c r="B289" s="1">
        <v>1827413</v>
      </c>
      <c r="C289" s="1" t="s">
        <v>143</v>
      </c>
      <c r="D289" s="348">
        <v>1</v>
      </c>
      <c r="E289" s="347" t="s">
        <v>514</v>
      </c>
      <c r="F289" s="1" t="s">
        <v>162</v>
      </c>
      <c r="G289" s="1" t="s">
        <v>527</v>
      </c>
    </row>
    <row r="290" spans="1:7" hidden="1" x14ac:dyDescent="0.35">
      <c r="A290" s="4">
        <v>44308</v>
      </c>
      <c r="B290" s="1">
        <v>1827438</v>
      </c>
      <c r="C290" s="1" t="s">
        <v>142</v>
      </c>
      <c r="D290" s="348">
        <v>1</v>
      </c>
      <c r="E290" s="347" t="s">
        <v>514</v>
      </c>
      <c r="F290" s="1" t="s">
        <v>162</v>
      </c>
      <c r="G290" s="1" t="s">
        <v>534</v>
      </c>
    </row>
    <row r="291" spans="1:7" hidden="1" x14ac:dyDescent="0.35">
      <c r="A291" s="4">
        <v>44308</v>
      </c>
      <c r="B291" s="1">
        <v>1827406</v>
      </c>
      <c r="C291" s="1" t="s">
        <v>142</v>
      </c>
      <c r="D291" s="348">
        <v>1</v>
      </c>
      <c r="E291" s="347" t="s">
        <v>514</v>
      </c>
      <c r="F291" s="1" t="s">
        <v>162</v>
      </c>
      <c r="G291" s="1" t="s">
        <v>529</v>
      </c>
    </row>
    <row r="292" spans="1:7" hidden="1" x14ac:dyDescent="0.35">
      <c r="A292" s="4">
        <v>44308</v>
      </c>
      <c r="B292" s="1">
        <v>1827807</v>
      </c>
      <c r="C292" s="1" t="s">
        <v>143</v>
      </c>
      <c r="D292" s="348">
        <v>1</v>
      </c>
      <c r="E292" s="347" t="s">
        <v>514</v>
      </c>
      <c r="F292" s="1" t="s">
        <v>162</v>
      </c>
      <c r="G292" s="1" t="s">
        <v>529</v>
      </c>
    </row>
    <row r="293" spans="1:7" hidden="1" x14ac:dyDescent="0.35">
      <c r="A293" s="4">
        <v>44308</v>
      </c>
      <c r="B293" s="1">
        <v>1817474</v>
      </c>
      <c r="C293" s="1" t="s">
        <v>142</v>
      </c>
      <c r="D293" s="348">
        <v>1</v>
      </c>
      <c r="E293" s="347" t="s">
        <v>514</v>
      </c>
      <c r="F293" s="1" t="s">
        <v>144</v>
      </c>
      <c r="G293" s="1" t="s">
        <v>526</v>
      </c>
    </row>
    <row r="294" spans="1:7" hidden="1" x14ac:dyDescent="0.35">
      <c r="A294" s="4">
        <v>44308</v>
      </c>
      <c r="B294" s="1">
        <v>1817477</v>
      </c>
      <c r="C294" s="1" t="s">
        <v>142</v>
      </c>
      <c r="D294" s="348">
        <v>1</v>
      </c>
      <c r="E294" s="347" t="s">
        <v>514</v>
      </c>
      <c r="F294" s="1" t="s">
        <v>144</v>
      </c>
      <c r="G294" s="1" t="s">
        <v>526</v>
      </c>
    </row>
    <row r="295" spans="1:7" hidden="1" x14ac:dyDescent="0.35">
      <c r="A295" s="4">
        <v>44308</v>
      </c>
      <c r="B295" s="1">
        <v>1826802</v>
      </c>
      <c r="C295" s="1" t="s">
        <v>142</v>
      </c>
      <c r="D295" s="348">
        <v>1</v>
      </c>
      <c r="E295" s="347" t="s">
        <v>514</v>
      </c>
      <c r="F295" s="1" t="s">
        <v>162</v>
      </c>
      <c r="G295" s="1" t="s">
        <v>534</v>
      </c>
    </row>
    <row r="296" spans="1:7" hidden="1" x14ac:dyDescent="0.35">
      <c r="A296" s="4">
        <v>44308</v>
      </c>
      <c r="B296" s="1">
        <v>1782509</v>
      </c>
      <c r="C296" s="1" t="s">
        <v>142</v>
      </c>
      <c r="D296" s="348">
        <v>1</v>
      </c>
      <c r="E296" s="347" t="s">
        <v>514</v>
      </c>
      <c r="F296" s="1" t="s">
        <v>162</v>
      </c>
      <c r="G296" s="1" t="s">
        <v>527</v>
      </c>
    </row>
    <row r="297" spans="1:7" hidden="1" x14ac:dyDescent="0.35">
      <c r="A297" s="4">
        <v>44308</v>
      </c>
      <c r="B297" s="1">
        <v>1818353</v>
      </c>
      <c r="C297" s="1" t="s">
        <v>142</v>
      </c>
      <c r="D297" s="348">
        <v>1</v>
      </c>
      <c r="E297" s="347" t="s">
        <v>514</v>
      </c>
      <c r="F297" s="1" t="s">
        <v>150</v>
      </c>
      <c r="G297" s="1" t="s">
        <v>525</v>
      </c>
    </row>
    <row r="298" spans="1:7" hidden="1" x14ac:dyDescent="0.35">
      <c r="A298" s="4">
        <v>44308</v>
      </c>
      <c r="B298" s="1">
        <v>1827452</v>
      </c>
      <c r="C298" s="1" t="s">
        <v>142</v>
      </c>
      <c r="D298" s="348">
        <v>1</v>
      </c>
      <c r="E298" s="347" t="s">
        <v>514</v>
      </c>
      <c r="F298" s="1" t="s">
        <v>162</v>
      </c>
      <c r="G298" s="1" t="s">
        <v>539</v>
      </c>
    </row>
    <row r="299" spans="1:7" hidden="1" x14ac:dyDescent="0.35">
      <c r="A299" s="4">
        <v>44308</v>
      </c>
      <c r="B299" s="1">
        <v>1782964</v>
      </c>
      <c r="C299" s="1" t="s">
        <v>142</v>
      </c>
      <c r="D299" s="348">
        <v>1</v>
      </c>
      <c r="E299" s="347" t="s">
        <v>514</v>
      </c>
      <c r="F299" s="1" t="s">
        <v>144</v>
      </c>
      <c r="G299" s="1" t="s">
        <v>536</v>
      </c>
    </row>
    <row r="300" spans="1:7" hidden="1" x14ac:dyDescent="0.35">
      <c r="A300" s="4">
        <v>44308</v>
      </c>
      <c r="B300" s="1">
        <v>1785015</v>
      </c>
      <c r="C300" s="1" t="s">
        <v>142</v>
      </c>
      <c r="D300" s="348">
        <v>1</v>
      </c>
      <c r="E300" s="347" t="s">
        <v>514</v>
      </c>
      <c r="F300" s="1" t="s">
        <v>144</v>
      </c>
      <c r="G300" s="1" t="s">
        <v>524</v>
      </c>
    </row>
    <row r="301" spans="1:7" hidden="1" x14ac:dyDescent="0.35">
      <c r="A301" s="4">
        <v>44308</v>
      </c>
      <c r="B301" s="1">
        <v>1742016</v>
      </c>
      <c r="C301" s="1" t="s">
        <v>142</v>
      </c>
      <c r="D301" s="348">
        <v>1</v>
      </c>
      <c r="E301" s="347" t="s">
        <v>514</v>
      </c>
      <c r="F301" s="1" t="s">
        <v>151</v>
      </c>
      <c r="G301" s="1" t="s">
        <v>532</v>
      </c>
    </row>
    <row r="302" spans="1:7" hidden="1" x14ac:dyDescent="0.35">
      <c r="A302" s="4">
        <v>44308</v>
      </c>
      <c r="B302" s="1">
        <v>1813060</v>
      </c>
      <c r="C302" s="1" t="s">
        <v>143</v>
      </c>
      <c r="D302" s="348">
        <v>1</v>
      </c>
      <c r="E302" s="347" t="s">
        <v>514</v>
      </c>
      <c r="F302" s="1" t="s">
        <v>150</v>
      </c>
      <c r="G302" s="1" t="s">
        <v>536</v>
      </c>
    </row>
    <row r="303" spans="1:7" hidden="1" x14ac:dyDescent="0.35">
      <c r="A303" s="4">
        <v>44308</v>
      </c>
      <c r="B303" s="1">
        <v>1777182</v>
      </c>
      <c r="C303" s="1" t="s">
        <v>142</v>
      </c>
      <c r="D303" s="348">
        <v>1</v>
      </c>
      <c r="E303" s="347" t="s">
        <v>514</v>
      </c>
      <c r="F303" s="1" t="s">
        <v>144</v>
      </c>
      <c r="G303" s="1" t="s">
        <v>525</v>
      </c>
    </row>
    <row r="304" spans="1:7" hidden="1" x14ac:dyDescent="0.35">
      <c r="A304" s="4">
        <v>44308</v>
      </c>
      <c r="B304" s="1">
        <v>1827292</v>
      </c>
      <c r="C304" s="1" t="s">
        <v>142</v>
      </c>
      <c r="D304" s="348">
        <v>1</v>
      </c>
      <c r="E304" s="347" t="s">
        <v>514</v>
      </c>
      <c r="F304" s="1" t="s">
        <v>162</v>
      </c>
      <c r="G304" s="1" t="s">
        <v>533</v>
      </c>
    </row>
    <row r="305" spans="1:7" hidden="1" x14ac:dyDescent="0.35">
      <c r="A305" s="4">
        <v>44308</v>
      </c>
      <c r="B305" s="1">
        <v>1827291</v>
      </c>
      <c r="C305" s="1" t="s">
        <v>142</v>
      </c>
      <c r="D305" s="348">
        <v>1</v>
      </c>
      <c r="E305" s="347" t="s">
        <v>514</v>
      </c>
      <c r="F305" s="1" t="s">
        <v>162</v>
      </c>
      <c r="G305" s="1" t="s">
        <v>533</v>
      </c>
    </row>
    <row r="306" spans="1:7" hidden="1" x14ac:dyDescent="0.35">
      <c r="A306" s="4">
        <v>44308</v>
      </c>
      <c r="B306" s="1">
        <v>1784000</v>
      </c>
      <c r="C306" s="1" t="s">
        <v>142</v>
      </c>
      <c r="D306" s="348">
        <v>1</v>
      </c>
      <c r="E306" s="347" t="s">
        <v>514</v>
      </c>
      <c r="F306" s="1" t="s">
        <v>144</v>
      </c>
      <c r="G306" s="1" t="s">
        <v>525</v>
      </c>
    </row>
    <row r="307" spans="1:7" x14ac:dyDescent="0.35">
      <c r="A307" s="4">
        <v>44319</v>
      </c>
      <c r="B307" s="1">
        <v>1844769</v>
      </c>
      <c r="C307" s="1" t="s">
        <v>141</v>
      </c>
      <c r="D307" s="348"/>
      <c r="E307" s="347"/>
      <c r="F307" s="1" t="s">
        <v>162</v>
      </c>
      <c r="G307" s="1" t="s">
        <v>537</v>
      </c>
    </row>
    <row r="308" spans="1:7" x14ac:dyDescent="0.35">
      <c r="A308" s="4">
        <v>44319</v>
      </c>
      <c r="B308" s="1">
        <v>1847637</v>
      </c>
      <c r="C308" s="1" t="s">
        <v>141</v>
      </c>
      <c r="D308" s="348"/>
      <c r="E308" s="347"/>
      <c r="F308" s="1" t="s">
        <v>162</v>
      </c>
      <c r="G308" s="1" t="s">
        <v>537</v>
      </c>
    </row>
    <row r="309" spans="1:7" x14ac:dyDescent="0.35">
      <c r="A309" s="4">
        <v>44319</v>
      </c>
      <c r="B309" s="1">
        <v>1827815</v>
      </c>
      <c r="C309" s="1" t="s">
        <v>20</v>
      </c>
      <c r="D309" s="348"/>
      <c r="E309" s="347"/>
      <c r="F309" s="1" t="s">
        <v>162</v>
      </c>
      <c r="G309" s="1" t="s">
        <v>532</v>
      </c>
    </row>
    <row r="310" spans="1:7" x14ac:dyDescent="0.35">
      <c r="A310" s="4">
        <v>44319</v>
      </c>
      <c r="B310" s="1">
        <v>1826853</v>
      </c>
      <c r="C310" s="1" t="s">
        <v>142</v>
      </c>
      <c r="D310" s="348"/>
      <c r="E310" s="347"/>
      <c r="F310" s="1" t="s">
        <v>162</v>
      </c>
      <c r="G310" s="1" t="s">
        <v>532</v>
      </c>
    </row>
    <row r="311" spans="1:7" x14ac:dyDescent="0.35">
      <c r="A311" s="4">
        <v>44319</v>
      </c>
      <c r="B311" s="1">
        <v>1842157</v>
      </c>
      <c r="C311" s="1" t="s">
        <v>20</v>
      </c>
      <c r="D311" s="348"/>
      <c r="E311" s="347"/>
      <c r="F311" s="1" t="s">
        <v>162</v>
      </c>
      <c r="G311" s="1" t="s">
        <v>537</v>
      </c>
    </row>
    <row r="312" spans="1:7" x14ac:dyDescent="0.35">
      <c r="A312" s="4">
        <v>44319</v>
      </c>
      <c r="B312" s="1">
        <v>1826802</v>
      </c>
      <c r="C312" s="1" t="s">
        <v>142</v>
      </c>
      <c r="D312" s="348"/>
      <c r="E312" s="347"/>
      <c r="F312" s="1" t="s">
        <v>162</v>
      </c>
      <c r="G312" s="1" t="s">
        <v>534</v>
      </c>
    </row>
    <row r="313" spans="1:7" x14ac:dyDescent="0.35">
      <c r="A313" s="4">
        <v>44319</v>
      </c>
      <c r="B313" s="1">
        <v>1782509</v>
      </c>
      <c r="C313" s="1" t="s">
        <v>142</v>
      </c>
      <c r="D313" s="348"/>
      <c r="E313" s="347"/>
      <c r="F313" s="1" t="s">
        <v>162</v>
      </c>
      <c r="G313" s="1" t="s">
        <v>527</v>
      </c>
    </row>
    <row r="314" spans="1:7" x14ac:dyDescent="0.35">
      <c r="A314" s="4">
        <v>44319</v>
      </c>
      <c r="B314" s="1">
        <v>1827453</v>
      </c>
      <c r="C314" s="1" t="s">
        <v>141</v>
      </c>
      <c r="D314" s="348"/>
      <c r="E314" s="347"/>
      <c r="F314" s="1" t="s">
        <v>151</v>
      </c>
      <c r="G314" s="1" t="s">
        <v>527</v>
      </c>
    </row>
    <row r="315" spans="1:7" x14ac:dyDescent="0.35">
      <c r="A315" s="4">
        <v>44319</v>
      </c>
      <c r="B315" s="1">
        <v>1835126</v>
      </c>
      <c r="C315" s="1" t="s">
        <v>142</v>
      </c>
      <c r="D315" s="348"/>
      <c r="E315" s="347"/>
      <c r="F315" s="1" t="s">
        <v>162</v>
      </c>
      <c r="G315" s="1" t="s">
        <v>527</v>
      </c>
    </row>
    <row r="316" spans="1:7" x14ac:dyDescent="0.35">
      <c r="A316" s="4">
        <v>44319</v>
      </c>
      <c r="B316" s="1">
        <v>1844091</v>
      </c>
      <c r="C316" s="1" t="s">
        <v>141</v>
      </c>
      <c r="D316" s="348"/>
      <c r="E316" s="347"/>
      <c r="F316" s="1" t="s">
        <v>162</v>
      </c>
      <c r="G316" s="1" t="s">
        <v>537</v>
      </c>
    </row>
    <row r="317" spans="1:7" x14ac:dyDescent="0.35">
      <c r="A317" s="4">
        <v>44319</v>
      </c>
      <c r="B317" s="1">
        <v>1849629</v>
      </c>
      <c r="C317" s="1" t="s">
        <v>141</v>
      </c>
      <c r="D317" s="348"/>
      <c r="E317" s="347"/>
      <c r="F317" s="1" t="s">
        <v>162</v>
      </c>
      <c r="G317" s="1" t="s">
        <v>537</v>
      </c>
    </row>
    <row r="318" spans="1:7" x14ac:dyDescent="0.35">
      <c r="A318" s="4">
        <v>44319</v>
      </c>
      <c r="B318" s="1">
        <v>1742016</v>
      </c>
      <c r="C318" s="1" t="s">
        <v>142</v>
      </c>
      <c r="D318" s="348"/>
      <c r="E318" s="347"/>
      <c r="F318" s="1" t="s">
        <v>151</v>
      </c>
      <c r="G318" s="1" t="s">
        <v>532</v>
      </c>
    </row>
    <row r="319" spans="1:7" x14ac:dyDescent="0.35">
      <c r="A319" s="4">
        <v>44319</v>
      </c>
      <c r="B319" s="1">
        <v>1827818</v>
      </c>
      <c r="C319" s="1" t="s">
        <v>142</v>
      </c>
      <c r="D319" s="348"/>
      <c r="E319" s="347"/>
      <c r="F319" s="1" t="s">
        <v>162</v>
      </c>
      <c r="G319" s="1" t="s">
        <v>533</v>
      </c>
    </row>
    <row r="320" spans="1:7" x14ac:dyDescent="0.35">
      <c r="A320" s="4">
        <v>44319</v>
      </c>
      <c r="B320" s="1">
        <v>1842606</v>
      </c>
      <c r="C320" s="1" t="s">
        <v>20</v>
      </c>
      <c r="D320" s="348"/>
      <c r="E320" s="347"/>
      <c r="F320" s="1" t="s">
        <v>162</v>
      </c>
      <c r="G320" s="1" t="s">
        <v>538</v>
      </c>
    </row>
    <row r="321" spans="1:7" x14ac:dyDescent="0.35">
      <c r="A321" s="4">
        <v>44319</v>
      </c>
      <c r="B321" s="1">
        <v>1846606</v>
      </c>
      <c r="C321" s="1" t="s">
        <v>20</v>
      </c>
      <c r="D321" s="348"/>
      <c r="E321" s="347"/>
      <c r="F321" s="1" t="s">
        <v>162</v>
      </c>
      <c r="G321" s="1" t="s">
        <v>526</v>
      </c>
    </row>
    <row r="322" spans="1:7" x14ac:dyDescent="0.35">
      <c r="A322" s="4">
        <v>44319</v>
      </c>
      <c r="B322" s="1">
        <v>1844770</v>
      </c>
      <c r="C322" s="1" t="s">
        <v>141</v>
      </c>
      <c r="D322" s="348"/>
      <c r="E322" s="347"/>
      <c r="F322" s="1" t="s">
        <v>162</v>
      </c>
      <c r="G322" s="1" t="s">
        <v>537</v>
      </c>
    </row>
    <row r="1048545" spans="5:5" x14ac:dyDescent="0.35">
      <c r="E1048545" s="347"/>
    </row>
  </sheetData>
  <autoFilter ref="A1:G322" xr:uid="{13126818-7202-4513-B7C7-7D343D8A7484}">
    <filterColumn colId="0">
      <filters>
        <dateGroupItem year="2021" month="5" dateTimeGrouping="month"/>
      </filters>
    </filterColumn>
    <sortState xmlns:xlrd2="http://schemas.microsoft.com/office/spreadsheetml/2017/richdata2" ref="A257:G306">
      <sortCondition ref="E1"/>
    </sortState>
  </autoFilter>
  <phoneticPr fontId="17" type="noConversion"/>
  <hyperlinks>
    <hyperlink ref="B103" r:id="rId1" display="https://octane.deloitte.com/ui/entity-navigation.jsp?p=1001/399004&amp;entityType=work_item&amp;id=1754708" xr:uid="{D5AE7829-E5ED-4EC9-813B-EC148D29A954}"/>
    <hyperlink ref="B75" r:id="rId2" display="https://octane.deloitte.com/ui/entity-navigation.jsp?p=1001/399004&amp;entityType=work_item&amp;id=1782982" xr:uid="{248CEFFB-C552-4E49-B54F-F185AE2FCB78}"/>
    <hyperlink ref="B76" r:id="rId3" display="https://octane.deloitte.com/ui/entity-navigation.jsp?p=1001/399004&amp;entityType=work_item&amp;id=1782956" xr:uid="{BD5144E9-D196-4D72-A5A6-4A4674E34B40}"/>
    <hyperlink ref="B77" r:id="rId4" display="https://octane.deloitte.com/ui/entity-navigation.jsp?p=1001/399004&amp;entityType=work_item&amp;id=1782938" xr:uid="{E01F4E11-16A9-4A85-B35F-C62638BC01EC}"/>
    <hyperlink ref="B78" r:id="rId5" display="https://octane.deloitte.com/ui/entity-navigation.jsp?p=1001/399004&amp;entityType=work_item&amp;id=1724522" xr:uid="{0631D730-659A-48A2-BA10-6F7B56BA7EC0}"/>
    <hyperlink ref="B79" r:id="rId6" display="https://octane.deloitte.com/ui/entity-navigation.jsp?p=1001/399004&amp;entityType=work_item&amp;id=1771708" xr:uid="{699D6BF8-8CD8-4D09-A0CF-E3487D882FBC}"/>
    <hyperlink ref="B104" r:id="rId7" display="https://octane.deloitte.com/ui/entity-navigation.jsp?p=1001/399004&amp;entityType=work_item&amp;id=1784000" xr:uid="{4A23E260-F183-412D-BFD5-04C8E03DA5F9}"/>
    <hyperlink ref="B80" r:id="rId8" display="https://octane.deloitte.com/ui/entity-navigation.jsp?p=1001/399004&amp;entityType=work_item&amp;id=1797478" xr:uid="{5FEDBE63-FF26-40F0-A27C-3639A761DBFA}"/>
    <hyperlink ref="B81" r:id="rId9" display="https://octane.deloitte.com/ui/entity-navigation.jsp?p=1001/399004&amp;entityType=work_item&amp;id=1797480" xr:uid="{97B012D8-235A-422A-9092-12805EF52DC7}"/>
    <hyperlink ref="B105" r:id="rId10" display="https://octane.deloitte.com/ui/entity-navigation.jsp?p=1001/399004&amp;entityType=work_item&amp;id=1782509" xr:uid="{A04DFB0D-A368-48BA-B350-F43EE9BCD6BC}"/>
    <hyperlink ref="B82" r:id="rId11" display="https://octane.deloitte.com/ui/entity-navigation.jsp?p=1001/399004&amp;entityType=work_item&amp;id=1735205" xr:uid="{8306C151-A44B-47E0-88FE-A734DD65F1D2}"/>
    <hyperlink ref="B106" r:id="rId12" display="https://octane.deloitte.com/ui/entity-navigation.jsp?p=1001/399004&amp;entityType=work_item&amp;id=1777186" xr:uid="{68E761B7-1F15-4BFC-9315-C2B3E2F0A200}"/>
    <hyperlink ref="B107" r:id="rId13" display="https://octane.deloitte.com/ui/entity-navigation.jsp?p=1001/399004&amp;entityType=work_item&amp;id=1701370" xr:uid="{71C64CFE-29BE-49EA-9654-4657063FD30E}"/>
    <hyperlink ref="B108" r:id="rId14" display="https://octane.deloitte.com/ui/entity-navigation.jsp?p=1001/399004&amp;entityType=work_item&amp;id=1793508" xr:uid="{75655620-CFC3-4625-98E3-399CF9B51075}"/>
    <hyperlink ref="B83" r:id="rId15" display="https://octane.deloitte.com/ui/entity-navigation.jsp?p=1001/399004&amp;entityType=work_item&amp;id=1727651" xr:uid="{F9966D3A-9D73-4E89-BDAC-59FF95FA7FAE}"/>
    <hyperlink ref="B84" r:id="rId16" display="https://octane.deloitte.com/ui/entity-navigation.jsp?p=1001/399004&amp;entityType=work_item&amp;id=1780528" xr:uid="{26567433-26A6-45E5-8655-544084910ADC}"/>
    <hyperlink ref="B85" r:id="rId17" display="https://octane.deloitte.com/ui/entity-navigation.jsp?p=1001/399004&amp;entityType=work_item&amp;id=1785008" xr:uid="{F9E2D389-9FFC-46E0-A70A-CCF01EEC9784}"/>
    <hyperlink ref="B86" r:id="rId18" display="https://octane.deloitte.com/ui/entity-navigation.jsp?p=1001/399004&amp;entityType=work_item&amp;id=1782961" xr:uid="{D0A7EFA1-F466-43DA-9A5E-E4F9A240B689}"/>
    <hyperlink ref="B87" r:id="rId19" display="https://octane.deloitte.com/ui/entity-navigation.jsp?p=1001/399004&amp;entityType=work_item&amp;id=1782937" xr:uid="{1EE1B73B-F7BD-48FC-9A79-0C5D24F3C98E}"/>
    <hyperlink ref="B88" r:id="rId20" display="https://octane.deloitte.com/ui/entity-navigation.jsp?p=1001/399004&amp;entityType=work_item&amp;id=1782799" xr:uid="{43FA48C0-93D8-449C-9546-65110482278A}"/>
    <hyperlink ref="B89" r:id="rId21" display="https://octane.deloitte.com/ui/entity-navigation.jsp?p=1001/399004&amp;entityType=work_item&amp;id=1786100" xr:uid="{52FEB321-0ECC-4B9F-9DF9-9B9B631613C0}"/>
    <hyperlink ref="B109" r:id="rId22" display="https://octane.deloitte.com/ui/entity-navigation.jsp?p=1001/399004&amp;entityType=work_item&amp;id=1782964" xr:uid="{716E5E85-1957-4124-ACC8-FB644FF05D1C}"/>
    <hyperlink ref="B90" r:id="rId23" display="https://octane.deloitte.com/ui/entity-navigation.jsp?p=1001/399004&amp;entityType=work_item&amp;id=1782973" xr:uid="{A3DE962B-A5DF-43F9-9383-B3CB6A2584E3}"/>
    <hyperlink ref="B91" r:id="rId24" display="https://octane.deloitte.com/ui/entity-navigation.jsp?p=1001/399004&amp;entityType=work_item&amp;id=1782968" xr:uid="{BAE8242D-BFFF-42A6-95D9-5475AB351AC3}"/>
    <hyperlink ref="B92" r:id="rId25" display="https://octane.deloitte.com/ui/entity-navigation.jsp?p=1001/399004&amp;entityType=work_item&amp;id=1782790" xr:uid="{47135198-9CCB-4EAA-BB4B-66792811D7AB}"/>
    <hyperlink ref="B110" r:id="rId26" display="https://octane.deloitte.com/ui/entity-navigation.jsp?p=1001/399004&amp;entityType=work_item&amp;id=1785015" xr:uid="{71B43F9B-F5B3-401D-8C4E-316F1F34E4DF}"/>
    <hyperlink ref="B111" r:id="rId27" display="https://octane.deloitte.com/ui/entity-navigation.jsp?p=1001/399004&amp;entityType=work_item&amp;id=1742016" xr:uid="{B97FFC84-13DF-4F8D-852B-2BB2151C1F00}"/>
    <hyperlink ref="B93" r:id="rId28" display="https://octane.deloitte.com/ui/entity-navigation.jsp?p=1001/399004&amp;entityType=work_item&amp;id=1786083" xr:uid="{E3881489-F282-459B-AEFB-C71AB8D3E72F}"/>
    <hyperlink ref="B112" r:id="rId29" display="https://octane.deloitte.com/ui/entity-navigation.jsp?p=1001/399004&amp;entityType=work_item&amp;id=1743077" xr:uid="{00D68F49-25E5-4A3F-94CD-3448D3328ABC}"/>
    <hyperlink ref="B113" r:id="rId30" display="https://octane.deloitte.com/ui/entity-navigation.jsp?p=1001/399004&amp;entityType=work_item&amp;id=1783167" xr:uid="{590CA86D-E595-495E-8C32-A201350826B3}"/>
    <hyperlink ref="B94" r:id="rId31" display="https://octane.deloitte.com/ui/entity-navigation.jsp?p=1001/399004&amp;entityType=work_item&amp;id=1781644" xr:uid="{63C30246-6DFE-46F5-8104-03D45270AA36}"/>
    <hyperlink ref="B114" r:id="rId32" display="https://octane.deloitte.com/ui/entity-navigation.jsp?p=1001/399004&amp;entityType=work_item&amp;id=1777182" xr:uid="{EE9D7AB8-994D-4F96-A19C-9F98D5258933}"/>
    <hyperlink ref="B115" r:id="rId33" display="https://octane.deloitte.com/ui/entity-navigation.jsp?p=1001/399004&amp;entityType=work_item&amp;id=1766001" xr:uid="{D60124B9-78B2-4444-86CD-352F68D929A7}"/>
    <hyperlink ref="B95" r:id="rId34" display="https://octane.deloitte.com/ui/entity-navigation.jsp?p=1001/399004&amp;entityType=work_item&amp;id=1780625" xr:uid="{655F7740-7DCF-4517-872F-37CFE49AAB35}"/>
    <hyperlink ref="B116" r:id="rId35" display="https://octane.deloitte.com/ui/entity-navigation.jsp?p=1001/399004&amp;entityType=work_item&amp;id=1739792" xr:uid="{3CBD579E-EAA5-4E01-A015-2F9A665B6B37}"/>
    <hyperlink ref="B96" r:id="rId36" display="https://octane.deloitte.com/ui/entity-navigation.jsp?p=1001/399004&amp;entityType=work_item&amp;id=1741747" xr:uid="{B467EDF3-CC68-4805-ABB5-C4CCC6BD9A5B}"/>
    <hyperlink ref="B97" r:id="rId37" display="https://octane.deloitte.com/ui/entity-navigation.jsp?p=1001/399004&amp;entityType=work_item&amp;id=1734433" xr:uid="{24A53411-70D3-4DFE-BF3B-BDC8B66E3AFF}"/>
    <hyperlink ref="B98" r:id="rId38" display="https://octane.deloitte.com/ui/entity-navigation.jsp?p=1001/399004&amp;entityType=work_item&amp;id=1785953" xr:uid="{FFECF1A4-34C6-4CB8-9376-5FC4FC91D5BD}"/>
    <hyperlink ref="B99" r:id="rId39" display="https://octane.deloitte.com/ui/entity-navigation.jsp?p=1001/399004&amp;entityType=work_item&amp;id=1771707" xr:uid="{88927F4C-01F1-45D9-A1AA-FA3CFC0AD9A0}"/>
    <hyperlink ref="B100" r:id="rId40" display="https://octane.deloitte.com/ui/entity-navigation.jsp?p=1001/399004&amp;entityType=work_item&amp;id=1780609" xr:uid="{2DA2227C-72BD-4460-A1C9-2BAD3DB5227C}"/>
    <hyperlink ref="B117" r:id="rId41" display="https://octane.deloitte.com/ui/entity-navigation.jsp?p=1001/399004&amp;entityType=work_item&amp;id=1741453" xr:uid="{B52E440E-4C2E-456B-BA2D-5FD9B4F43C10}"/>
    <hyperlink ref="B118" r:id="rId42" display="https://octane.deloitte.com/ui/entity-navigation.jsp?p=1001/399004&amp;entityType=work_item&amp;id=1732019" xr:uid="{EE883960-3BB2-40DC-925E-669DFCC5566E}"/>
    <hyperlink ref="B101" r:id="rId43" display="https://octane.deloitte.com/ui/entity-navigation.jsp?p=1001/399004&amp;entityType=work_item&amp;id=1785674" xr:uid="{F05F4C54-155B-4CEC-9DB3-F6E91372EBCA}"/>
    <hyperlink ref="B102" r:id="rId44" display="https://octane.deloitte.com/ui/entity-navigation.jsp?p=1001/399004&amp;entityType=work_item&amp;id=1777184" xr:uid="{F7897A24-EFBB-4B51-A964-6727B0C2A23E}"/>
    <hyperlink ref="B188" r:id="rId45" display="https://octane.deloitte.com/ui/entity-navigation.jsp?p=1001/399004&amp;entityType=work_item&amp;id=1813060" xr:uid="{24E07AF7-B79E-41B8-8AAA-E893C5E51732}"/>
    <hyperlink ref="B189" r:id="rId46" display="https://octane.deloitte.com/ui/entity-navigation.jsp?p=1001/399004&amp;entityType=work_item&amp;id=1754708" xr:uid="{1F9A0EB3-2933-492B-AE5E-899877DB576B}"/>
    <hyperlink ref="B155" r:id="rId47" display="https://octane.deloitte.com/ui/entity-navigation.jsp?p=1001/399004&amp;entityType=work_item&amp;id=1782982" xr:uid="{A5DCE285-B4E5-4CD5-B92F-0B2A3B105535}"/>
    <hyperlink ref="B156" r:id="rId48" display="https://octane.deloitte.com/ui/entity-navigation.jsp?p=1001/399004&amp;entityType=work_item&amp;id=1814930" xr:uid="{A6839CE7-A00C-458B-9DB6-A4754CD458DD}"/>
    <hyperlink ref="B157" r:id="rId49" display="https://octane.deloitte.com/ui/entity-navigation.jsp?p=1001/399004&amp;entityType=work_item&amp;id=1782956" xr:uid="{F17C6DE0-20D6-49BE-BE84-6D02401FFC3B}"/>
    <hyperlink ref="B158" r:id="rId50" display="https://octane.deloitte.com/ui/entity-navigation.jsp?p=1001/399004&amp;entityType=work_item&amp;id=1782938" xr:uid="{5C2AF9AC-A83F-4BAA-A786-98016FA3772A}"/>
    <hyperlink ref="B159" r:id="rId51" display="https://octane.deloitte.com/ui/entity-navigation.jsp?p=1001/399004&amp;entityType=work_item&amp;id=1814585" xr:uid="{E0F99EAD-B9CB-4201-91D3-B0689B4716FD}"/>
    <hyperlink ref="B190" r:id="rId52" display="https://octane.deloitte.com/ui/entity-navigation.jsp?p=1001/399004&amp;entityType=work_item&amp;id=1813022" xr:uid="{81DE9413-F4A9-4B12-A053-768B81DCF4B9}"/>
    <hyperlink ref="B160" r:id="rId53" display="https://octane.deloitte.com/ui/entity-navigation.jsp?p=1001/399004&amp;entityType=work_item&amp;id=1771708" xr:uid="{4F099A2F-68D9-4E10-BFCD-371FAA856D04}"/>
    <hyperlink ref="B161" r:id="rId54" display="https://octane.deloitte.com/ui/entity-navigation.jsp?p=1001/399004&amp;entityType=work_item&amp;id=1814077" xr:uid="{909E6B99-B7A6-4116-A20A-BA2FE15CF7F3}"/>
    <hyperlink ref="B191" r:id="rId55" display="https://octane.deloitte.com/ui/entity-navigation.jsp?p=1001/399004&amp;entityType=work_item&amp;id=1817478" xr:uid="{E552C0F5-C63E-4B31-9DBA-48083C76F246}"/>
    <hyperlink ref="B162" r:id="rId56" display="https://octane.deloitte.com/ui/entity-navigation.jsp?p=1001/399004&amp;entityType=work_item&amp;id=1800556" xr:uid="{C7E53CAF-DAFE-42DA-9470-84173D546FD7}"/>
    <hyperlink ref="B163" r:id="rId57" display="https://octane.deloitte.com/ui/entity-navigation.jsp?p=1001/399004&amp;entityType=work_item&amp;id=1800555" xr:uid="{8C0D4ABC-BA34-479D-9885-01BF802A0CA3}"/>
    <hyperlink ref="B164" r:id="rId58" display="https://octane.deloitte.com/ui/entity-navigation.jsp?p=1001/399004&amp;entityType=work_item&amp;id=1797480" xr:uid="{0E8E7CEF-3B28-46BD-A9B9-0C64801F633D}"/>
    <hyperlink ref="B192" r:id="rId59" display="https://octane.deloitte.com/ui/entity-navigation.jsp?p=1001/399004&amp;entityType=work_item&amp;id=1817474" xr:uid="{0B69B8DA-57BF-4A59-A5D4-49B3B8CE3032}"/>
    <hyperlink ref="B193" r:id="rId60" display="https://octane.deloitte.com/ui/entity-navigation.jsp?p=1001/399004&amp;entityType=work_item&amp;id=1817477" xr:uid="{A342E894-0F37-4CDE-B289-0B85D9C2942F}"/>
    <hyperlink ref="B194" r:id="rId61" display="https://octane.deloitte.com/ui/entity-navigation.jsp?p=1001/399004&amp;entityType=work_item&amp;id=1782509" xr:uid="{90D66ADB-C56A-4AFC-9FA1-CB4BDA0815A6}"/>
    <hyperlink ref="B195" r:id="rId62" display="https://octane.deloitte.com/ui/entity-navigation.jsp?p=1001/399004&amp;entityType=work_item&amp;id=1818353" xr:uid="{69F5B0A9-6C1E-43DE-B867-76AACE290962}"/>
    <hyperlink ref="B165" r:id="rId63" display="https://octane.deloitte.com/ui/entity-navigation.jsp?p=1001/399004&amp;entityType=work_item&amp;id=1735205" xr:uid="{965CFCE7-8279-47D7-8A11-A531B017BBAF}"/>
    <hyperlink ref="B196" r:id="rId64" display="https://octane.deloitte.com/ui/entity-navigation.jsp?p=1001/399004&amp;entityType=work_item&amp;id=1701370" xr:uid="{9EA7BDBB-111E-4527-8A73-EDA6E45F9ECA}"/>
    <hyperlink ref="B166" r:id="rId65" display="https://octane.deloitte.com/ui/entity-navigation.jsp?p=1001/399004&amp;entityType=work_item&amp;id=1727651" xr:uid="{1F489F49-BC2D-408C-896C-9A53D8654778}"/>
    <hyperlink ref="B167" r:id="rId66" display="https://octane.deloitte.com/ui/entity-navigation.jsp?p=1001/399004&amp;entityType=work_item&amp;id=1814931" xr:uid="{42814C00-EF78-4F48-8D8C-677C8E2C3AEA}"/>
    <hyperlink ref="B168" r:id="rId67" display="https://octane.deloitte.com/ui/entity-navigation.jsp?p=1001/399004&amp;entityType=work_item&amp;id=1780528" xr:uid="{EE83D4C1-4DA8-4352-9493-D7BE7C343D04}"/>
    <hyperlink ref="B169" r:id="rId68" display="https://octane.deloitte.com/ui/entity-navigation.jsp?p=1001/399004&amp;entityType=work_item&amp;id=1785008" xr:uid="{16A01811-A664-4C4D-A903-7F9A9B0326AD}"/>
    <hyperlink ref="B170" r:id="rId69" display="https://octane.deloitte.com/ui/entity-navigation.jsp?p=1001/399004&amp;entityType=work_item&amp;id=1782961" xr:uid="{3B6EB00B-9411-4470-BB42-CDE0F2C096D6}"/>
    <hyperlink ref="B171" r:id="rId70" display="https://octane.deloitte.com/ui/entity-navigation.jsp?p=1001/399004&amp;entityType=work_item&amp;id=1782937" xr:uid="{1EF5A5EA-79BB-4566-BD3A-151A9BDC64EB}"/>
    <hyperlink ref="B172" r:id="rId71" display="https://octane.deloitte.com/ui/entity-navigation.jsp?p=1001/399004&amp;entityType=work_item&amp;id=1782799" xr:uid="{2C0D6A56-A348-4C86-BA41-B6BC55A436EF}"/>
    <hyperlink ref="B173" r:id="rId72" display="https://octane.deloitte.com/ui/entity-navigation.jsp?p=1001/399004&amp;entityType=work_item&amp;id=1786100" xr:uid="{2DF754E5-6D8B-491E-BBB7-46771C85948A}"/>
    <hyperlink ref="B197" r:id="rId73" display="https://octane.deloitte.com/ui/entity-navigation.jsp?p=1001/399004&amp;entityType=work_item&amp;id=1782964" xr:uid="{8233C07C-76F6-4E59-A634-12C41C9C6E39}"/>
    <hyperlink ref="B174" r:id="rId74" display="https://octane.deloitte.com/ui/entity-navigation.jsp?p=1001/399004&amp;entityType=work_item&amp;id=1782973" xr:uid="{35586ADF-677A-4E2F-9E7E-509030C07AB8}"/>
    <hyperlink ref="B175" r:id="rId75" display="https://octane.deloitte.com/ui/entity-navigation.jsp?p=1001/399004&amp;entityType=work_item&amp;id=1782968" xr:uid="{E1E1C9A6-95DD-44DB-8C96-20391C2F3BFA}"/>
    <hyperlink ref="B176" r:id="rId76" display="https://octane.deloitte.com/ui/entity-navigation.jsp?p=1001/399004&amp;entityType=work_item&amp;id=1782790" xr:uid="{282DF5A9-57DB-41AD-A125-43325BC71CBD}"/>
    <hyperlink ref="B198" r:id="rId77" display="https://octane.deloitte.com/ui/entity-navigation.jsp?p=1001/399004&amp;entityType=work_item&amp;id=1785015" xr:uid="{F6B312FE-157F-48E5-8F40-1C635AD538B3}"/>
    <hyperlink ref="B199" r:id="rId78" display="https://octane.deloitte.com/ui/entity-navigation.jsp?p=1001/399004&amp;entityType=work_item&amp;id=1818323" xr:uid="{F74266C2-C3D4-436D-B471-FBC055C240C2}"/>
    <hyperlink ref="B177" r:id="rId79" display="https://octane.deloitte.com/ui/entity-navigation.jsp?p=1001/399004&amp;entityType=work_item&amp;id=1814210" xr:uid="{B9B9B8D9-2D62-4561-8DA6-718FAE0D5144}"/>
    <hyperlink ref="B178" r:id="rId80" display="https://octane.deloitte.com/ui/entity-navigation.jsp?p=1001/399004&amp;entityType=work_item&amp;id=1817476" xr:uid="{54DE187C-3A19-4C50-A29B-9BFFA7C42956}"/>
    <hyperlink ref="B200" r:id="rId81" display="https://octane.deloitte.com/ui/entity-navigation.jsp?p=1001/399004&amp;entityType=work_item&amp;id=1813047" xr:uid="{5F86432E-D61C-4E67-872B-7143EE168C58}"/>
    <hyperlink ref="B201" r:id="rId82" display="https://octane.deloitte.com/ui/entity-navigation.jsp?p=1001/399004&amp;entityType=work_item&amp;id=1742016" xr:uid="{A4A46941-60FB-48C7-B1C1-C0F1EF78E353}"/>
    <hyperlink ref="B179" r:id="rId83" display="https://octane.deloitte.com/ui/entity-navigation.jsp?p=1001/399004&amp;entityType=work_item&amp;id=1786083" xr:uid="{FD71533E-6B26-4593-BB76-FF295180FD6F}"/>
    <hyperlink ref="B202" r:id="rId84" display="https://octane.deloitte.com/ui/entity-navigation.jsp?p=1001/399004&amp;entityType=work_item&amp;id=1743077" xr:uid="{CC20F426-DFF0-4641-AC2E-D386F976E7F2}"/>
    <hyperlink ref="B180" r:id="rId85" display="https://octane.deloitte.com/ui/entity-navigation.jsp?p=1001/399004&amp;entityType=work_item&amp;id=1781644" xr:uid="{75E6C5F5-6F12-47BE-92AC-80D3830BC6F0}"/>
    <hyperlink ref="B203" r:id="rId86" display="https://octane.deloitte.com/ui/entity-navigation.jsp?p=1001/399004&amp;entityType=work_item&amp;id=1784000" xr:uid="{6E64D3D2-ED0D-4AD3-A0C6-77E9ACB30A48}"/>
    <hyperlink ref="B204" r:id="rId87" display="https://octane.deloitte.com/ui/entity-navigation.jsp?p=1001/399004&amp;entityType=work_item&amp;id=1766001" xr:uid="{7CAD0BC9-E7D1-4DBD-9A50-C29FFCD9E829}"/>
    <hyperlink ref="B181" r:id="rId88" display="https://octane.deloitte.com/ui/entity-navigation.jsp?p=1001/399004&amp;entityType=work_item&amp;id=1780625" xr:uid="{6AAFD632-3A4A-4A25-A052-A12ABD3096C3}"/>
    <hyperlink ref="B205" r:id="rId89" display="https://octane.deloitte.com/ui/entity-navigation.jsp?p=1001/399004&amp;entityType=work_item&amp;id=1739792" xr:uid="{F2D9894E-ECB5-46F7-B1FB-1B4A82DF27A6}"/>
    <hyperlink ref="B206" r:id="rId90" display="https://octane.deloitte.com/ui/entity-navigation.jsp?p=1001/399004&amp;entityType=work_item&amp;id=1777182" xr:uid="{E643804A-F27A-414D-9821-0DB6C97007D2}"/>
    <hyperlink ref="B207" r:id="rId91" display="https://octane.deloitte.com/ui/entity-navigation.jsp?p=1001/399004&amp;entityType=work_item&amp;id=1813067" xr:uid="{85157EE8-0D0B-44C5-A9A7-A61036D6D4A1}"/>
    <hyperlink ref="B182" r:id="rId92" display="https://octane.deloitte.com/ui/entity-navigation.jsp?p=1001/399004&amp;entityType=work_item&amp;id=1761289" xr:uid="{D6065096-B9E0-43F6-B738-0C53F6286A14}"/>
    <hyperlink ref="B183" r:id="rId93" display="https://octane.deloitte.com/ui/entity-navigation.jsp?p=1001/399004&amp;entityType=work_item&amp;id=1734433" xr:uid="{10FCA948-6CB7-4C9A-9A6B-ACA3933D53D3}"/>
    <hyperlink ref="B184" r:id="rId94" display="https://octane.deloitte.com/ui/entity-navigation.jsp?p=1001/399004&amp;entityType=work_item&amp;id=1785953" xr:uid="{E8A5C60F-8291-4B94-AE1F-0E3306F7F694}"/>
    <hyperlink ref="B185" r:id="rId95" display="https://octane.deloitte.com/ui/entity-navigation.jsp?p=1001/399004&amp;entityType=work_item&amp;id=1771707" xr:uid="{1A36ABB3-08CD-482F-A9AF-7001C2C9FB15}"/>
    <hyperlink ref="B186" r:id="rId96" display="https://octane.deloitte.com/ui/entity-navigation.jsp?p=1001/399004&amp;entityType=work_item&amp;id=1803347" xr:uid="{C076082E-C040-455E-B370-B50D631CA0C3}"/>
    <hyperlink ref="B187" r:id="rId97" display="https://octane.deloitte.com/ui/entity-navigation.jsp?p=1001/399004&amp;entityType=work_item&amp;id=1803231" xr:uid="{44B9A762-4979-4C63-81D2-75519D91648B}"/>
    <hyperlink ref="B208" r:id="rId98" display="https://octane.deloitte.com/ui/entity-navigation.jsp?p=1001/399004&amp;entityType=work_item&amp;id=1782982" xr:uid="{4C304248-0057-4574-995B-165AB0BD0B38}"/>
    <hyperlink ref="B209" r:id="rId99" display="https://octane.deloitte.com/ui/entity-navigation.jsp?p=1001/399004&amp;entityType=work_item&amp;id=1825203" xr:uid="{C5383D24-2583-4528-B932-017DFCAE873B}"/>
    <hyperlink ref="B210" r:id="rId100" display="https://octane.deloitte.com/ui/entity-navigation.jsp?p=1001/399004&amp;entityType=work_item&amp;id=1782956" xr:uid="{0D9D14F3-1751-405A-8B83-D9301F0354A8}"/>
    <hyperlink ref="B211" r:id="rId101" display="https://octane.deloitte.com/ui/entity-navigation.jsp?p=1001/399004&amp;entityType=work_item&amp;id=1782938" xr:uid="{6416F830-0572-42A7-B7F7-CDC17A5A030D}"/>
    <hyperlink ref="B212" r:id="rId102" display="https://octane.deloitte.com/ui/entity-navigation.jsp?p=1001/399004&amp;entityType=work_item&amp;id=1814585" xr:uid="{2B12CFAD-BFA4-4390-B217-67E48B3A3D22}"/>
    <hyperlink ref="B240" r:id="rId103" display="https://octane.deloitte.com/ui/entity-navigation.jsp?p=1001/399004&amp;entityType=work_item&amp;id=1827292" xr:uid="{9AB297FA-DA41-4B65-A0A5-50D55DFFE7CE}"/>
    <hyperlink ref="B241" r:id="rId104" display="https://octane.deloitte.com/ui/entity-navigation.jsp?p=1001/399004&amp;entityType=work_item&amp;id=1827291" xr:uid="{4AE107B4-86E7-46C1-9AD4-495189CF62ED}"/>
    <hyperlink ref="B213" r:id="rId105" display="https://octane.deloitte.com/ui/entity-navigation.jsp?p=1001/399004&amp;entityType=work_item&amp;id=1827304" xr:uid="{8F95D811-4F68-4D5E-A7C9-EE432EF6FC4F}"/>
    <hyperlink ref="B214" r:id="rId106" display="https://octane.deloitte.com/ui/entity-navigation.jsp?p=1001/399004&amp;entityType=work_item&amp;id=1771708" xr:uid="{7381F55B-CC59-4037-8F8B-9B75BB2E4023}"/>
    <hyperlink ref="B215" r:id="rId107" display="https://octane.deloitte.com/ui/entity-navigation.jsp?p=1001/399004&amp;entityType=work_item&amp;id=1800556" xr:uid="{7080896C-5D38-44A1-B26F-02DC9ECC0363}"/>
    <hyperlink ref="B216" r:id="rId108" display="https://octane.deloitte.com/ui/entity-navigation.jsp?p=1001/399004&amp;entityType=work_item&amp;id=1800555" xr:uid="{F49FBF5A-A2A2-499A-984E-2C7F192A9BF3}"/>
    <hyperlink ref="B217" r:id="rId109" display="https://octane.deloitte.com/ui/entity-navigation.jsp?p=1001/399004&amp;entityType=work_item&amp;id=1797480" xr:uid="{2CEF7B8F-C5F2-432C-AF1F-7638E435E1D8}"/>
    <hyperlink ref="B242" r:id="rId110" display="https://octane.deloitte.com/ui/entity-navigation.jsp?p=1001/399004&amp;entityType=work_item&amp;id=1817474" xr:uid="{505C6903-FD0B-4C75-AC86-CA043F25DCFB}"/>
    <hyperlink ref="B243" r:id="rId111" display="https://octane.deloitte.com/ui/entity-navigation.jsp?p=1001/399004&amp;entityType=work_item&amp;id=1817477" xr:uid="{2AB9A673-2EFB-4F9E-8C66-54967F3DE955}"/>
    <hyperlink ref="B218" r:id="rId112" display="https://octane.deloitte.com/ui/entity-navigation.jsp?p=1001/399004&amp;entityType=work_item&amp;id=1825202" xr:uid="{92F707D2-0D4E-4377-B696-E0C20E069695}"/>
    <hyperlink ref="B219" r:id="rId113" display="https://octane.deloitte.com/ui/entity-navigation.jsp?p=1001/399004&amp;entityType=work_item&amp;id=1825847" xr:uid="{6156E563-5EC5-41F7-9CF7-D232C2A3A845}"/>
    <hyperlink ref="B244" r:id="rId114" display="https://octane.deloitte.com/ui/entity-navigation.jsp?p=1001/399004&amp;entityType=work_item&amp;id=1782509" xr:uid="{206687DE-13C0-4E7D-B44A-F8D71C40F755}"/>
    <hyperlink ref="B245" r:id="rId115" display="https://octane.deloitte.com/ui/entity-navigation.jsp?p=1001/399004&amp;entityType=work_item&amp;id=1818353" xr:uid="{B0D66F77-E7E5-4E31-99DA-6EFFA843DF63}"/>
    <hyperlink ref="B246" r:id="rId116" display="https://octane.deloitte.com/ui/entity-navigation.jsp?p=1001/399004&amp;entityType=work_item&amp;id=1701370" xr:uid="{8ABE3E1E-ACF9-46F3-9A35-E8D3E770744D}"/>
    <hyperlink ref="B220" r:id="rId117" display="https://octane.deloitte.com/ui/entity-navigation.jsp?p=1001/399004&amp;entityType=work_item&amp;id=1727651" xr:uid="{DD0E3E67-8133-4AFB-94EE-8D184B6EA135}"/>
    <hyperlink ref="B221" r:id="rId118" display="https://octane.deloitte.com/ui/entity-navigation.jsp?p=1001/399004&amp;entityType=work_item&amp;id=1780528" xr:uid="{2878773E-C6DA-43D1-8C1A-932C51019811}"/>
    <hyperlink ref="B222" r:id="rId119" display="https://octane.deloitte.com/ui/entity-navigation.jsp?p=1001/399004&amp;entityType=work_item&amp;id=1785008" xr:uid="{8B76E32E-6365-4199-B60C-E69017581987}"/>
    <hyperlink ref="B223" r:id="rId120" display="https://octane.deloitte.com/ui/entity-navigation.jsp?p=1001/399004&amp;entityType=work_item&amp;id=1782961" xr:uid="{CC623CC9-9F42-4238-8DC7-3B9514686C50}"/>
    <hyperlink ref="B224" r:id="rId121" display="https://octane.deloitte.com/ui/entity-navigation.jsp?p=1001/399004&amp;entityType=work_item&amp;id=1782937" xr:uid="{46384383-E159-4B6D-A2FA-6DE6CA21CD20}"/>
    <hyperlink ref="B225" r:id="rId122" display="https://octane.deloitte.com/ui/entity-navigation.jsp?p=1001/399004&amp;entityType=work_item&amp;id=1782799" xr:uid="{CBE1169F-9D9E-447B-8F19-5783E4C953B3}"/>
    <hyperlink ref="B226" r:id="rId123" display="https://octane.deloitte.com/ui/entity-navigation.jsp?p=1001/399004&amp;entityType=work_item&amp;id=1786100" xr:uid="{9B4BB8BD-7DC2-4FD2-9245-3F3AF74E8CB0}"/>
    <hyperlink ref="B247" r:id="rId124" display="https://octane.deloitte.com/ui/entity-navigation.jsp?p=1001/399004&amp;entityType=work_item&amp;id=1782964" xr:uid="{4507F762-9F3D-46EC-82D4-085EBF088E38}"/>
    <hyperlink ref="B227" r:id="rId125" display="https://octane.deloitte.com/ui/entity-navigation.jsp?p=1001/399004&amp;entityType=work_item&amp;id=1782973" xr:uid="{286B6622-0FEC-4682-8C69-D4ECA3178557}"/>
    <hyperlink ref="B228" r:id="rId126" display="https://octane.deloitte.com/ui/entity-navigation.jsp?p=1001/399004&amp;entityType=work_item&amp;id=1782968" xr:uid="{AC976BF5-A81B-48C9-BAED-1FF3A9D8D3B8}"/>
    <hyperlink ref="B229" r:id="rId127" display="https://octane.deloitte.com/ui/entity-navigation.jsp?p=1001/399004&amp;entityType=work_item&amp;id=1782790" xr:uid="{4D41543C-2D01-4877-B813-34DB8EC77D0C}"/>
    <hyperlink ref="B248" r:id="rId128" display="https://octane.deloitte.com/ui/entity-navigation.jsp?p=1001/399004&amp;entityType=work_item&amp;id=1785015" xr:uid="{248FF414-F3CA-4033-8C29-F3C668BE055D}"/>
    <hyperlink ref="B230" r:id="rId129" display="https://octane.deloitte.com/ui/entity-navigation.jsp?p=1001/399004&amp;entityType=work_item&amp;id=1814210" xr:uid="{862233D9-3F78-4B66-9CEB-D3863569236E}"/>
    <hyperlink ref="B249" r:id="rId130" display="https://octane.deloitte.com/ui/entity-navigation.jsp?p=1001/399004&amp;entityType=work_item&amp;id=1742016" xr:uid="{46DA183C-E6FB-4ED6-9362-7CE103B012A9}"/>
    <hyperlink ref="B231" r:id="rId131" display="https://octane.deloitte.com/ui/entity-navigation.jsp?p=1001/399004&amp;entityType=work_item&amp;id=1786083" xr:uid="{06342A12-EAB8-49CE-89E9-2C8FFB798CB8}"/>
    <hyperlink ref="B250" r:id="rId132" display="https://octane.deloitte.com/ui/entity-navigation.jsp?p=1001/399004&amp;entityType=work_item&amp;id=1743077" xr:uid="{F9281E94-2D8A-489A-9E7A-FBA527611BAD}"/>
    <hyperlink ref="B232" r:id="rId133" display="https://octane.deloitte.com/ui/entity-navigation.jsp?p=1001/399004&amp;entityType=work_item&amp;id=1781644" xr:uid="{0D944702-2EC1-4284-8F1B-D6DD7C16EBEE}"/>
    <hyperlink ref="B233" r:id="rId134" display="https://octane.deloitte.com/ui/entity-navigation.jsp?p=1001/399004&amp;entityType=work_item&amp;id=1735205" xr:uid="{2ECAB9FC-0E4F-4291-8A47-12693AB13191}"/>
    <hyperlink ref="B234" r:id="rId135" display="https://octane.deloitte.com/ui/entity-navigation.jsp?p=1001/399004&amp;entityType=work_item&amp;id=1780625" xr:uid="{A35B6506-E347-47CF-A356-3AA83A3873E5}"/>
    <hyperlink ref="B251" r:id="rId136" display="https://octane.deloitte.com/ui/entity-navigation.jsp?p=1001/399004&amp;entityType=work_item&amp;id=1739792" xr:uid="{9621E439-DD9B-4779-9B3A-8E681243FCA9}"/>
    <hyperlink ref="B252" r:id="rId137" display="https://octane.deloitte.com/ui/entity-navigation.jsp?p=1001/399004&amp;entityType=work_item&amp;id=1777182" xr:uid="{6899D679-0AFA-493E-87D6-D2510EF43597}"/>
    <hyperlink ref="B253" r:id="rId138" display="https://octane.deloitte.com/ui/entity-navigation.jsp?p=1001/399004&amp;entityType=work_item&amp;id=1754708" xr:uid="{F725FAC1-0E61-455F-9DF3-CB2162D4B1B7}"/>
    <hyperlink ref="B235" r:id="rId139" display="https://octane.deloitte.com/ui/entity-navigation.jsp?p=1001/399004&amp;entityType=work_item&amp;id=1734433" xr:uid="{C1747C55-88E1-4699-9F94-025D66DF5021}"/>
    <hyperlink ref="B236" r:id="rId140" display="https://octane.deloitte.com/ui/entity-navigation.jsp?p=1001/399004&amp;entityType=work_item&amp;id=1785953" xr:uid="{352BE8D2-2059-423D-B2DD-BFA5412831AB}"/>
    <hyperlink ref="B254" r:id="rId141" display="https://octane.deloitte.com/ui/entity-navigation.jsp?p=1001/399004&amp;entityType=work_item&amp;id=1813022" xr:uid="{414F798C-6FE3-47AB-BBDE-1F968E2BD86C}"/>
    <hyperlink ref="B237" r:id="rId142" display="https://octane.deloitte.com/ui/entity-navigation.jsp?p=1001/399004&amp;entityType=work_item&amp;id=1771707" xr:uid="{4560D2AD-112D-45A5-A33E-F37577C3E60C}"/>
    <hyperlink ref="B238" r:id="rId143" display="https://octane.deloitte.com/ui/entity-navigation.jsp?p=1001/399004&amp;entityType=work_item&amp;id=1814077" xr:uid="{F8D5FC2A-4DD3-4E43-8E1A-F7B9957A151A}"/>
    <hyperlink ref="B255" r:id="rId144" display="https://octane.deloitte.com/ui/entity-navigation.jsp?p=1001/399004&amp;entityType=work_item&amp;id=1784000" xr:uid="{1F375687-3316-4C6F-BD0B-DD23A00C543E}"/>
    <hyperlink ref="B256" r:id="rId145" display="https://octane.deloitte.com/ui/entity-navigation.jsp?p=1001/399004&amp;entityType=work_item&amp;id=1741453" xr:uid="{A24FAC62-8153-4623-8370-E91C2110CBF0}"/>
    <hyperlink ref="B239" r:id="rId146" display="https://octane.deloitte.com/ui/entity-navigation.jsp?p=1001/399004&amp;entityType=work_item&amp;id=1803347" xr:uid="{0A19F7F7-5454-46B8-AC9E-24F4DE85FDB6}"/>
    <hyperlink ref="B257" r:id="rId147" display="https://octane.deloitte.com/ui/entity-navigation.jsp?p=1001/399004&amp;entityType=work_item&amp;id=1782982" xr:uid="{18CF5810-75DD-437F-95FC-79AA87721CB1}"/>
    <hyperlink ref="B258" r:id="rId148" display="https://octane.deloitte.com/ui/entity-navigation.jsp?p=1001/399004&amp;entityType=work_item&amp;id=1825203" xr:uid="{7ABB2F73-3DBB-48F0-AF1B-42FF36A9DC3C}"/>
    <hyperlink ref="B259" r:id="rId149" display="https://octane.deloitte.com/ui/entity-navigation.jsp?p=1001/399004&amp;entityType=work_item&amp;id=1782956" xr:uid="{6AABC91D-034D-451C-B098-39E8C433C4EE}"/>
    <hyperlink ref="B260" r:id="rId150" display="https://octane.deloitte.com/ui/entity-navigation.jsp?p=1001/399004&amp;entityType=work_item&amp;id=1782938" xr:uid="{4A1DED02-7222-446B-ABD4-44AB35D9B940}"/>
    <hyperlink ref="B286" r:id="rId151" display="https://octane.deloitte.com/ui/entity-navigation.jsp?p=1001/399004&amp;entityType=work_item&amp;id=1827433" xr:uid="{C90B9B5A-C339-428C-986D-CE43BFC9F830}"/>
    <hyperlink ref="B287" r:id="rId152" display="https://octane.deloitte.com/ui/entity-navigation.jsp?p=1001/399004&amp;entityType=work_item&amp;id=1827818" xr:uid="{11456214-063E-43D9-8300-CCC21067E015}"/>
    <hyperlink ref="B261" r:id="rId153" display="https://octane.deloitte.com/ui/entity-navigation.jsp?p=1001/399004&amp;entityType=work_item&amp;id=1827304" xr:uid="{6D623095-158A-46B3-BE20-ECBE6F388F60}"/>
    <hyperlink ref="B288" r:id="rId154" display="https://octane.deloitte.com/ui/entity-navigation.jsp?p=1001/399004&amp;entityType=work_item&amp;id=1827444" xr:uid="{7303A9DC-EC41-47A3-9DFE-1BEC90CAA62A}"/>
    <hyperlink ref="B289" r:id="rId155" display="https://octane.deloitte.com/ui/entity-navigation.jsp?p=1001/399004&amp;entityType=work_item&amp;id=1827413" xr:uid="{DB14ED67-B51D-4557-98A6-C54E7BE511F1}"/>
    <hyperlink ref="B290" r:id="rId156" display="https://octane.deloitte.com/ui/entity-navigation.jsp?p=1001/399004&amp;entityType=work_item&amp;id=1827438" xr:uid="{626C535F-E07A-44B2-945E-B72260A03D19}"/>
    <hyperlink ref="B262" r:id="rId157" display="https://octane.deloitte.com/ui/entity-navigation.jsp?p=1001/399004&amp;entityType=work_item&amp;id=1827815" xr:uid="{EBF3C7B7-0F3A-4A66-AB0F-A602ADF95BDC}"/>
    <hyperlink ref="B291" r:id="rId158" display="https://octane.deloitte.com/ui/entity-navigation.jsp?p=1001/399004&amp;entityType=work_item&amp;id=1827406" xr:uid="{A673D9CE-E839-4A3B-A544-9F8FFE61D38B}"/>
    <hyperlink ref="B292" r:id="rId159" display="https://octane.deloitte.com/ui/entity-navigation.jsp?p=1001/399004&amp;entityType=work_item&amp;id=1827807" xr:uid="{3C7B4385-C326-4C9A-8B10-018750682890}"/>
    <hyperlink ref="B293" r:id="rId160" display="https://octane.deloitte.com/ui/entity-navigation.jsp?p=1001/399004&amp;entityType=work_item&amp;id=1817474" xr:uid="{73457950-6218-431D-B4FC-3232B5A999CA}"/>
    <hyperlink ref="B294" r:id="rId161" display="https://octane.deloitte.com/ui/entity-navigation.jsp?p=1001/399004&amp;entityType=work_item&amp;id=1817477" xr:uid="{49279523-2EB4-438A-84CD-729C8C30F86B}"/>
    <hyperlink ref="B263" r:id="rId162" display="https://octane.deloitte.com/ui/entity-navigation.jsp?p=1001/399004&amp;entityType=work_item&amp;id=1825202" xr:uid="{78FBAF03-E049-4120-9B52-736CDB65E371}"/>
    <hyperlink ref="B264" r:id="rId163" display="https://octane.deloitte.com/ui/entity-navigation.jsp?p=1001/399004&amp;entityType=work_item&amp;id=1825847" xr:uid="{2E0C04A5-7AA0-4C61-A6FA-26BFEC2AE0B3}"/>
    <hyperlink ref="B295" r:id="rId164" display="https://octane.deloitte.com/ui/entity-navigation.jsp?p=1001/399004&amp;entityType=work_item&amp;id=1826802" xr:uid="{413269A9-C6D4-470F-9F02-85222785B0C7}"/>
    <hyperlink ref="B296" r:id="rId165" display="https://octane.deloitte.com/ui/entity-navigation.jsp?p=1001/399004&amp;entityType=work_item&amp;id=1782509" xr:uid="{1DE066FB-793D-49A9-895F-315E67B05366}"/>
    <hyperlink ref="B297" r:id="rId166" display="https://octane.deloitte.com/ui/entity-navigation.jsp?p=1001/399004&amp;entityType=work_item&amp;id=1818353" xr:uid="{73403B20-E89C-4F55-8740-DE73AE3CA7C1}"/>
    <hyperlink ref="B298" r:id="rId167" display="https://octane.deloitte.com/ui/entity-navigation.jsp?p=1001/399004&amp;entityType=work_item&amp;id=1827452" xr:uid="{3DAFF3AE-5B8C-48D4-80F3-3708E1FF031A}"/>
    <hyperlink ref="B265" r:id="rId168" display="https://octane.deloitte.com/ui/entity-navigation.jsp?p=1001/399004&amp;entityType=work_item&amp;id=1827453" xr:uid="{24EB3546-2C35-4451-BA90-134421BB28A1}"/>
    <hyperlink ref="B266" r:id="rId169" display="https://octane.deloitte.com/ui/entity-navigation.jsp?p=1001/399004&amp;entityType=work_item&amp;id=1827449" xr:uid="{0B773F59-437D-4405-88BD-8077A7C328C1}"/>
    <hyperlink ref="B267" r:id="rId170" display="https://octane.deloitte.com/ui/entity-navigation.jsp?p=1001/399004&amp;entityType=work_item&amp;id=1827403" xr:uid="{577F5966-46BE-4697-BA74-340398EFD265}"/>
    <hyperlink ref="B268" r:id="rId171" display="https://octane.deloitte.com/ui/entity-navigation.jsp?p=1001/399004&amp;entityType=work_item&amp;id=1780528" xr:uid="{2AE61B22-6829-408B-BE52-3F832CC5E53B}"/>
    <hyperlink ref="B269" r:id="rId172" display="https://octane.deloitte.com/ui/entity-navigation.jsp?p=1001/399004&amp;entityType=work_item&amp;id=1782961" xr:uid="{D7022AE5-6DFC-4FDD-B49F-26C3E5ACB1A0}"/>
    <hyperlink ref="B270" r:id="rId173" display="https://octane.deloitte.com/ui/entity-navigation.jsp?p=1001/399004&amp;entityType=work_item&amp;id=1782937" xr:uid="{06827C33-350B-4795-8441-7121E3A7CCAF}"/>
    <hyperlink ref="B271" r:id="rId174" display="https://octane.deloitte.com/ui/entity-navigation.jsp?p=1001/399004&amp;entityType=work_item&amp;id=1786100" xr:uid="{205EF6BC-40D4-40FF-91D3-756F98EFC91B}"/>
    <hyperlink ref="B299" r:id="rId175" display="https://octane.deloitte.com/ui/entity-navigation.jsp?p=1001/399004&amp;entityType=work_item&amp;id=1782964" xr:uid="{AF30A9CC-8A0B-4417-B76F-3EA346F1CA1D}"/>
    <hyperlink ref="B272" r:id="rId176" display="https://octane.deloitte.com/ui/entity-navigation.jsp?p=1001/399004&amp;entityType=work_item&amp;id=1782968" xr:uid="{2B280C79-DBD5-4B59-957A-D7CB7D3717DB}"/>
    <hyperlink ref="B300" r:id="rId177" display="https://octane.deloitte.com/ui/entity-navigation.jsp?p=1001/399004&amp;entityType=work_item&amp;id=1785015" xr:uid="{23D29B17-7544-4CBB-825B-EB6526D95EFD}"/>
    <hyperlink ref="B301" r:id="rId178" display="https://octane.deloitte.com/ui/entity-navigation.jsp?p=1001/399004&amp;entityType=work_item&amp;id=1742016" xr:uid="{BD90DC02-E791-4A32-A118-14FFCD99DFFC}"/>
    <hyperlink ref="B273" r:id="rId179" display="https://octane.deloitte.com/ui/entity-navigation.jsp?p=1001/399004&amp;entityType=work_item&amp;id=1786083" xr:uid="{9ED4EF9C-F476-4935-8DBB-10A383CBD426}"/>
    <hyperlink ref="B274" r:id="rId180" display="https://octane.deloitte.com/ui/entity-navigation.jsp?p=1001/399004&amp;entityType=work_item&amp;id=1826849" xr:uid="{AC0773E1-9277-415D-8300-4681A04CCCF7}"/>
    <hyperlink ref="B275" r:id="rId181" display="https://octane.deloitte.com/ui/entity-navigation.jsp?p=1001/399004&amp;entityType=work_item&amp;id=1826795" xr:uid="{3DB2A50B-F751-4E7E-A8EC-6DB5E88FE90C}"/>
    <hyperlink ref="B276" r:id="rId182" display="https://octane.deloitte.com/ui/entity-navigation.jsp?p=1001/399004&amp;entityType=work_item&amp;id=1735205" xr:uid="{BDE091FB-6994-462A-B23D-E36A1015B7AA}"/>
    <hyperlink ref="B302" r:id="rId183" display="https://octane.deloitte.com/ui/entity-navigation.jsp?p=1001/399004&amp;entityType=work_item&amp;id=1813060" xr:uid="{4CB83251-1F02-4F42-A112-C75AA2684D9E}"/>
    <hyperlink ref="B277" r:id="rId184" display="https://octane.deloitte.com/ui/entity-navigation.jsp?p=1001/399004&amp;entityType=work_item&amp;id=1780625" xr:uid="{FBAAD43F-E322-4D82-A78B-DA825E00792F}"/>
    <hyperlink ref="B303" r:id="rId185" display="https://octane.deloitte.com/ui/entity-navigation.jsp?p=1001/399004&amp;entityType=work_item&amp;id=1777182" xr:uid="{4C34AFA2-655E-4F90-8FF4-E506764AF4EE}"/>
    <hyperlink ref="B278" r:id="rId186" display="https://octane.deloitte.com/ui/entity-navigation.jsp?p=1001/399004&amp;entityType=work_item&amp;id=1814585" xr:uid="{BB67E247-BA9F-435E-A4BC-39BDF0F55E1B}"/>
    <hyperlink ref="B304" r:id="rId187" display="https://octane.deloitte.com/ui/entity-navigation.jsp?p=1001/399004&amp;entityType=work_item&amp;id=1827292" xr:uid="{2DB64917-93E8-4871-92A6-E1A4CF8C5F0D}"/>
    <hyperlink ref="B305" r:id="rId188" display="https://octane.deloitte.com/ui/entity-navigation.jsp?p=1001/399004&amp;entityType=work_item&amp;id=1827291" xr:uid="{57B99BC0-7AB6-4138-A745-E5C2AC65B74C}"/>
    <hyperlink ref="B279" r:id="rId189" display="https://octane.deloitte.com/ui/entity-navigation.jsp?p=1001/399004&amp;entityType=work_item&amp;id=1734433" xr:uid="{FA56CA5F-547F-47E7-922B-70D1E730545B}"/>
    <hyperlink ref="B280" r:id="rId190" display="https://octane.deloitte.com/ui/entity-navigation.jsp?p=1001/399004&amp;entityType=work_item&amp;id=1771707" xr:uid="{C447A2C6-C57A-4A61-949C-856D5B357602}"/>
    <hyperlink ref="B281" r:id="rId191" display="https://octane.deloitte.com/ui/entity-navigation.jsp?p=1001/399004&amp;entityType=work_item&amp;id=1771708" xr:uid="{67067E85-5D47-4C1D-9FD2-632F93248C2D}"/>
    <hyperlink ref="B306" r:id="rId192" display="https://octane.deloitte.com/ui/entity-navigation.jsp?p=1001/399004&amp;entityType=work_item&amp;id=1784000" xr:uid="{B7AE1D3C-570D-418D-B138-421B2E790B5F}"/>
    <hyperlink ref="B282" r:id="rId193" display="https://octane.deloitte.com/ui/entity-navigation.jsp?p=1001/399004&amp;entityType=work_item&amp;id=1800555" xr:uid="{0F33C4EE-C753-48AD-8D10-D36D9DA47728}"/>
    <hyperlink ref="B283" r:id="rId194" display="https://octane.deloitte.com/ui/entity-navigation.jsp?p=1001/399004&amp;entityType=work_item&amp;id=1782799" xr:uid="{73512CE9-3FC4-41E4-8196-93685BB11B6F}"/>
    <hyperlink ref="B284" r:id="rId195" display="https://octane.deloitte.com/ui/entity-navigation.jsp?p=1001/399004&amp;entityType=work_item&amp;id=1782790" xr:uid="{20BCEFDC-33EE-4EFA-8AF8-E586D7C30F0F}"/>
    <hyperlink ref="B285" r:id="rId196" display="https://octane.deloitte.com/ui/entity-navigation.jsp?p=1001/399004&amp;entityType=work_item&amp;id=1814210" xr:uid="{3EB57FB2-7375-4A1D-BD66-642C8D8F61B4}"/>
    <hyperlink ref="B307" r:id="rId197" display="https://octane.deloitte.com/ui/entity-navigation.jsp?p=1001/399004&amp;entityType=work_item&amp;id=1844769" xr:uid="{D80991C2-2D0D-42D8-9B96-193D24404822}"/>
    <hyperlink ref="B308" r:id="rId198" display="https://octane.deloitte.com/ui/entity-navigation.jsp?p=1001/399004&amp;entityType=work_item&amp;id=1847637" xr:uid="{6500DAF9-7847-4BB1-8CEC-44131B09411F}"/>
    <hyperlink ref="B309" r:id="rId199" display="https://octane.deloitte.com/ui/entity-navigation.jsp?p=1001/399004&amp;entityType=work_item&amp;id=1827815" xr:uid="{896331CC-F1BA-4300-B97E-92F21ECEEE20}"/>
    <hyperlink ref="B310" r:id="rId200" display="https://octane.deloitte.com/ui/entity-navigation.jsp?p=1001/399004&amp;entityType=work_item&amp;id=1826853" xr:uid="{8860369C-8D43-4818-84E7-2143CDC30B46}"/>
    <hyperlink ref="B311" r:id="rId201" display="https://octane.deloitte.com/ui/entity-navigation.jsp?p=1001/399004&amp;entityType=work_item&amp;id=1842157" xr:uid="{9AEA45EC-AE40-402C-B3BE-76E206E32D23}"/>
    <hyperlink ref="B312" r:id="rId202" display="https://octane.deloitte.com/ui/entity-navigation.jsp?p=1001/399004&amp;entityType=work_item&amp;id=1826802" xr:uid="{BCDDC048-C017-4732-A5CB-9936F9AE8FC0}"/>
    <hyperlink ref="B313" r:id="rId203" display="https://octane.deloitte.com/ui/entity-navigation.jsp?p=1001/399004&amp;entityType=work_item&amp;id=1782509" xr:uid="{95464A6B-A263-49B2-8A08-73E76CC57B33}"/>
    <hyperlink ref="B314" r:id="rId204" display="https://octane.deloitte.com/ui/entity-navigation.jsp?p=1001/399004&amp;entityType=work_item&amp;id=1827453" xr:uid="{EB243DBA-8123-4602-9157-82EFA2DC17FF}"/>
    <hyperlink ref="B315" r:id="rId205" display="https://octane.deloitte.com/ui/entity-navigation.jsp?p=1001/399004&amp;entityType=work_item&amp;id=1835126" xr:uid="{F86A3B76-BCE1-4EF5-9090-3D8A2D8636E9}"/>
    <hyperlink ref="B316" r:id="rId206" display="https://octane.deloitte.com/ui/entity-navigation.jsp?p=1001/399004&amp;entityType=work_item&amp;id=1844091" xr:uid="{34614AA9-9350-465C-8058-45DDDE70004C}"/>
    <hyperlink ref="B317" r:id="rId207" display="https://octane.deloitte.com/ui/entity-navigation.jsp?p=1001/399004&amp;entityType=work_item&amp;id=1849629" xr:uid="{F136417F-D0A5-476B-8B42-A8C62E6145F8}"/>
    <hyperlink ref="B318" r:id="rId208" display="https://octane.deloitte.com/ui/entity-navigation.jsp?p=1001/399004&amp;entityType=work_item&amp;id=1742016" xr:uid="{089138A5-E5F0-45BE-A4E5-87BA14EAEFBE}"/>
    <hyperlink ref="B319" r:id="rId209" display="https://octane.deloitte.com/ui/entity-navigation.jsp?p=1001/399004&amp;entityType=work_item&amp;id=1827818" xr:uid="{F9C2E059-C7FD-47BD-B06C-CF2C5DC157AB}"/>
    <hyperlink ref="B320" r:id="rId210" display="https://octane.deloitte.com/ui/entity-navigation.jsp?p=1001/399004&amp;entityType=work_item&amp;id=1842606" xr:uid="{88B79031-1EBE-4AA3-8F3D-49435B5D9D9B}"/>
    <hyperlink ref="B321" r:id="rId211" display="https://octane.deloitte.com/ui/entity-navigation.jsp?p=1001/399004&amp;entityType=work_item&amp;id=1846606" xr:uid="{6A5FF0F6-0B02-4802-8528-8F43383874CB}"/>
    <hyperlink ref="B322" r:id="rId212" display="https://octane.deloitte.com/ui/entity-navigation.jsp?p=1001/399004&amp;entityType=work_item&amp;id=1844770" xr:uid="{C7C08A4B-7C5D-433D-9758-85CEE3A9E407}"/>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969D1-70D3-4FAC-B279-A1D671696C52}">
  <dimension ref="A1:S66"/>
  <sheetViews>
    <sheetView topLeftCell="A18" zoomScale="79" workbookViewId="0">
      <selection activeCell="B27" sqref="B27"/>
    </sheetView>
  </sheetViews>
  <sheetFormatPr defaultColWidth="8.7265625" defaultRowHeight="13" x14ac:dyDescent="0.3"/>
  <cols>
    <col min="1" max="1" width="8.7265625" style="56"/>
    <col min="2" max="2" width="43.54296875" style="100" customWidth="1"/>
    <col min="3" max="3" width="10.81640625" style="100" hidden="1" customWidth="1"/>
    <col min="4" max="4" width="8.7265625" style="89" customWidth="1"/>
    <col min="5" max="5" width="9.81640625" style="56" customWidth="1"/>
    <col min="6" max="6" width="8.7265625" style="56" customWidth="1"/>
    <col min="7" max="8" width="8.7265625" style="89" customWidth="1"/>
    <col min="9" max="9" width="19.54296875" style="56" customWidth="1"/>
    <col min="10" max="10" width="12.81640625" style="56" customWidth="1"/>
    <col min="11" max="14" width="8.7265625" style="56"/>
    <col min="15" max="17" width="8.7265625" style="56" hidden="1" customWidth="1"/>
    <col min="18" max="16384" width="8.7265625" style="56"/>
  </cols>
  <sheetData>
    <row r="1" spans="1:19" x14ac:dyDescent="0.3">
      <c r="A1" s="417" t="s">
        <v>540</v>
      </c>
      <c r="B1" s="417"/>
      <c r="C1" s="417"/>
      <c r="D1" s="417"/>
      <c r="E1" s="417"/>
      <c r="F1" s="417"/>
      <c r="G1" s="417"/>
      <c r="H1" s="417"/>
      <c r="I1" s="417"/>
      <c r="J1" s="417"/>
      <c r="K1" s="417"/>
      <c r="L1" s="417"/>
      <c r="M1" s="417"/>
      <c r="N1" s="417"/>
      <c r="O1" s="417"/>
      <c r="P1" s="417"/>
      <c r="Q1" s="417"/>
      <c r="R1" s="417"/>
    </row>
    <row r="2" spans="1:19" ht="62" x14ac:dyDescent="0.3">
      <c r="A2" s="101" t="s">
        <v>1</v>
      </c>
      <c r="B2" s="101" t="s">
        <v>2</v>
      </c>
      <c r="C2" s="101" t="s">
        <v>240</v>
      </c>
      <c r="D2" s="101" t="s">
        <v>3</v>
      </c>
      <c r="E2" s="101" t="s">
        <v>154</v>
      </c>
      <c r="F2" s="101" t="s">
        <v>5</v>
      </c>
      <c r="G2" s="101" t="s">
        <v>6</v>
      </c>
      <c r="H2" s="101" t="s">
        <v>7</v>
      </c>
      <c r="I2" s="101" t="s">
        <v>8</v>
      </c>
      <c r="J2" s="101" t="s">
        <v>9</v>
      </c>
      <c r="K2" s="101" t="s">
        <v>10</v>
      </c>
      <c r="L2" s="101" t="s">
        <v>12</v>
      </c>
      <c r="M2" s="101" t="s">
        <v>13</v>
      </c>
      <c r="N2" s="101" t="s">
        <v>14</v>
      </c>
      <c r="O2" s="101" t="s">
        <v>15</v>
      </c>
      <c r="P2" s="101" t="s">
        <v>16</v>
      </c>
      <c r="Q2" s="101" t="s">
        <v>17</v>
      </c>
      <c r="R2" s="101" t="s">
        <v>18</v>
      </c>
      <c r="S2" s="56" t="s">
        <v>541</v>
      </c>
    </row>
    <row r="3" spans="1:19" ht="14.5" x14ac:dyDescent="0.35">
      <c r="A3" s="1">
        <v>1714186</v>
      </c>
      <c r="B3" s="1" t="s">
        <v>542</v>
      </c>
      <c r="C3" s="42"/>
      <c r="D3" s="111" t="s">
        <v>162</v>
      </c>
      <c r="E3" s="104"/>
      <c r="F3" s="346">
        <v>8</v>
      </c>
      <c r="G3" s="346">
        <v>5</v>
      </c>
      <c r="H3" s="346"/>
      <c r="I3" s="41" t="s">
        <v>104</v>
      </c>
      <c r="J3" s="41" t="s">
        <v>46</v>
      </c>
      <c r="K3" s="41"/>
      <c r="L3" s="102"/>
      <c r="M3" s="102"/>
      <c r="N3" s="41">
        <v>6</v>
      </c>
      <c r="O3" s="41"/>
      <c r="P3" s="41"/>
      <c r="Q3" s="41"/>
      <c r="R3" s="41"/>
      <c r="S3" s="56">
        <f>IF(ISBLANK(G3),F3,G3)</f>
        <v>5</v>
      </c>
    </row>
    <row r="4" spans="1:19" ht="14.5" x14ac:dyDescent="0.35">
      <c r="A4" s="1">
        <v>1714185</v>
      </c>
      <c r="B4" s="1" t="s">
        <v>543</v>
      </c>
      <c r="C4" s="42"/>
      <c r="D4" s="111" t="s">
        <v>162</v>
      </c>
      <c r="E4" s="104"/>
      <c r="F4" s="346">
        <v>3</v>
      </c>
      <c r="G4" s="346">
        <v>5</v>
      </c>
      <c r="H4" s="346"/>
      <c r="I4" s="41" t="s">
        <v>104</v>
      </c>
      <c r="J4" s="41" t="s">
        <v>520</v>
      </c>
      <c r="K4" s="41"/>
      <c r="L4" s="102"/>
      <c r="M4" s="102"/>
      <c r="N4" s="41">
        <v>1.5</v>
      </c>
      <c r="O4" s="41"/>
      <c r="P4" s="41"/>
      <c r="Q4" s="41"/>
      <c r="R4" s="41"/>
      <c r="S4" s="56">
        <f t="shared" ref="S4:S66" si="0">IF(ISBLANK(G4),F4,G4)</f>
        <v>5</v>
      </c>
    </row>
    <row r="5" spans="1:19" ht="14.5" x14ac:dyDescent="0.35">
      <c r="A5" s="1">
        <v>1813357</v>
      </c>
      <c r="B5" s="1" t="s">
        <v>544</v>
      </c>
      <c r="C5" s="42" t="s">
        <v>545</v>
      </c>
      <c r="D5" s="111">
        <v>44316</v>
      </c>
      <c r="E5" s="104">
        <v>44319</v>
      </c>
      <c r="F5" s="346">
        <v>5</v>
      </c>
      <c r="G5" s="346"/>
      <c r="H5" s="346"/>
      <c r="I5" s="41" t="s">
        <v>21</v>
      </c>
      <c r="J5" s="41" t="s">
        <v>546</v>
      </c>
      <c r="K5" s="41"/>
      <c r="L5" s="103"/>
      <c r="M5" s="103"/>
      <c r="N5" s="41">
        <v>2.5</v>
      </c>
      <c r="O5" s="41"/>
      <c r="P5" s="41"/>
      <c r="Q5" s="41"/>
      <c r="R5" s="41"/>
      <c r="S5" s="56">
        <f t="shared" si="0"/>
        <v>5</v>
      </c>
    </row>
    <row r="6" spans="1:19" ht="14.5" x14ac:dyDescent="0.35">
      <c r="A6" s="1">
        <v>1712578</v>
      </c>
      <c r="B6" s="1" t="s">
        <v>220</v>
      </c>
      <c r="C6" s="42"/>
      <c r="D6" s="111" t="s">
        <v>162</v>
      </c>
      <c r="E6" s="104"/>
      <c r="F6" s="346">
        <v>12</v>
      </c>
      <c r="G6" s="346">
        <v>8</v>
      </c>
      <c r="H6" s="346"/>
      <c r="I6" s="41" t="s">
        <v>104</v>
      </c>
      <c r="J6" s="41" t="s">
        <v>547</v>
      </c>
      <c r="K6" s="41"/>
      <c r="L6" s="103">
        <v>44315</v>
      </c>
      <c r="M6" s="103">
        <v>44319</v>
      </c>
      <c r="N6" s="41">
        <v>9</v>
      </c>
      <c r="O6" s="41"/>
      <c r="P6" s="41"/>
      <c r="Q6" s="41"/>
      <c r="R6" s="41"/>
      <c r="S6" s="56">
        <f t="shared" si="0"/>
        <v>8</v>
      </c>
    </row>
    <row r="7" spans="1:19" ht="14.5" x14ac:dyDescent="0.35">
      <c r="A7" s="1">
        <v>1813359</v>
      </c>
      <c r="B7" s="1" t="s">
        <v>548</v>
      </c>
      <c r="C7" s="42" t="s">
        <v>545</v>
      </c>
      <c r="D7" s="111">
        <v>44315</v>
      </c>
      <c r="E7" s="104">
        <v>44319</v>
      </c>
      <c r="F7" s="346">
        <v>10</v>
      </c>
      <c r="G7" s="346"/>
      <c r="H7" s="346"/>
      <c r="I7" s="41" t="s">
        <v>21</v>
      </c>
      <c r="J7" s="41" t="s">
        <v>520</v>
      </c>
      <c r="K7" s="41"/>
      <c r="L7" s="103"/>
      <c r="M7" s="103"/>
      <c r="N7" s="41">
        <v>7.5</v>
      </c>
      <c r="O7" s="41"/>
      <c r="P7" s="41"/>
      <c r="Q7" s="41"/>
      <c r="R7" s="41"/>
      <c r="S7" s="56">
        <f t="shared" si="0"/>
        <v>10</v>
      </c>
    </row>
    <row r="8" spans="1:19" ht="14.5" x14ac:dyDescent="0.35">
      <c r="A8" s="1">
        <v>1813360</v>
      </c>
      <c r="B8" s="1" t="s">
        <v>549</v>
      </c>
      <c r="C8" s="42" t="s">
        <v>545</v>
      </c>
      <c r="D8" s="111">
        <v>44315</v>
      </c>
      <c r="E8" s="104">
        <v>44319</v>
      </c>
      <c r="F8" s="346">
        <v>3</v>
      </c>
      <c r="G8" s="346"/>
      <c r="H8" s="346"/>
      <c r="I8" s="41" t="s">
        <v>21</v>
      </c>
      <c r="J8" s="41" t="s">
        <v>546</v>
      </c>
      <c r="K8" s="41"/>
      <c r="L8" s="103"/>
      <c r="M8" s="103"/>
      <c r="N8" s="41">
        <v>1.5</v>
      </c>
      <c r="O8" s="41"/>
      <c r="P8" s="41"/>
      <c r="Q8" s="41"/>
      <c r="R8" s="41"/>
      <c r="S8" s="56">
        <f t="shared" si="0"/>
        <v>3</v>
      </c>
    </row>
    <row r="9" spans="1:19" ht="14.5" x14ac:dyDescent="0.35">
      <c r="A9" s="1">
        <v>1813361</v>
      </c>
      <c r="B9" s="1" t="s">
        <v>550</v>
      </c>
      <c r="C9" s="42" t="s">
        <v>545</v>
      </c>
      <c r="D9" s="111">
        <v>44321</v>
      </c>
      <c r="E9" s="104"/>
      <c r="F9" s="346">
        <v>10</v>
      </c>
      <c r="G9" s="346">
        <v>5</v>
      </c>
      <c r="H9" s="346"/>
      <c r="I9" s="41" t="s">
        <v>77</v>
      </c>
      <c r="J9" s="41" t="s">
        <v>551</v>
      </c>
      <c r="K9" s="41"/>
      <c r="L9" s="103">
        <v>44313</v>
      </c>
      <c r="M9" s="103">
        <v>44314</v>
      </c>
      <c r="N9" s="41">
        <v>7.5</v>
      </c>
      <c r="O9" s="41"/>
      <c r="P9" s="41"/>
      <c r="Q9" s="41"/>
      <c r="R9" s="41"/>
      <c r="S9" s="56">
        <f t="shared" si="0"/>
        <v>5</v>
      </c>
    </row>
    <row r="10" spans="1:19" ht="14.5" x14ac:dyDescent="0.35">
      <c r="A10" s="1">
        <v>1813364</v>
      </c>
      <c r="B10" s="1" t="s">
        <v>552</v>
      </c>
      <c r="C10" s="42" t="s">
        <v>545</v>
      </c>
      <c r="D10" s="111">
        <v>44321</v>
      </c>
      <c r="E10" s="104">
        <v>44323</v>
      </c>
      <c r="F10" s="346">
        <v>8</v>
      </c>
      <c r="G10" s="346">
        <v>5</v>
      </c>
      <c r="H10" s="346"/>
      <c r="I10" s="41" t="s">
        <v>104</v>
      </c>
      <c r="J10" s="41" t="s">
        <v>39</v>
      </c>
      <c r="K10" s="41"/>
      <c r="L10" s="103">
        <v>44313</v>
      </c>
      <c r="M10" s="103">
        <v>44314</v>
      </c>
      <c r="N10" s="41">
        <v>6</v>
      </c>
      <c r="O10" s="41"/>
      <c r="P10" s="41"/>
      <c r="Q10" s="41"/>
      <c r="R10" s="41"/>
      <c r="S10" s="56">
        <f t="shared" si="0"/>
        <v>5</v>
      </c>
    </row>
    <row r="11" spans="1:19" ht="39" x14ac:dyDescent="0.3">
      <c r="A11" s="41">
        <v>1834860</v>
      </c>
      <c r="B11" s="42" t="s">
        <v>553</v>
      </c>
      <c r="C11" s="42"/>
      <c r="D11" s="111" t="s">
        <v>162</v>
      </c>
      <c r="E11" s="104"/>
      <c r="F11" s="346">
        <v>13</v>
      </c>
      <c r="G11" s="346"/>
      <c r="H11" s="346"/>
      <c r="I11" s="41" t="s">
        <v>104</v>
      </c>
      <c r="J11" s="41" t="s">
        <v>39</v>
      </c>
      <c r="K11" s="41"/>
      <c r="L11" s="103">
        <v>44314</v>
      </c>
      <c r="M11" s="103">
        <v>44315</v>
      </c>
      <c r="N11" s="41">
        <v>4</v>
      </c>
      <c r="O11" s="41"/>
      <c r="P11" s="41"/>
      <c r="Q11" s="41"/>
      <c r="R11" s="41"/>
      <c r="S11" s="56">
        <f t="shared" si="0"/>
        <v>13</v>
      </c>
    </row>
    <row r="12" spans="1:19" ht="39.5" x14ac:dyDescent="0.35">
      <c r="A12" s="1">
        <v>1826883</v>
      </c>
      <c r="B12" s="42" t="s">
        <v>554</v>
      </c>
      <c r="C12" s="42"/>
      <c r="D12" s="111" t="s">
        <v>162</v>
      </c>
      <c r="E12" s="104"/>
      <c r="F12" s="346" t="s">
        <v>26</v>
      </c>
      <c r="G12" s="346"/>
      <c r="H12" s="346"/>
      <c r="I12" s="41" t="s">
        <v>555</v>
      </c>
      <c r="J12" s="41"/>
      <c r="K12" s="41"/>
      <c r="L12" s="103"/>
      <c r="M12" s="103"/>
      <c r="N12" s="41">
        <v>0</v>
      </c>
      <c r="O12" s="41"/>
      <c r="P12" s="41"/>
      <c r="Q12" s="41"/>
      <c r="R12" s="41"/>
      <c r="S12" s="56" t="str">
        <f t="shared" si="0"/>
        <v>NA</v>
      </c>
    </row>
    <row r="13" spans="1:19" ht="26.5" x14ac:dyDescent="0.35">
      <c r="A13">
        <v>1822262</v>
      </c>
      <c r="B13" s="42" t="s">
        <v>556</v>
      </c>
      <c r="C13" s="42"/>
      <c r="D13" s="111">
        <v>44320</v>
      </c>
      <c r="E13" s="104">
        <v>44323</v>
      </c>
      <c r="F13" s="346" t="s">
        <v>26</v>
      </c>
      <c r="G13" s="346"/>
      <c r="H13" s="346"/>
      <c r="I13" s="41" t="s">
        <v>555</v>
      </c>
      <c r="J13" s="41"/>
      <c r="K13" s="41"/>
      <c r="L13" s="103"/>
      <c r="M13" s="103"/>
      <c r="N13" s="41">
        <v>0</v>
      </c>
      <c r="O13" s="41"/>
      <c r="P13" s="41"/>
      <c r="Q13" s="41"/>
      <c r="R13" s="41"/>
      <c r="S13" s="56" t="str">
        <f t="shared" si="0"/>
        <v>NA</v>
      </c>
    </row>
    <row r="14" spans="1:19" ht="26" x14ac:dyDescent="0.3">
      <c r="A14" s="41">
        <v>1714190</v>
      </c>
      <c r="B14" s="42" t="s">
        <v>557</v>
      </c>
      <c r="C14" s="42" t="s">
        <v>558</v>
      </c>
      <c r="D14" s="111">
        <v>44319</v>
      </c>
      <c r="E14" s="104"/>
      <c r="F14" s="346">
        <v>15</v>
      </c>
      <c r="G14" s="346">
        <v>17</v>
      </c>
      <c r="H14" s="346">
        <v>17</v>
      </c>
      <c r="I14" s="41" t="s">
        <v>21</v>
      </c>
      <c r="J14" s="41" t="s">
        <v>46</v>
      </c>
      <c r="K14" s="41" t="s">
        <v>23</v>
      </c>
      <c r="L14" s="102">
        <v>44292</v>
      </c>
      <c r="M14" s="102">
        <v>44293</v>
      </c>
      <c r="N14" s="41">
        <v>11.75</v>
      </c>
      <c r="O14" s="41"/>
      <c r="P14" s="41"/>
      <c r="Q14" s="41"/>
      <c r="R14" s="41"/>
      <c r="S14" s="56">
        <v>17</v>
      </c>
    </row>
    <row r="15" spans="1:19" x14ac:dyDescent="0.3">
      <c r="A15" s="41">
        <v>1714191</v>
      </c>
      <c r="B15" s="42" t="s">
        <v>559</v>
      </c>
      <c r="C15" s="42" t="s">
        <v>558</v>
      </c>
      <c r="D15" s="111">
        <v>44319</v>
      </c>
      <c r="E15" s="104"/>
      <c r="F15" s="346">
        <v>10</v>
      </c>
      <c r="G15" s="346">
        <v>7</v>
      </c>
      <c r="H15" s="346">
        <v>7</v>
      </c>
      <c r="I15" s="41" t="s">
        <v>21</v>
      </c>
      <c r="J15" s="41" t="s">
        <v>46</v>
      </c>
      <c r="K15" s="41" t="s">
        <v>23</v>
      </c>
      <c r="L15" s="103">
        <v>44294</v>
      </c>
      <c r="M15" s="103">
        <v>44295</v>
      </c>
      <c r="N15" s="41">
        <v>7</v>
      </c>
      <c r="O15" s="41"/>
      <c r="P15" s="41"/>
      <c r="Q15" s="41"/>
      <c r="R15" s="41"/>
      <c r="S15" s="56">
        <v>7</v>
      </c>
    </row>
    <row r="16" spans="1:19" x14ac:dyDescent="0.3">
      <c r="A16" s="41">
        <v>1714192</v>
      </c>
      <c r="B16" s="42" t="s">
        <v>560</v>
      </c>
      <c r="C16" s="42" t="s">
        <v>558</v>
      </c>
      <c r="D16" s="111">
        <v>44319</v>
      </c>
      <c r="E16" s="104"/>
      <c r="F16" s="346">
        <v>8</v>
      </c>
      <c r="G16" s="346">
        <v>7</v>
      </c>
      <c r="H16" s="346">
        <v>7</v>
      </c>
      <c r="I16" s="41" t="s">
        <v>21</v>
      </c>
      <c r="J16" s="41" t="s">
        <v>46</v>
      </c>
      <c r="K16" s="41" t="s">
        <v>23</v>
      </c>
      <c r="L16" s="103">
        <v>44287</v>
      </c>
      <c r="M16" s="103">
        <v>44288</v>
      </c>
      <c r="N16" s="41">
        <v>5.75</v>
      </c>
      <c r="O16" s="41"/>
      <c r="P16" s="41"/>
      <c r="Q16" s="41"/>
      <c r="R16" s="41"/>
      <c r="S16" s="56">
        <v>7</v>
      </c>
    </row>
    <row r="17" spans="1:19" x14ac:dyDescent="0.3">
      <c r="A17" s="41">
        <v>1793388</v>
      </c>
      <c r="B17" s="41" t="s">
        <v>561</v>
      </c>
      <c r="C17" s="42" t="s">
        <v>558</v>
      </c>
      <c r="D17" s="111">
        <v>44326</v>
      </c>
      <c r="E17" s="104"/>
      <c r="F17" s="346">
        <v>5</v>
      </c>
      <c r="G17" s="346">
        <v>6</v>
      </c>
      <c r="H17" s="346">
        <v>6</v>
      </c>
      <c r="I17" s="41" t="s">
        <v>21</v>
      </c>
      <c r="J17" s="41" t="s">
        <v>30</v>
      </c>
      <c r="K17" s="41" t="s">
        <v>23</v>
      </c>
      <c r="L17" s="103">
        <v>44298</v>
      </c>
      <c r="M17" s="103">
        <v>44299</v>
      </c>
      <c r="N17" s="41">
        <v>3.75</v>
      </c>
      <c r="O17" s="41"/>
      <c r="P17" s="41"/>
      <c r="Q17" s="41"/>
      <c r="R17" s="41"/>
      <c r="S17" s="56">
        <v>6</v>
      </c>
    </row>
    <row r="18" spans="1:19" x14ac:dyDescent="0.3">
      <c r="A18" s="41">
        <v>1793386</v>
      </c>
      <c r="B18" s="41" t="s">
        <v>562</v>
      </c>
      <c r="C18" s="42" t="s">
        <v>558</v>
      </c>
      <c r="D18" s="111">
        <v>44319</v>
      </c>
      <c r="E18" s="104"/>
      <c r="F18" s="346">
        <v>4</v>
      </c>
      <c r="G18" s="346">
        <v>6</v>
      </c>
      <c r="H18" s="346">
        <v>6</v>
      </c>
      <c r="I18" s="41" t="s">
        <v>21</v>
      </c>
      <c r="J18" s="41" t="s">
        <v>30</v>
      </c>
      <c r="K18" s="41" t="s">
        <v>23</v>
      </c>
      <c r="L18" s="103">
        <v>44295</v>
      </c>
      <c r="M18" s="103">
        <v>44298</v>
      </c>
      <c r="N18" s="41">
        <v>3</v>
      </c>
      <c r="O18" s="41"/>
      <c r="P18" s="41"/>
      <c r="Q18" s="41"/>
      <c r="R18" s="41"/>
      <c r="S18" s="56">
        <v>6</v>
      </c>
    </row>
    <row r="19" spans="1:19" x14ac:dyDescent="0.3">
      <c r="A19" s="41">
        <v>1841241</v>
      </c>
      <c r="B19" s="42" t="s">
        <v>563</v>
      </c>
      <c r="C19" s="42"/>
      <c r="D19" s="111">
        <v>44319</v>
      </c>
      <c r="E19" s="104"/>
      <c r="F19" s="346"/>
      <c r="G19" s="346"/>
      <c r="H19" s="346"/>
      <c r="I19" s="41" t="s">
        <v>555</v>
      </c>
      <c r="J19" s="41"/>
      <c r="K19" s="41"/>
      <c r="L19" s="103"/>
      <c r="M19" s="103"/>
      <c r="N19" s="41"/>
      <c r="O19" s="41"/>
      <c r="P19" s="41"/>
      <c r="Q19" s="41"/>
      <c r="R19" s="41"/>
      <c r="S19" s="56">
        <f t="shared" si="0"/>
        <v>0</v>
      </c>
    </row>
    <row r="20" spans="1:19" ht="39" x14ac:dyDescent="0.3">
      <c r="A20" s="41">
        <v>1842134</v>
      </c>
      <c r="B20" s="42" t="s">
        <v>564</v>
      </c>
      <c r="C20" s="42"/>
      <c r="D20" s="111" t="s">
        <v>162</v>
      </c>
      <c r="E20" s="104"/>
      <c r="F20" s="346">
        <v>4</v>
      </c>
      <c r="G20" s="346"/>
      <c r="H20" s="346"/>
      <c r="I20" s="41" t="s">
        <v>104</v>
      </c>
      <c r="J20" s="41" t="s">
        <v>46</v>
      </c>
      <c r="K20" s="41"/>
      <c r="L20" s="103">
        <v>44314</v>
      </c>
      <c r="M20" s="103">
        <v>44316</v>
      </c>
      <c r="N20" s="41">
        <v>3</v>
      </c>
      <c r="O20" s="41"/>
      <c r="P20" s="41"/>
      <c r="Q20" s="41"/>
      <c r="R20" s="41"/>
      <c r="S20" s="56">
        <f t="shared" si="0"/>
        <v>4</v>
      </c>
    </row>
    <row r="21" spans="1:19" x14ac:dyDescent="0.3">
      <c r="A21" s="41">
        <v>1841243</v>
      </c>
      <c r="B21" s="42" t="s">
        <v>565</v>
      </c>
      <c r="C21" s="42"/>
      <c r="D21" s="111">
        <v>44320</v>
      </c>
      <c r="E21" s="104"/>
      <c r="F21" s="346"/>
      <c r="G21" s="346"/>
      <c r="H21" s="346"/>
      <c r="I21" s="41" t="s">
        <v>555</v>
      </c>
      <c r="J21" s="41"/>
      <c r="K21" s="41"/>
      <c r="L21" s="103"/>
      <c r="M21" s="103"/>
      <c r="N21" s="41"/>
      <c r="O21" s="41"/>
      <c r="P21" s="41"/>
      <c r="Q21" s="41"/>
      <c r="R21" s="41"/>
      <c r="S21" s="56">
        <f t="shared" si="0"/>
        <v>0</v>
      </c>
    </row>
    <row r="22" spans="1:19" x14ac:dyDescent="0.3">
      <c r="A22" s="41">
        <v>1841245</v>
      </c>
      <c r="B22" s="42" t="s">
        <v>566</v>
      </c>
      <c r="C22" s="42"/>
      <c r="D22" s="111">
        <v>44321</v>
      </c>
      <c r="E22" s="104"/>
      <c r="F22" s="346"/>
      <c r="G22" s="346"/>
      <c r="H22" s="346"/>
      <c r="I22" s="41" t="s">
        <v>555</v>
      </c>
      <c r="J22" s="41"/>
      <c r="K22" s="41"/>
      <c r="L22" s="103"/>
      <c r="M22" s="103"/>
      <c r="N22" s="41"/>
      <c r="O22" s="41"/>
      <c r="P22" s="41"/>
      <c r="Q22" s="41"/>
      <c r="R22" s="41"/>
      <c r="S22" s="56">
        <f t="shared" si="0"/>
        <v>0</v>
      </c>
    </row>
    <row r="23" spans="1:19" ht="14.5" x14ac:dyDescent="0.35">
      <c r="A23" s="41">
        <v>1852468</v>
      </c>
      <c r="B23" t="s">
        <v>567</v>
      </c>
      <c r="C23" s="42"/>
      <c r="D23" s="111" t="s">
        <v>162</v>
      </c>
      <c r="E23" s="104"/>
      <c r="F23" s="346">
        <v>3</v>
      </c>
      <c r="G23" s="346">
        <v>2</v>
      </c>
      <c r="H23" s="346"/>
      <c r="I23" s="41" t="s">
        <v>104</v>
      </c>
      <c r="J23" s="41" t="s">
        <v>546</v>
      </c>
      <c r="K23" s="41"/>
      <c r="L23" s="103"/>
      <c r="M23" s="103"/>
      <c r="N23" s="41"/>
      <c r="O23" s="41"/>
      <c r="P23" s="41"/>
      <c r="Q23" s="41"/>
      <c r="R23" s="41"/>
      <c r="S23" s="56">
        <f t="shared" si="0"/>
        <v>2</v>
      </c>
    </row>
    <row r="24" spans="1:19" ht="14.5" x14ac:dyDescent="0.35">
      <c r="A24" s="41">
        <v>1852466</v>
      </c>
      <c r="B24" t="s">
        <v>568</v>
      </c>
      <c r="C24" s="42"/>
      <c r="D24" s="111" t="s">
        <v>162</v>
      </c>
      <c r="E24" s="104"/>
      <c r="F24" s="346">
        <v>3</v>
      </c>
      <c r="G24" s="346">
        <v>2</v>
      </c>
      <c r="H24" s="346"/>
      <c r="I24" s="41" t="s">
        <v>104</v>
      </c>
      <c r="J24" s="41" t="s">
        <v>546</v>
      </c>
      <c r="K24" s="41"/>
      <c r="L24" s="103"/>
      <c r="M24" s="103"/>
      <c r="N24" s="41"/>
      <c r="O24" s="41"/>
      <c r="P24" s="41"/>
      <c r="Q24" s="41"/>
      <c r="R24" s="41"/>
      <c r="S24" s="56">
        <f t="shared" si="0"/>
        <v>2</v>
      </c>
    </row>
    <row r="25" spans="1:19" x14ac:dyDescent="0.3">
      <c r="A25" s="41">
        <v>1852462</v>
      </c>
      <c r="B25" s="42" t="s">
        <v>569</v>
      </c>
      <c r="C25" s="42"/>
      <c r="D25" s="111" t="s">
        <v>162</v>
      </c>
      <c r="E25" s="104"/>
      <c r="F25" s="346">
        <v>0</v>
      </c>
      <c r="G25" s="346"/>
      <c r="H25" s="346"/>
      <c r="I25" s="41" t="s">
        <v>555</v>
      </c>
      <c r="J25" s="41"/>
      <c r="K25" s="41"/>
      <c r="L25" s="103"/>
      <c r="M25" s="103"/>
      <c r="N25" s="41"/>
      <c r="O25" s="41"/>
      <c r="P25" s="41"/>
      <c r="Q25" s="41"/>
      <c r="R25" s="41"/>
      <c r="S25" s="56">
        <f t="shared" si="0"/>
        <v>0</v>
      </c>
    </row>
    <row r="26" spans="1:19" ht="26" x14ac:dyDescent="0.3">
      <c r="A26" s="41">
        <v>1854630</v>
      </c>
      <c r="B26" s="42" t="s">
        <v>570</v>
      </c>
      <c r="C26" s="42"/>
      <c r="D26" s="111" t="s">
        <v>162</v>
      </c>
      <c r="E26" s="104"/>
      <c r="F26" s="346">
        <v>0</v>
      </c>
      <c r="G26" s="346"/>
      <c r="H26" s="346"/>
      <c r="I26" s="41" t="s">
        <v>555</v>
      </c>
      <c r="J26" s="41"/>
      <c r="K26" s="41"/>
      <c r="L26" s="103"/>
      <c r="M26" s="103"/>
      <c r="N26" s="41"/>
      <c r="O26" s="41"/>
      <c r="P26" s="41"/>
      <c r="Q26" s="41"/>
      <c r="R26" s="41"/>
      <c r="S26" s="56">
        <f t="shared" si="0"/>
        <v>0</v>
      </c>
    </row>
    <row r="27" spans="1:19" x14ac:dyDescent="0.3">
      <c r="A27" s="41">
        <v>1854649</v>
      </c>
      <c r="B27" s="42" t="s">
        <v>571</v>
      </c>
      <c r="C27" s="42"/>
      <c r="D27" s="111" t="s">
        <v>162</v>
      </c>
      <c r="E27" s="104"/>
      <c r="F27" s="346"/>
      <c r="G27" s="346"/>
      <c r="H27" s="346"/>
      <c r="I27" s="41"/>
      <c r="J27" s="41"/>
      <c r="K27" s="41"/>
      <c r="L27" s="103"/>
      <c r="M27" s="103"/>
      <c r="N27" s="41"/>
      <c r="O27" s="41"/>
      <c r="P27" s="41"/>
      <c r="Q27" s="41"/>
      <c r="R27" s="41"/>
      <c r="S27" s="56">
        <f t="shared" si="0"/>
        <v>0</v>
      </c>
    </row>
    <row r="28" spans="1:19" x14ac:dyDescent="0.3">
      <c r="A28" s="41"/>
      <c r="B28" s="42"/>
      <c r="C28" s="42"/>
      <c r="D28" s="111"/>
      <c r="E28" s="104"/>
      <c r="F28" s="346"/>
      <c r="G28" s="346"/>
      <c r="H28" s="346"/>
      <c r="I28" s="41"/>
      <c r="J28" s="41"/>
      <c r="K28" s="41"/>
      <c r="L28" s="103"/>
      <c r="M28" s="103"/>
      <c r="N28" s="41"/>
      <c r="O28" s="41"/>
      <c r="P28" s="41"/>
      <c r="Q28" s="41"/>
      <c r="R28" s="41"/>
      <c r="S28" s="56">
        <f t="shared" si="0"/>
        <v>0</v>
      </c>
    </row>
    <row r="29" spans="1:19" x14ac:dyDescent="0.3">
      <c r="A29" s="41"/>
      <c r="B29" s="42"/>
      <c r="C29" s="42"/>
      <c r="D29" s="111"/>
      <c r="E29" s="104"/>
      <c r="F29" s="346"/>
      <c r="G29" s="346"/>
      <c r="H29" s="346"/>
      <c r="I29" s="41"/>
      <c r="J29" s="41"/>
      <c r="K29" s="41"/>
      <c r="L29" s="103"/>
      <c r="M29" s="103"/>
      <c r="N29" s="41"/>
      <c r="O29" s="41"/>
      <c r="P29" s="41"/>
      <c r="Q29" s="41"/>
      <c r="R29" s="41"/>
      <c r="S29" s="56">
        <f t="shared" si="0"/>
        <v>0</v>
      </c>
    </row>
    <row r="30" spans="1:19" x14ac:dyDescent="0.3">
      <c r="A30" s="41"/>
      <c r="B30" s="42"/>
      <c r="C30" s="42"/>
      <c r="D30" s="111"/>
      <c r="E30" s="104"/>
      <c r="F30" s="346"/>
      <c r="G30" s="346"/>
      <c r="H30" s="346"/>
      <c r="I30" s="41"/>
      <c r="J30" s="41"/>
      <c r="K30" s="41"/>
      <c r="L30" s="103"/>
      <c r="M30" s="103"/>
      <c r="N30" s="41"/>
      <c r="O30" s="41"/>
      <c r="P30" s="41"/>
      <c r="Q30" s="41"/>
      <c r="R30" s="41"/>
      <c r="S30" s="56">
        <f t="shared" si="0"/>
        <v>0</v>
      </c>
    </row>
    <row r="31" spans="1:19" x14ac:dyDescent="0.3">
      <c r="A31" s="41"/>
      <c r="B31" s="42"/>
      <c r="C31" s="42"/>
      <c r="D31" s="111"/>
      <c r="E31" s="104"/>
      <c r="F31" s="346"/>
      <c r="G31" s="346"/>
      <c r="H31" s="346"/>
      <c r="I31" s="41"/>
      <c r="J31" s="41"/>
      <c r="K31" s="41"/>
      <c r="L31" s="103"/>
      <c r="M31" s="103"/>
      <c r="N31" s="41"/>
      <c r="O31" s="41"/>
      <c r="P31" s="41"/>
      <c r="Q31" s="41"/>
      <c r="R31" s="41"/>
      <c r="S31" s="56">
        <f t="shared" si="0"/>
        <v>0</v>
      </c>
    </row>
    <row r="32" spans="1:19" x14ac:dyDescent="0.3">
      <c r="A32" s="41"/>
      <c r="B32" s="42"/>
      <c r="C32" s="42"/>
      <c r="D32" s="111"/>
      <c r="E32" s="104"/>
      <c r="F32" s="346"/>
      <c r="G32" s="346"/>
      <c r="H32" s="346"/>
      <c r="I32" s="41"/>
      <c r="J32" s="41"/>
      <c r="K32" s="41"/>
      <c r="L32" s="103"/>
      <c r="M32" s="103"/>
      <c r="N32" s="41"/>
      <c r="O32" s="41"/>
      <c r="P32" s="41"/>
      <c r="Q32" s="41"/>
      <c r="R32" s="41"/>
      <c r="S32" s="56">
        <f t="shared" si="0"/>
        <v>0</v>
      </c>
    </row>
    <row r="33" spans="1:19" x14ac:dyDescent="0.3">
      <c r="A33" s="41"/>
      <c r="B33" s="42"/>
      <c r="C33" s="42"/>
      <c r="D33" s="111"/>
      <c r="E33" s="104"/>
      <c r="F33" s="346"/>
      <c r="G33" s="346"/>
      <c r="H33" s="346"/>
      <c r="I33" s="41"/>
      <c r="J33" s="41"/>
      <c r="K33" s="41"/>
      <c r="L33" s="103"/>
      <c r="M33" s="103"/>
      <c r="N33" s="41"/>
      <c r="O33" s="41"/>
      <c r="P33" s="41"/>
      <c r="Q33" s="41"/>
      <c r="R33" s="41"/>
      <c r="S33" s="56">
        <f t="shared" si="0"/>
        <v>0</v>
      </c>
    </row>
    <row r="34" spans="1:19" x14ac:dyDescent="0.3">
      <c r="A34" s="41"/>
      <c r="B34" s="42"/>
      <c r="C34" s="42"/>
      <c r="D34" s="111"/>
      <c r="E34" s="104"/>
      <c r="F34" s="346"/>
      <c r="G34" s="346"/>
      <c r="H34" s="346"/>
      <c r="I34" s="41"/>
      <c r="J34" s="41"/>
      <c r="K34" s="41"/>
      <c r="L34" s="103"/>
      <c r="M34" s="103"/>
      <c r="N34" s="41"/>
      <c r="O34" s="41"/>
      <c r="P34" s="41"/>
      <c r="Q34" s="41"/>
      <c r="R34" s="41"/>
      <c r="S34" s="56">
        <f t="shared" si="0"/>
        <v>0</v>
      </c>
    </row>
    <row r="35" spans="1:19" x14ac:dyDescent="0.3">
      <c r="A35" s="41"/>
      <c r="B35" s="42"/>
      <c r="C35" s="42"/>
      <c r="D35" s="111"/>
      <c r="E35" s="104"/>
      <c r="F35" s="346"/>
      <c r="G35" s="346"/>
      <c r="H35" s="346"/>
      <c r="I35" s="41"/>
      <c r="J35" s="41"/>
      <c r="K35" s="41"/>
      <c r="L35" s="103"/>
      <c r="M35" s="103"/>
      <c r="N35" s="41"/>
      <c r="O35" s="41"/>
      <c r="P35" s="41"/>
      <c r="Q35" s="41"/>
      <c r="R35" s="41"/>
      <c r="S35" s="56">
        <f t="shared" si="0"/>
        <v>0</v>
      </c>
    </row>
    <row r="36" spans="1:19" x14ac:dyDescent="0.3">
      <c r="A36" s="41"/>
      <c r="B36" s="42"/>
      <c r="C36" s="42"/>
      <c r="D36" s="111"/>
      <c r="E36" s="104"/>
      <c r="F36" s="346"/>
      <c r="G36" s="346"/>
      <c r="H36" s="346"/>
      <c r="I36" s="41"/>
      <c r="J36" s="41"/>
      <c r="K36" s="41"/>
      <c r="L36" s="103"/>
      <c r="M36" s="103"/>
      <c r="N36" s="41"/>
      <c r="O36" s="41"/>
      <c r="P36" s="41"/>
      <c r="Q36" s="41"/>
      <c r="R36" s="41"/>
      <c r="S36" s="56">
        <f t="shared" si="0"/>
        <v>0</v>
      </c>
    </row>
    <row r="37" spans="1:19" x14ac:dyDescent="0.3">
      <c r="A37" s="41"/>
      <c r="B37" s="42"/>
      <c r="C37" s="42"/>
      <c r="D37" s="111"/>
      <c r="E37" s="104"/>
      <c r="F37" s="346"/>
      <c r="G37" s="346"/>
      <c r="H37" s="346"/>
      <c r="I37" s="41"/>
      <c r="J37" s="41"/>
      <c r="K37" s="41"/>
      <c r="L37" s="103"/>
      <c r="M37" s="103"/>
      <c r="N37" s="41"/>
      <c r="O37" s="41"/>
      <c r="P37" s="41"/>
      <c r="Q37" s="41"/>
      <c r="R37" s="41"/>
      <c r="S37" s="56">
        <f t="shared" si="0"/>
        <v>0</v>
      </c>
    </row>
    <row r="38" spans="1:19" x14ac:dyDescent="0.3">
      <c r="A38" s="41"/>
      <c r="B38" s="42"/>
      <c r="C38" s="42"/>
      <c r="D38" s="111"/>
      <c r="E38" s="104"/>
      <c r="F38" s="346"/>
      <c r="G38" s="346"/>
      <c r="H38" s="346"/>
      <c r="I38" s="41"/>
      <c r="J38" s="41"/>
      <c r="K38" s="41"/>
      <c r="L38" s="103"/>
      <c r="M38" s="103"/>
      <c r="N38" s="41"/>
      <c r="O38" s="41"/>
      <c r="P38" s="41"/>
      <c r="Q38" s="41"/>
      <c r="R38" s="41"/>
      <c r="S38" s="56">
        <f t="shared" si="0"/>
        <v>0</v>
      </c>
    </row>
    <row r="39" spans="1:19" x14ac:dyDescent="0.3">
      <c r="A39" s="41"/>
      <c r="B39" s="42"/>
      <c r="C39" s="42"/>
      <c r="D39" s="111"/>
      <c r="E39" s="104"/>
      <c r="F39" s="346"/>
      <c r="G39" s="346"/>
      <c r="H39" s="346"/>
      <c r="I39" s="41"/>
      <c r="J39" s="41"/>
      <c r="K39" s="41"/>
      <c r="L39" s="103"/>
      <c r="M39" s="103"/>
      <c r="N39" s="41"/>
      <c r="O39" s="41"/>
      <c r="P39" s="41"/>
      <c r="Q39" s="41"/>
      <c r="R39" s="41"/>
      <c r="S39" s="56">
        <f t="shared" si="0"/>
        <v>0</v>
      </c>
    </row>
    <row r="40" spans="1:19" x14ac:dyDescent="0.3">
      <c r="A40" s="41"/>
      <c r="B40" s="42"/>
      <c r="C40" s="42"/>
      <c r="D40" s="111"/>
      <c r="E40" s="104"/>
      <c r="F40" s="346"/>
      <c r="G40" s="346"/>
      <c r="H40" s="346"/>
      <c r="I40" s="41"/>
      <c r="J40" s="41"/>
      <c r="K40" s="41"/>
      <c r="L40" s="103"/>
      <c r="M40" s="103"/>
      <c r="N40" s="41"/>
      <c r="O40" s="41"/>
      <c r="P40" s="41"/>
      <c r="Q40" s="41"/>
      <c r="R40" s="41"/>
      <c r="S40" s="56">
        <f t="shared" si="0"/>
        <v>0</v>
      </c>
    </row>
    <row r="41" spans="1:19" x14ac:dyDescent="0.3">
      <c r="A41" s="41"/>
      <c r="B41" s="42"/>
      <c r="C41" s="42"/>
      <c r="D41" s="111"/>
      <c r="E41" s="104"/>
      <c r="F41" s="346"/>
      <c r="G41" s="346"/>
      <c r="H41" s="346"/>
      <c r="I41" s="41"/>
      <c r="J41" s="41"/>
      <c r="K41" s="41"/>
      <c r="L41" s="103"/>
      <c r="M41" s="103"/>
      <c r="N41" s="41"/>
      <c r="O41" s="41"/>
      <c r="P41" s="41"/>
      <c r="Q41" s="41"/>
      <c r="R41" s="41"/>
      <c r="S41" s="56">
        <f t="shared" si="0"/>
        <v>0</v>
      </c>
    </row>
    <row r="42" spans="1:19" x14ac:dyDescent="0.3">
      <c r="A42" s="41"/>
      <c r="B42" s="42"/>
      <c r="C42" s="42"/>
      <c r="D42" s="111"/>
      <c r="E42" s="104"/>
      <c r="F42" s="346"/>
      <c r="G42" s="346"/>
      <c r="H42" s="346"/>
      <c r="I42" s="41"/>
      <c r="J42" s="41"/>
      <c r="K42" s="41"/>
      <c r="L42" s="103"/>
      <c r="M42" s="103"/>
      <c r="N42" s="41"/>
      <c r="O42" s="41"/>
      <c r="P42" s="41"/>
      <c r="Q42" s="41"/>
      <c r="R42" s="41"/>
      <c r="S42" s="56">
        <f t="shared" si="0"/>
        <v>0</v>
      </c>
    </row>
    <row r="43" spans="1:19" x14ac:dyDescent="0.3">
      <c r="A43" s="41"/>
      <c r="B43" s="42"/>
      <c r="C43" s="42"/>
      <c r="D43" s="346"/>
      <c r="E43" s="104"/>
      <c r="F43" s="346"/>
      <c r="G43" s="346"/>
      <c r="H43" s="346"/>
      <c r="I43" s="41"/>
      <c r="J43" s="41"/>
      <c r="K43" s="41"/>
      <c r="L43" s="103"/>
      <c r="M43" s="103"/>
      <c r="N43" s="41"/>
      <c r="O43" s="41"/>
      <c r="P43" s="41"/>
      <c r="Q43" s="41"/>
      <c r="R43" s="41"/>
      <c r="S43" s="56">
        <f t="shared" si="0"/>
        <v>0</v>
      </c>
    </row>
    <row r="44" spans="1:19" x14ac:dyDescent="0.3">
      <c r="A44" s="41"/>
      <c r="B44" s="42"/>
      <c r="C44" s="42"/>
      <c r="D44" s="111"/>
      <c r="E44" s="104"/>
      <c r="F44" s="346"/>
      <c r="G44" s="346"/>
      <c r="H44" s="346"/>
      <c r="I44" s="41"/>
      <c r="J44" s="41"/>
      <c r="K44" s="41"/>
      <c r="L44" s="103"/>
      <c r="M44" s="103"/>
      <c r="N44" s="41"/>
      <c r="O44" s="41"/>
      <c r="P44" s="41"/>
      <c r="Q44" s="41"/>
      <c r="R44" s="41"/>
      <c r="S44" s="56">
        <f t="shared" si="0"/>
        <v>0</v>
      </c>
    </row>
    <row r="45" spans="1:19" x14ac:dyDescent="0.3">
      <c r="A45" s="41"/>
      <c r="B45" s="42"/>
      <c r="C45" s="42"/>
      <c r="D45" s="111"/>
      <c r="E45" s="104"/>
      <c r="F45" s="346"/>
      <c r="G45" s="346"/>
      <c r="H45" s="346"/>
      <c r="I45" s="41"/>
      <c r="J45" s="41"/>
      <c r="K45" s="41"/>
      <c r="L45" s="103"/>
      <c r="M45" s="103"/>
      <c r="N45" s="41"/>
      <c r="O45" s="41"/>
      <c r="P45" s="41"/>
      <c r="Q45" s="41"/>
      <c r="R45" s="41"/>
      <c r="S45" s="56">
        <f t="shared" si="0"/>
        <v>0</v>
      </c>
    </row>
    <row r="46" spans="1:19" x14ac:dyDescent="0.3">
      <c r="A46" s="41"/>
      <c r="B46" s="42"/>
      <c r="C46" s="42"/>
      <c r="D46" s="111"/>
      <c r="E46" s="104"/>
      <c r="F46" s="346"/>
      <c r="G46" s="346"/>
      <c r="H46" s="346"/>
      <c r="I46" s="41"/>
      <c r="J46" s="41"/>
      <c r="K46" s="41"/>
      <c r="L46" s="41"/>
      <c r="M46" s="41"/>
      <c r="N46" s="41"/>
      <c r="O46" s="41"/>
      <c r="P46" s="41"/>
      <c r="Q46" s="41"/>
      <c r="R46" s="41"/>
      <c r="S46" s="56">
        <f t="shared" si="0"/>
        <v>0</v>
      </c>
    </row>
    <row r="47" spans="1:19" x14ac:dyDescent="0.3">
      <c r="A47" s="41"/>
      <c r="B47" s="41"/>
      <c r="C47" s="42"/>
      <c r="D47" s="346"/>
      <c r="E47" s="104"/>
      <c r="F47" s="346"/>
      <c r="G47" s="346"/>
      <c r="H47" s="346"/>
      <c r="I47" s="41"/>
      <c r="J47" s="41"/>
      <c r="K47" s="41"/>
      <c r="L47" s="103"/>
      <c r="M47" s="103"/>
      <c r="N47" s="41"/>
      <c r="O47" s="41"/>
      <c r="P47" s="41"/>
      <c r="Q47" s="41"/>
      <c r="R47" s="41"/>
      <c r="S47" s="56">
        <f t="shared" si="0"/>
        <v>0</v>
      </c>
    </row>
    <row r="48" spans="1:19" x14ac:dyDescent="0.3">
      <c r="A48" s="41"/>
      <c r="B48" s="41"/>
      <c r="C48" s="42"/>
      <c r="D48" s="111"/>
      <c r="E48" s="104"/>
      <c r="F48" s="346"/>
      <c r="G48" s="346"/>
      <c r="H48" s="346"/>
      <c r="I48" s="41"/>
      <c r="J48" s="41"/>
      <c r="K48" s="41"/>
      <c r="L48" s="103"/>
      <c r="M48" s="103"/>
      <c r="N48" s="41"/>
      <c r="O48" s="41"/>
      <c r="P48" s="41"/>
      <c r="Q48" s="41"/>
      <c r="R48" s="41"/>
      <c r="S48" s="56">
        <f t="shared" si="0"/>
        <v>0</v>
      </c>
    </row>
    <row r="49" spans="1:19" x14ac:dyDescent="0.3">
      <c r="A49" s="41"/>
      <c r="B49" s="41"/>
      <c r="C49" s="42"/>
      <c r="D49" s="111"/>
      <c r="E49" s="104"/>
      <c r="F49" s="346"/>
      <c r="G49" s="346"/>
      <c r="H49" s="346"/>
      <c r="I49" s="41"/>
      <c r="J49" s="41"/>
      <c r="K49" s="41"/>
      <c r="L49" s="103"/>
      <c r="M49" s="103"/>
      <c r="N49" s="41"/>
      <c r="O49" s="41"/>
      <c r="P49" s="41"/>
      <c r="Q49" s="41"/>
      <c r="R49" s="41"/>
      <c r="S49" s="56">
        <f t="shared" si="0"/>
        <v>0</v>
      </c>
    </row>
    <row r="50" spans="1:19" x14ac:dyDescent="0.3">
      <c r="A50" s="41"/>
      <c r="B50" s="41"/>
      <c r="C50" s="42"/>
      <c r="D50" s="111"/>
      <c r="E50" s="104"/>
      <c r="F50" s="346"/>
      <c r="G50" s="346"/>
      <c r="H50" s="346"/>
      <c r="I50" s="41"/>
      <c r="J50" s="41"/>
      <c r="K50" s="41"/>
      <c r="L50" s="103"/>
      <c r="M50" s="103"/>
      <c r="N50" s="41"/>
      <c r="O50" s="41"/>
      <c r="P50" s="41"/>
      <c r="Q50" s="41"/>
      <c r="R50" s="41"/>
      <c r="S50" s="56">
        <f t="shared" si="0"/>
        <v>0</v>
      </c>
    </row>
    <row r="51" spans="1:19" x14ac:dyDescent="0.3">
      <c r="A51" s="41"/>
      <c r="B51" s="41"/>
      <c r="C51" s="42"/>
      <c r="D51" s="111"/>
      <c r="E51" s="104"/>
      <c r="F51" s="346"/>
      <c r="G51" s="346"/>
      <c r="H51" s="346"/>
      <c r="I51" s="41"/>
      <c r="J51" s="41"/>
      <c r="K51" s="41"/>
      <c r="L51" s="103"/>
      <c r="M51" s="103"/>
      <c r="N51" s="41"/>
      <c r="O51" s="41"/>
      <c r="P51" s="41"/>
      <c r="Q51" s="41"/>
      <c r="R51" s="41"/>
      <c r="S51" s="56">
        <f t="shared" si="0"/>
        <v>0</v>
      </c>
    </row>
    <row r="52" spans="1:19" x14ac:dyDescent="0.3">
      <c r="A52" s="41"/>
      <c r="B52" s="41"/>
      <c r="C52" s="42"/>
      <c r="D52" s="111"/>
      <c r="E52" s="104"/>
      <c r="F52" s="346"/>
      <c r="G52" s="346"/>
      <c r="H52" s="346"/>
      <c r="I52" s="41"/>
      <c r="J52" s="41"/>
      <c r="K52" s="41"/>
      <c r="L52" s="103"/>
      <c r="M52" s="103"/>
      <c r="N52" s="41"/>
      <c r="O52" s="41"/>
      <c r="P52" s="41"/>
      <c r="Q52" s="41"/>
      <c r="R52" s="41"/>
      <c r="S52" s="56">
        <f t="shared" si="0"/>
        <v>0</v>
      </c>
    </row>
    <row r="53" spans="1:19" x14ac:dyDescent="0.3">
      <c r="A53" s="41"/>
      <c r="B53" s="41"/>
      <c r="C53" s="42"/>
      <c r="D53" s="111"/>
      <c r="E53" s="104"/>
      <c r="F53" s="346"/>
      <c r="G53" s="346"/>
      <c r="H53" s="346"/>
      <c r="I53" s="41"/>
      <c r="J53" s="41"/>
      <c r="K53" s="41"/>
      <c r="L53" s="103"/>
      <c r="M53" s="103"/>
      <c r="N53" s="41"/>
      <c r="O53" s="41"/>
      <c r="P53" s="41"/>
      <c r="Q53" s="41"/>
      <c r="R53" s="41"/>
      <c r="S53" s="56">
        <f t="shared" si="0"/>
        <v>0</v>
      </c>
    </row>
    <row r="54" spans="1:19" x14ac:dyDescent="0.3">
      <c r="A54" s="41"/>
      <c r="B54" s="41"/>
      <c r="C54" s="42"/>
      <c r="D54" s="111"/>
      <c r="E54" s="104"/>
      <c r="F54" s="346"/>
      <c r="G54" s="346"/>
      <c r="H54" s="346"/>
      <c r="I54" s="41"/>
      <c r="J54" s="41"/>
      <c r="K54" s="41"/>
      <c r="L54" s="103"/>
      <c r="M54" s="103"/>
      <c r="N54" s="41"/>
      <c r="O54" s="41"/>
      <c r="P54" s="41"/>
      <c r="Q54" s="41"/>
      <c r="R54" s="41"/>
      <c r="S54" s="56">
        <f t="shared" si="0"/>
        <v>0</v>
      </c>
    </row>
    <row r="55" spans="1:19" x14ac:dyDescent="0.3">
      <c r="A55" s="41"/>
      <c r="B55" s="41"/>
      <c r="C55" s="42"/>
      <c r="D55" s="111"/>
      <c r="E55" s="104"/>
      <c r="F55" s="346"/>
      <c r="G55" s="346"/>
      <c r="H55" s="346"/>
      <c r="I55" s="41"/>
      <c r="J55" s="41"/>
      <c r="K55" s="41"/>
      <c r="L55" s="103"/>
      <c r="M55" s="103"/>
      <c r="N55" s="41"/>
      <c r="O55" s="41"/>
      <c r="P55" s="41"/>
      <c r="Q55" s="41"/>
      <c r="R55" s="41"/>
      <c r="S55" s="56">
        <f t="shared" si="0"/>
        <v>0</v>
      </c>
    </row>
    <row r="56" spans="1:19" x14ac:dyDescent="0.3">
      <c r="A56" s="41"/>
      <c r="B56" s="41"/>
      <c r="C56" s="42"/>
      <c r="D56" s="111"/>
      <c r="E56" s="104"/>
      <c r="F56" s="346"/>
      <c r="G56" s="346"/>
      <c r="H56" s="346"/>
      <c r="I56" s="41"/>
      <c r="J56" s="41"/>
      <c r="K56" s="41"/>
      <c r="L56" s="103"/>
      <c r="M56" s="103"/>
      <c r="N56" s="41"/>
      <c r="O56" s="41"/>
      <c r="P56" s="41"/>
      <c r="Q56" s="41"/>
      <c r="R56" s="41"/>
      <c r="S56" s="56">
        <f t="shared" si="0"/>
        <v>0</v>
      </c>
    </row>
    <row r="57" spans="1:19" x14ac:dyDescent="0.3">
      <c r="A57" s="41"/>
      <c r="B57" s="41"/>
      <c r="C57" s="42"/>
      <c r="D57" s="111"/>
      <c r="E57" s="104"/>
      <c r="F57" s="346"/>
      <c r="G57" s="346"/>
      <c r="H57" s="346"/>
      <c r="I57" s="41"/>
      <c r="J57" s="41"/>
      <c r="K57" s="41"/>
      <c r="L57" s="103"/>
      <c r="M57" s="103"/>
      <c r="N57" s="41"/>
      <c r="O57" s="41"/>
      <c r="P57" s="41"/>
      <c r="Q57" s="41"/>
      <c r="R57" s="41"/>
      <c r="S57" s="56">
        <f t="shared" si="0"/>
        <v>0</v>
      </c>
    </row>
    <row r="58" spans="1:19" x14ac:dyDescent="0.3">
      <c r="A58" s="41"/>
      <c r="B58" s="41"/>
      <c r="C58" s="42"/>
      <c r="D58" s="111"/>
      <c r="E58" s="104"/>
      <c r="F58" s="346"/>
      <c r="G58" s="346"/>
      <c r="H58" s="346"/>
      <c r="I58" s="41"/>
      <c r="J58" s="41"/>
      <c r="K58" s="41"/>
      <c r="L58" s="103"/>
      <c r="M58" s="103"/>
      <c r="N58" s="41"/>
      <c r="O58" s="41"/>
      <c r="P58" s="41"/>
      <c r="Q58" s="41"/>
      <c r="R58" s="41"/>
      <c r="S58" s="56">
        <f t="shared" si="0"/>
        <v>0</v>
      </c>
    </row>
    <row r="59" spans="1:19" x14ac:dyDescent="0.3">
      <c r="A59" s="41"/>
      <c r="B59" s="41"/>
      <c r="C59" s="42"/>
      <c r="D59" s="111"/>
      <c r="E59" s="104"/>
      <c r="F59" s="346"/>
      <c r="G59" s="346"/>
      <c r="H59" s="346"/>
      <c r="I59" s="41"/>
      <c r="J59" s="41"/>
      <c r="K59" s="41"/>
      <c r="L59" s="103"/>
      <c r="M59" s="103"/>
      <c r="N59" s="41"/>
      <c r="O59" s="41"/>
      <c r="P59" s="41"/>
      <c r="Q59" s="41"/>
      <c r="R59" s="41"/>
      <c r="S59" s="56">
        <f t="shared" si="0"/>
        <v>0</v>
      </c>
    </row>
    <row r="60" spans="1:19" x14ac:dyDescent="0.3">
      <c r="A60" s="41"/>
      <c r="B60" s="41"/>
      <c r="C60" s="42"/>
      <c r="D60" s="111"/>
      <c r="E60" s="104"/>
      <c r="F60" s="346"/>
      <c r="G60" s="346"/>
      <c r="H60" s="346"/>
      <c r="I60" s="41"/>
      <c r="J60" s="41"/>
      <c r="K60" s="41"/>
      <c r="L60" s="103"/>
      <c r="M60" s="103"/>
      <c r="N60" s="41"/>
      <c r="O60" s="41"/>
      <c r="P60" s="41"/>
      <c r="Q60" s="41"/>
      <c r="R60" s="41"/>
      <c r="S60" s="56">
        <f t="shared" si="0"/>
        <v>0</v>
      </c>
    </row>
    <row r="61" spans="1:19" x14ac:dyDescent="0.3">
      <c r="A61" s="41"/>
      <c r="B61" s="41"/>
      <c r="C61" s="42"/>
      <c r="D61" s="111"/>
      <c r="E61" s="104"/>
      <c r="F61" s="346"/>
      <c r="G61" s="346"/>
      <c r="H61" s="346"/>
      <c r="I61" s="41"/>
      <c r="J61" s="41"/>
      <c r="K61" s="41"/>
      <c r="L61" s="103"/>
      <c r="M61" s="103"/>
      <c r="N61" s="41"/>
      <c r="O61" s="41"/>
      <c r="P61" s="41"/>
      <c r="Q61" s="41"/>
      <c r="R61" s="41"/>
      <c r="S61" s="56">
        <f t="shared" si="0"/>
        <v>0</v>
      </c>
    </row>
    <row r="62" spans="1:19" x14ac:dyDescent="0.3">
      <c r="A62" s="41"/>
      <c r="B62" s="42"/>
      <c r="C62" s="42"/>
      <c r="D62" s="111"/>
      <c r="E62" s="104"/>
      <c r="F62" s="346"/>
      <c r="G62" s="346"/>
      <c r="H62" s="346"/>
      <c r="I62" s="41"/>
      <c r="J62" s="41"/>
      <c r="K62" s="41"/>
      <c r="L62" s="103"/>
      <c r="M62" s="103"/>
      <c r="N62" s="41"/>
      <c r="O62" s="41"/>
      <c r="P62" s="41"/>
      <c r="Q62" s="41"/>
      <c r="R62" s="41"/>
      <c r="S62" s="56">
        <f t="shared" si="0"/>
        <v>0</v>
      </c>
    </row>
    <row r="63" spans="1:19" x14ac:dyDescent="0.3">
      <c r="A63" s="41"/>
      <c r="B63" s="41"/>
      <c r="C63" s="42"/>
      <c r="D63" s="111"/>
      <c r="E63" s="104"/>
      <c r="F63" s="346"/>
      <c r="G63" s="346"/>
      <c r="H63" s="346"/>
      <c r="I63" s="41"/>
      <c r="J63" s="41"/>
      <c r="K63" s="41"/>
      <c r="L63" s="103"/>
      <c r="M63" s="103"/>
      <c r="N63" s="41"/>
      <c r="O63" s="41"/>
      <c r="P63" s="41"/>
      <c r="Q63" s="41"/>
      <c r="R63" s="41"/>
      <c r="S63" s="56">
        <f t="shared" si="0"/>
        <v>0</v>
      </c>
    </row>
    <row r="64" spans="1:19" ht="26.15" customHeight="1" x14ac:dyDescent="0.3">
      <c r="A64" s="41"/>
      <c r="B64" s="41"/>
      <c r="C64" s="42"/>
      <c r="D64" s="111"/>
      <c r="E64" s="104"/>
      <c r="F64" s="346"/>
      <c r="G64" s="346"/>
      <c r="H64" s="346"/>
      <c r="I64" s="41"/>
      <c r="J64" s="41"/>
      <c r="K64" s="41"/>
      <c r="L64" s="103"/>
      <c r="M64" s="103"/>
      <c r="N64" s="41"/>
      <c r="O64" s="41"/>
      <c r="P64" s="41"/>
      <c r="Q64" s="41"/>
      <c r="R64" s="41"/>
      <c r="S64" s="56">
        <f t="shared" si="0"/>
        <v>0</v>
      </c>
    </row>
    <row r="65" spans="1:19" x14ac:dyDescent="0.3">
      <c r="A65" s="41"/>
      <c r="B65" s="42"/>
      <c r="C65" s="42"/>
      <c r="D65" s="111"/>
      <c r="E65" s="104"/>
      <c r="F65" s="346"/>
      <c r="G65" s="346"/>
      <c r="H65" s="346"/>
      <c r="I65" s="41"/>
      <c r="J65" s="41"/>
      <c r="K65" s="41"/>
      <c r="L65" s="103"/>
      <c r="M65" s="103"/>
      <c r="N65" s="41"/>
      <c r="O65" s="41"/>
      <c r="P65" s="41"/>
      <c r="Q65" s="41"/>
      <c r="R65" s="41"/>
      <c r="S65" s="56">
        <f t="shared" si="0"/>
        <v>0</v>
      </c>
    </row>
    <row r="66" spans="1:19" ht="14.5" x14ac:dyDescent="0.35">
      <c r="A66" s="41"/>
      <c r="B66" s="1"/>
      <c r="C66" s="42"/>
      <c r="D66" s="111"/>
      <c r="E66" s="111"/>
      <c r="F66" s="346"/>
      <c r="G66" s="346"/>
      <c r="H66" s="346"/>
      <c r="I66" s="41"/>
      <c r="J66" s="41"/>
      <c r="K66" s="41"/>
      <c r="L66" s="41"/>
      <c r="M66" s="41"/>
      <c r="N66" s="41"/>
      <c r="O66" s="41"/>
      <c r="P66" s="41"/>
      <c r="Q66" s="41"/>
      <c r="R66" s="41"/>
      <c r="S66" s="56">
        <f t="shared" si="0"/>
        <v>0</v>
      </c>
    </row>
  </sheetData>
  <autoFilter ref="A2:S66" xr:uid="{5FD671E5-4125-442A-9140-031835C2F82D}"/>
  <mergeCells count="1">
    <mergeCell ref="A1:R1"/>
  </mergeCells>
  <conditionalFormatting sqref="A47:B61">
    <cfRule type="duplicateValues" dxfId="304" priority="10"/>
  </conditionalFormatting>
  <conditionalFormatting sqref="A48:A61">
    <cfRule type="duplicateValues" dxfId="303" priority="9"/>
  </conditionalFormatting>
  <conditionalFormatting sqref="A62">
    <cfRule type="duplicateValues" dxfId="302" priority="8"/>
  </conditionalFormatting>
  <conditionalFormatting sqref="A63:B64">
    <cfRule type="duplicateValues" dxfId="301" priority="7"/>
  </conditionalFormatting>
  <conditionalFormatting sqref="A65">
    <cfRule type="duplicateValues" dxfId="300" priority="6"/>
  </conditionalFormatting>
  <conditionalFormatting sqref="A66">
    <cfRule type="duplicateValues" dxfId="299" priority="5"/>
  </conditionalFormatting>
  <conditionalFormatting sqref="A12">
    <cfRule type="duplicateValues" dxfId="298" priority="4"/>
  </conditionalFormatting>
  <conditionalFormatting sqref="A13">
    <cfRule type="duplicateValues" dxfId="297" priority="3"/>
  </conditionalFormatting>
  <conditionalFormatting sqref="A17:B18">
    <cfRule type="duplicateValues" dxfId="296" priority="2"/>
  </conditionalFormatting>
  <conditionalFormatting sqref="A17:A18">
    <cfRule type="duplicateValues" dxfId="295" priority="1"/>
  </conditionalFormatting>
  <hyperlinks>
    <hyperlink ref="A17" r:id="rId1" display="https://octane.deloitte.com/ui/entity-navigation.jsp?p=1001/399004&amp;entityType=work_item&amp;id=1793388" xr:uid="{52A49B41-00EA-423A-8E50-26F137F99C7F}"/>
    <hyperlink ref="A18" r:id="rId2" display="https://octane.deloitte.com/ui/entity-navigation.jsp?p=1001/399004&amp;entityType=work_item&amp;id=1793386" xr:uid="{F80435D2-2666-4CDD-9F26-419F3EB13623}"/>
    <hyperlink ref="A26" r:id="rId3" display="https://octane.deloitte.com/ui/entity-navigation.jsp?p=1001/399004&amp;entityType=work_item&amp;id=1854630" xr:uid="{A7561C8C-D96C-4A5E-80D5-69CA4C52E0FC}"/>
  </hyperlinks>
  <pageMargins left="0.7" right="0.7" top="0.75" bottom="0.75" header="0.3" footer="0.3"/>
  <pageSetup paperSize="9" orientation="portrait"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FCA8C-758B-403A-80C8-90DF2D7FF633}">
  <dimension ref="A1:S69"/>
  <sheetViews>
    <sheetView zoomScale="79" workbookViewId="0">
      <selection activeCell="F8" sqref="F8"/>
    </sheetView>
  </sheetViews>
  <sheetFormatPr defaultColWidth="8.7265625" defaultRowHeight="13" x14ac:dyDescent="0.3"/>
  <cols>
    <col min="1" max="1" width="8.7265625" style="56"/>
    <col min="2" max="2" width="43.54296875" style="100" customWidth="1"/>
    <col min="3" max="3" width="10.81640625" style="100" customWidth="1"/>
    <col min="4" max="4" width="8.7265625" style="89" customWidth="1"/>
    <col min="5" max="5" width="9.81640625" style="56" customWidth="1"/>
    <col min="6" max="6" width="8.7265625" style="56" customWidth="1"/>
    <col min="7" max="8" width="8.7265625" style="89" customWidth="1"/>
    <col min="9" max="9" width="19.54296875" style="56" customWidth="1"/>
    <col min="10" max="14" width="8.7265625" style="56"/>
    <col min="15" max="17" width="8.7265625" style="56" customWidth="1"/>
    <col min="18" max="16384" width="8.7265625" style="56"/>
  </cols>
  <sheetData>
    <row r="1" spans="1:19" x14ac:dyDescent="0.3">
      <c r="A1" s="417" t="s">
        <v>572</v>
      </c>
      <c r="B1" s="417"/>
      <c r="C1" s="417"/>
      <c r="D1" s="417"/>
      <c r="E1" s="417"/>
      <c r="F1" s="417"/>
      <c r="G1" s="417"/>
      <c r="H1" s="417"/>
      <c r="I1" s="417"/>
      <c r="J1" s="417"/>
      <c r="K1" s="417"/>
      <c r="L1" s="417"/>
      <c r="M1" s="417"/>
      <c r="N1" s="417"/>
      <c r="O1" s="417"/>
      <c r="P1" s="417"/>
      <c r="Q1" s="417"/>
      <c r="R1" s="417"/>
    </row>
    <row r="2" spans="1:19" ht="62" x14ac:dyDescent="0.3">
      <c r="A2" s="101" t="s">
        <v>1</v>
      </c>
      <c r="B2" s="101" t="s">
        <v>2</v>
      </c>
      <c r="C2" s="101" t="s">
        <v>240</v>
      </c>
      <c r="D2" s="101" t="s">
        <v>3</v>
      </c>
      <c r="E2" s="101" t="s">
        <v>154</v>
      </c>
      <c r="F2" s="101" t="s">
        <v>5</v>
      </c>
      <c r="G2" s="101" t="s">
        <v>6</v>
      </c>
      <c r="H2" s="101" t="s">
        <v>7</v>
      </c>
      <c r="I2" s="101" t="s">
        <v>8</v>
      </c>
      <c r="J2" s="101" t="s">
        <v>9</v>
      </c>
      <c r="K2" s="101" t="s">
        <v>10</v>
      </c>
      <c r="L2" s="101" t="s">
        <v>12</v>
      </c>
      <c r="M2" s="101" t="s">
        <v>13</v>
      </c>
      <c r="N2" s="101" t="s">
        <v>14</v>
      </c>
      <c r="O2" s="101" t="s">
        <v>15</v>
      </c>
      <c r="P2" s="101" t="s">
        <v>16</v>
      </c>
      <c r="Q2" s="101" t="s">
        <v>17</v>
      </c>
      <c r="R2" s="101" t="s">
        <v>18</v>
      </c>
      <c r="S2" s="56" t="s">
        <v>541</v>
      </c>
    </row>
    <row r="3" spans="1:19" ht="26" x14ac:dyDescent="0.3">
      <c r="A3" s="41">
        <v>1780359</v>
      </c>
      <c r="B3" s="42" t="s">
        <v>573</v>
      </c>
      <c r="C3" s="42"/>
      <c r="D3" s="111" t="s">
        <v>162</v>
      </c>
      <c r="E3" s="104"/>
      <c r="F3" s="346">
        <v>6</v>
      </c>
      <c r="G3" s="346">
        <v>6</v>
      </c>
      <c r="H3" s="346">
        <v>6</v>
      </c>
      <c r="I3" s="41" t="s">
        <v>21</v>
      </c>
      <c r="J3" s="41" t="s">
        <v>23</v>
      </c>
      <c r="K3" s="41" t="s">
        <v>46</v>
      </c>
      <c r="L3" s="102">
        <v>44287</v>
      </c>
      <c r="M3" s="102">
        <v>44288</v>
      </c>
      <c r="N3" s="41">
        <f>VLOOKUP(A3,'[2]All US TC count'!$B$2:$M$61,12,FALSE)</f>
        <v>4.5</v>
      </c>
      <c r="O3" s="41"/>
      <c r="P3" s="41"/>
      <c r="Q3" s="41"/>
      <c r="R3" s="41"/>
      <c r="S3" s="56">
        <f>IF(ISBLANK(G3),F3,G3)</f>
        <v>6</v>
      </c>
    </row>
    <row r="4" spans="1:19" ht="26" x14ac:dyDescent="0.3">
      <c r="A4" s="41">
        <v>1714190</v>
      </c>
      <c r="B4" s="42" t="s">
        <v>557</v>
      </c>
      <c r="C4" s="42" t="s">
        <v>558</v>
      </c>
      <c r="D4" s="111">
        <v>44295</v>
      </c>
      <c r="E4" s="104">
        <v>44298</v>
      </c>
      <c r="F4" s="346">
        <v>15</v>
      </c>
      <c r="G4" s="346">
        <v>0</v>
      </c>
      <c r="H4" s="346">
        <v>17</v>
      </c>
      <c r="I4" s="41" t="s">
        <v>213</v>
      </c>
      <c r="J4" s="41" t="s">
        <v>46</v>
      </c>
      <c r="K4" s="41" t="s">
        <v>23</v>
      </c>
      <c r="L4" s="102">
        <v>44292</v>
      </c>
      <c r="M4" s="102">
        <v>44293</v>
      </c>
      <c r="N4" s="41">
        <f>VLOOKUP(A4,'[2]All US TC count'!$B$2:$M$61,12,FALSE)</f>
        <v>11.75</v>
      </c>
      <c r="O4" s="41"/>
      <c r="P4" s="41"/>
      <c r="Q4" s="41"/>
      <c r="R4" s="41"/>
      <c r="S4" s="56">
        <f t="shared" ref="S4:S66" si="0">IF(ISBLANK(G4),F4,G4)</f>
        <v>0</v>
      </c>
    </row>
    <row r="5" spans="1:19" x14ac:dyDescent="0.3">
      <c r="A5" s="41">
        <v>1714191</v>
      </c>
      <c r="B5" s="42" t="s">
        <v>559</v>
      </c>
      <c r="C5" s="42" t="s">
        <v>558</v>
      </c>
      <c r="D5" s="111">
        <v>44298</v>
      </c>
      <c r="E5" s="104">
        <v>44300</v>
      </c>
      <c r="F5" s="346">
        <v>10</v>
      </c>
      <c r="G5" s="346">
        <v>0</v>
      </c>
      <c r="H5" s="346">
        <v>7</v>
      </c>
      <c r="I5" s="41" t="s">
        <v>213</v>
      </c>
      <c r="J5" s="41" t="s">
        <v>46</v>
      </c>
      <c r="K5" s="41" t="s">
        <v>23</v>
      </c>
      <c r="L5" s="103">
        <v>44294</v>
      </c>
      <c r="M5" s="103">
        <v>44295</v>
      </c>
      <c r="N5" s="41">
        <f>VLOOKUP(A5,'[2]All US TC count'!$B$2:$M$61,12,FALSE)</f>
        <v>7</v>
      </c>
      <c r="O5" s="41"/>
      <c r="P5" s="41"/>
      <c r="Q5" s="41"/>
      <c r="R5" s="41"/>
      <c r="S5" s="56">
        <f t="shared" si="0"/>
        <v>0</v>
      </c>
    </row>
    <row r="6" spans="1:19" x14ac:dyDescent="0.3">
      <c r="A6" s="41">
        <v>1714192</v>
      </c>
      <c r="B6" s="42" t="s">
        <v>560</v>
      </c>
      <c r="C6" s="42" t="s">
        <v>558</v>
      </c>
      <c r="D6" s="111">
        <v>44293</v>
      </c>
      <c r="E6" s="104">
        <v>44295</v>
      </c>
      <c r="F6" s="346">
        <v>8</v>
      </c>
      <c r="G6" s="346">
        <v>0</v>
      </c>
      <c r="H6" s="346">
        <v>7</v>
      </c>
      <c r="I6" s="41" t="s">
        <v>213</v>
      </c>
      <c r="J6" s="41" t="s">
        <v>46</v>
      </c>
      <c r="K6" s="41" t="s">
        <v>23</v>
      </c>
      <c r="L6" s="103">
        <v>44287</v>
      </c>
      <c r="M6" s="103">
        <v>44288</v>
      </c>
      <c r="N6" s="41">
        <f>VLOOKUP(A6,'[2]All US TC count'!$B$2:$M$61,12,FALSE)</f>
        <v>5.75</v>
      </c>
      <c r="O6" s="41"/>
      <c r="P6" s="41"/>
      <c r="Q6" s="41"/>
      <c r="R6" s="41"/>
      <c r="S6" s="56">
        <f t="shared" si="0"/>
        <v>0</v>
      </c>
    </row>
    <row r="7" spans="1:19" ht="39" x14ac:dyDescent="0.3">
      <c r="A7" s="41">
        <v>1770530</v>
      </c>
      <c r="B7" s="42" t="s">
        <v>574</v>
      </c>
      <c r="C7" s="42"/>
      <c r="D7" s="111">
        <v>44286</v>
      </c>
      <c r="E7" s="104">
        <v>44288</v>
      </c>
      <c r="F7" s="346">
        <v>5</v>
      </c>
      <c r="G7" s="346">
        <v>5</v>
      </c>
      <c r="H7" s="346">
        <v>5</v>
      </c>
      <c r="I7" s="41" t="s">
        <v>21</v>
      </c>
      <c r="J7" s="41" t="s">
        <v>39</v>
      </c>
      <c r="K7" s="41" t="s">
        <v>23</v>
      </c>
      <c r="L7" s="103">
        <v>44286</v>
      </c>
      <c r="M7" s="103">
        <v>44287</v>
      </c>
      <c r="N7" s="41">
        <f>VLOOKUP(A7,'[2]All US TC count'!$B$2:$M$61,12,FALSE)</f>
        <v>2.5</v>
      </c>
      <c r="O7" s="41"/>
      <c r="P7" s="41"/>
      <c r="Q7" s="41"/>
      <c r="R7" s="41"/>
      <c r="S7" s="56">
        <f t="shared" si="0"/>
        <v>5</v>
      </c>
    </row>
    <row r="8" spans="1:19" ht="39" x14ac:dyDescent="0.3">
      <c r="A8" s="41">
        <v>1773028</v>
      </c>
      <c r="B8" s="42" t="s">
        <v>575</v>
      </c>
      <c r="C8" s="42"/>
      <c r="D8" s="111">
        <v>44286</v>
      </c>
      <c r="E8" s="104">
        <v>44288</v>
      </c>
      <c r="F8" s="346">
        <v>5</v>
      </c>
      <c r="G8" s="346">
        <v>5</v>
      </c>
      <c r="H8" s="346">
        <v>5</v>
      </c>
      <c r="I8" s="41" t="s">
        <v>21</v>
      </c>
      <c r="J8" s="41" t="s">
        <v>39</v>
      </c>
      <c r="K8" s="41" t="s">
        <v>23</v>
      </c>
      <c r="L8" s="103">
        <v>44286</v>
      </c>
      <c r="M8" s="103">
        <v>44287</v>
      </c>
      <c r="N8" s="41">
        <f>VLOOKUP(A8,'[2]All US TC count'!$B$2:$M$61,12,FALSE)</f>
        <v>2.5</v>
      </c>
      <c r="O8" s="41"/>
      <c r="P8" s="41"/>
      <c r="Q8" s="41"/>
      <c r="R8" s="41"/>
      <c r="S8" s="56">
        <f t="shared" si="0"/>
        <v>5</v>
      </c>
    </row>
    <row r="9" spans="1:19" ht="26" x14ac:dyDescent="0.3">
      <c r="A9" s="41">
        <v>1780360</v>
      </c>
      <c r="B9" s="42" t="s">
        <v>576</v>
      </c>
      <c r="C9" s="42"/>
      <c r="D9" s="111">
        <v>44286</v>
      </c>
      <c r="E9" s="104">
        <v>44288</v>
      </c>
      <c r="F9" s="346" t="s">
        <v>26</v>
      </c>
      <c r="G9" s="346"/>
      <c r="H9" s="346"/>
      <c r="I9" s="41" t="s">
        <v>577</v>
      </c>
      <c r="J9" s="41" t="s">
        <v>26</v>
      </c>
      <c r="K9" s="41"/>
      <c r="L9" s="103"/>
      <c r="M9" s="103"/>
      <c r="N9" s="41">
        <f>VLOOKUP(A9,'[2]All US TC count'!$B$2:$M$61,12,FALSE)</f>
        <v>0</v>
      </c>
      <c r="O9" s="41"/>
      <c r="P9" s="41"/>
      <c r="Q9" s="41"/>
      <c r="R9" s="41"/>
      <c r="S9" s="56" t="str">
        <f t="shared" si="0"/>
        <v>NA</v>
      </c>
    </row>
    <row r="10" spans="1:19" ht="39" x14ac:dyDescent="0.3">
      <c r="A10" s="41">
        <v>1785785</v>
      </c>
      <c r="B10" s="42" t="s">
        <v>578</v>
      </c>
      <c r="C10" s="42"/>
      <c r="D10" s="111">
        <v>44286</v>
      </c>
      <c r="E10" s="104">
        <v>44288</v>
      </c>
      <c r="F10" s="346">
        <v>5</v>
      </c>
      <c r="G10" s="346">
        <v>3</v>
      </c>
      <c r="H10" s="346">
        <v>3</v>
      </c>
      <c r="I10" s="41" t="s">
        <v>21</v>
      </c>
      <c r="J10" s="41" t="s">
        <v>30</v>
      </c>
      <c r="K10" s="41" t="s">
        <v>23</v>
      </c>
      <c r="L10" s="103">
        <v>44286</v>
      </c>
      <c r="M10" s="103">
        <v>44287</v>
      </c>
      <c r="N10" s="41">
        <f>VLOOKUP(A10,'[2]All US TC count'!$B$2:$M$61,12,FALSE)</f>
        <v>2.75</v>
      </c>
      <c r="O10" s="41"/>
      <c r="P10" s="41"/>
      <c r="Q10" s="41"/>
      <c r="R10" s="41"/>
      <c r="S10" s="56">
        <f t="shared" si="0"/>
        <v>3</v>
      </c>
    </row>
    <row r="11" spans="1:19" ht="52" x14ac:dyDescent="0.3">
      <c r="A11" s="41">
        <v>1785787</v>
      </c>
      <c r="B11" s="42" t="s">
        <v>579</v>
      </c>
      <c r="C11" s="42"/>
      <c r="D11" s="111">
        <v>44286</v>
      </c>
      <c r="E11" s="104">
        <v>44288</v>
      </c>
      <c r="F11" s="346" t="s">
        <v>26</v>
      </c>
      <c r="G11" s="346"/>
      <c r="H11" s="346"/>
      <c r="I11" s="41" t="s">
        <v>577</v>
      </c>
      <c r="J11" s="41" t="s">
        <v>26</v>
      </c>
      <c r="K11" s="41"/>
      <c r="L11" s="103"/>
      <c r="M11" s="103"/>
      <c r="N11" s="41">
        <f>VLOOKUP(A11,'[2]All US TC count'!$B$2:$M$61,12,FALSE)</f>
        <v>0</v>
      </c>
      <c r="O11" s="41"/>
      <c r="P11" s="41"/>
      <c r="Q11" s="41"/>
      <c r="R11" s="41"/>
      <c r="S11" s="56" t="str">
        <f t="shared" si="0"/>
        <v>NA</v>
      </c>
    </row>
    <row r="12" spans="1:19" ht="26" x14ac:dyDescent="0.3">
      <c r="A12" s="41">
        <v>1785782</v>
      </c>
      <c r="B12" s="42" t="s">
        <v>580</v>
      </c>
      <c r="C12" s="42"/>
      <c r="D12" s="111" t="s">
        <v>162</v>
      </c>
      <c r="E12" s="104"/>
      <c r="F12" s="346" t="s">
        <v>26</v>
      </c>
      <c r="G12" s="346"/>
      <c r="H12" s="346"/>
      <c r="I12" s="41" t="s">
        <v>577</v>
      </c>
      <c r="J12" s="41" t="s">
        <v>26</v>
      </c>
      <c r="K12" s="41"/>
      <c r="L12" s="103"/>
      <c r="M12" s="103"/>
      <c r="N12" s="41">
        <f>VLOOKUP(A12,'[2]All US TC count'!$B$2:$M$61,12,FALSE)</f>
        <v>0</v>
      </c>
      <c r="O12" s="41"/>
      <c r="P12" s="41"/>
      <c r="Q12" s="41"/>
      <c r="R12" s="41"/>
      <c r="S12" s="56" t="str">
        <f t="shared" si="0"/>
        <v>NA</v>
      </c>
    </row>
    <row r="13" spans="1:19" ht="39" x14ac:dyDescent="0.3">
      <c r="A13" s="41">
        <v>1785781</v>
      </c>
      <c r="B13" s="42" t="s">
        <v>581</v>
      </c>
      <c r="C13" s="42"/>
      <c r="D13" s="111">
        <v>44286</v>
      </c>
      <c r="E13" s="104">
        <v>44288</v>
      </c>
      <c r="F13" s="346">
        <v>6</v>
      </c>
      <c r="G13" s="346">
        <v>3</v>
      </c>
      <c r="H13" s="346">
        <v>3</v>
      </c>
      <c r="I13" s="41" t="s">
        <v>21</v>
      </c>
      <c r="J13" s="41" t="s">
        <v>30</v>
      </c>
      <c r="K13" s="41" t="s">
        <v>23</v>
      </c>
      <c r="L13" s="103">
        <v>44286</v>
      </c>
      <c r="M13" s="103">
        <v>44287</v>
      </c>
      <c r="N13" s="41">
        <f>VLOOKUP(A13,'[2]All US TC count'!$B$2:$M$61,12,FALSE)</f>
        <v>3</v>
      </c>
      <c r="O13" s="41"/>
      <c r="P13" s="41"/>
      <c r="Q13" s="41"/>
      <c r="R13" s="41"/>
      <c r="S13" s="56">
        <f t="shared" si="0"/>
        <v>3</v>
      </c>
    </row>
    <row r="14" spans="1:19" ht="26" x14ac:dyDescent="0.3">
      <c r="A14" s="41">
        <v>1786432</v>
      </c>
      <c r="B14" s="42" t="s">
        <v>582</v>
      </c>
      <c r="C14" s="42"/>
      <c r="D14" s="111">
        <v>44285</v>
      </c>
      <c r="E14" s="104">
        <v>44287</v>
      </c>
      <c r="F14" s="346" t="s">
        <v>26</v>
      </c>
      <c r="G14" s="346"/>
      <c r="H14" s="346"/>
      <c r="I14" s="41" t="s">
        <v>577</v>
      </c>
      <c r="J14" s="41" t="s">
        <v>26</v>
      </c>
      <c r="K14" s="41"/>
      <c r="L14" s="103"/>
      <c r="M14" s="103"/>
      <c r="N14" s="41">
        <f>VLOOKUP(A14,'[2]All US TC count'!$B$2:$M$61,12,FALSE)</f>
        <v>0</v>
      </c>
      <c r="O14" s="41"/>
      <c r="P14" s="41"/>
      <c r="Q14" s="41"/>
      <c r="R14" s="41"/>
      <c r="S14" s="56" t="str">
        <f t="shared" si="0"/>
        <v>NA</v>
      </c>
    </row>
    <row r="15" spans="1:19" ht="39" x14ac:dyDescent="0.3">
      <c r="A15" s="41">
        <v>1785786</v>
      </c>
      <c r="B15" s="42" t="s">
        <v>583</v>
      </c>
      <c r="C15" s="42"/>
      <c r="D15" s="111">
        <v>44286</v>
      </c>
      <c r="E15" s="104">
        <v>44288</v>
      </c>
      <c r="F15" s="346" t="s">
        <v>26</v>
      </c>
      <c r="G15" s="346"/>
      <c r="H15" s="346"/>
      <c r="I15" s="41" t="s">
        <v>577</v>
      </c>
      <c r="J15" s="41" t="s">
        <v>26</v>
      </c>
      <c r="K15" s="41"/>
      <c r="L15" s="103"/>
      <c r="M15" s="103"/>
      <c r="N15" s="41">
        <v>0</v>
      </c>
      <c r="O15" s="41"/>
      <c r="P15" s="41"/>
      <c r="Q15" s="41"/>
      <c r="R15" s="41"/>
      <c r="S15" s="56" t="str">
        <f t="shared" si="0"/>
        <v>NA</v>
      </c>
    </row>
    <row r="16" spans="1:19" ht="39" x14ac:dyDescent="0.3">
      <c r="A16" s="41">
        <v>1785783</v>
      </c>
      <c r="B16" s="42" t="s">
        <v>584</v>
      </c>
      <c r="C16" s="42"/>
      <c r="D16" s="111">
        <v>44287</v>
      </c>
      <c r="E16" s="104">
        <v>44291</v>
      </c>
      <c r="F16" s="346">
        <v>3</v>
      </c>
      <c r="G16" s="346">
        <v>3</v>
      </c>
      <c r="H16" s="346">
        <v>3</v>
      </c>
      <c r="I16" s="41" t="s">
        <v>21</v>
      </c>
      <c r="J16" s="41" t="s">
        <v>23</v>
      </c>
      <c r="K16" s="41" t="s">
        <v>30</v>
      </c>
      <c r="L16" s="103">
        <v>44286</v>
      </c>
      <c r="M16" s="103">
        <v>44287</v>
      </c>
      <c r="N16" s="41">
        <f>VLOOKUP(A16,'[2]All US TC count'!$B$2:$M$61,12,FALSE)</f>
        <v>1.5</v>
      </c>
      <c r="O16" s="41"/>
      <c r="P16" s="41"/>
      <c r="Q16" s="41"/>
      <c r="R16" s="41"/>
      <c r="S16" s="56">
        <f t="shared" si="0"/>
        <v>3</v>
      </c>
    </row>
    <row r="17" spans="1:19" x14ac:dyDescent="0.3">
      <c r="A17" s="41">
        <v>1782844</v>
      </c>
      <c r="B17" s="42" t="s">
        <v>585</v>
      </c>
      <c r="C17" s="42" t="s">
        <v>586</v>
      </c>
      <c r="D17" s="111" t="s">
        <v>26</v>
      </c>
      <c r="E17" s="104"/>
      <c r="F17" s="346" t="s">
        <v>26</v>
      </c>
      <c r="G17" s="346"/>
      <c r="H17" s="346"/>
      <c r="I17" s="41" t="s">
        <v>27</v>
      </c>
      <c r="J17" s="41" t="s">
        <v>26</v>
      </c>
      <c r="K17" s="41"/>
      <c r="L17" s="103"/>
      <c r="M17" s="103"/>
      <c r="N17" s="41">
        <f>VLOOKUP(A17,'[2]All US TC count'!$B$2:$M$61,12,FALSE)</f>
        <v>0</v>
      </c>
      <c r="O17" s="41"/>
      <c r="P17" s="41"/>
      <c r="Q17" s="41"/>
      <c r="R17" s="41"/>
      <c r="S17" s="56" t="str">
        <f t="shared" si="0"/>
        <v>NA</v>
      </c>
    </row>
    <row r="18" spans="1:19" ht="26" x14ac:dyDescent="0.3">
      <c r="A18" s="41">
        <v>1785784</v>
      </c>
      <c r="B18" s="42" t="s">
        <v>587</v>
      </c>
      <c r="C18" s="42"/>
      <c r="D18" s="111">
        <v>44286</v>
      </c>
      <c r="E18" s="104">
        <v>44288</v>
      </c>
      <c r="F18" s="346">
        <v>2</v>
      </c>
      <c r="G18" s="346">
        <v>3</v>
      </c>
      <c r="H18" s="346">
        <v>3</v>
      </c>
      <c r="I18" s="41" t="s">
        <v>21</v>
      </c>
      <c r="J18" s="41" t="s">
        <v>39</v>
      </c>
      <c r="K18" s="41" t="s">
        <v>23</v>
      </c>
      <c r="L18" s="103">
        <v>44286</v>
      </c>
      <c r="M18" s="103">
        <v>44287</v>
      </c>
      <c r="N18" s="41">
        <f>VLOOKUP(A18,'[2]All US TC count'!$B$2:$M$61,12,FALSE)</f>
        <v>1</v>
      </c>
      <c r="O18" s="41"/>
      <c r="P18" s="41"/>
      <c r="Q18" s="41"/>
      <c r="R18" s="41"/>
      <c r="S18" s="56">
        <f t="shared" si="0"/>
        <v>3</v>
      </c>
    </row>
    <row r="19" spans="1:19" ht="26" x14ac:dyDescent="0.3">
      <c r="A19" s="41">
        <v>1786433</v>
      </c>
      <c r="B19" s="42" t="s">
        <v>588</v>
      </c>
      <c r="C19" s="42"/>
      <c r="D19" s="111">
        <v>44286</v>
      </c>
      <c r="E19" s="104">
        <v>44288</v>
      </c>
      <c r="F19" s="346">
        <v>2</v>
      </c>
      <c r="G19" s="346">
        <v>3</v>
      </c>
      <c r="H19" s="346">
        <v>3</v>
      </c>
      <c r="I19" s="41" t="s">
        <v>21</v>
      </c>
      <c r="J19" s="41" t="s">
        <v>39</v>
      </c>
      <c r="K19" s="41" t="s">
        <v>23</v>
      </c>
      <c r="L19" s="103">
        <v>44286</v>
      </c>
      <c r="M19" s="103">
        <v>44287</v>
      </c>
      <c r="N19" s="41">
        <f>VLOOKUP(A19,'[2]All US TC count'!$B$2:$M$61,12,FALSE)</f>
        <v>1</v>
      </c>
      <c r="O19" s="41"/>
      <c r="P19" s="41"/>
      <c r="Q19" s="41"/>
      <c r="R19" s="41"/>
      <c r="S19" s="56">
        <f t="shared" si="0"/>
        <v>3</v>
      </c>
    </row>
    <row r="20" spans="1:19" x14ac:dyDescent="0.3">
      <c r="A20" s="41">
        <v>1714285</v>
      </c>
      <c r="B20" s="42" t="s">
        <v>212</v>
      </c>
      <c r="C20" s="42" t="s">
        <v>558</v>
      </c>
      <c r="D20" s="111" t="s">
        <v>162</v>
      </c>
      <c r="E20" s="104"/>
      <c r="F20" s="346">
        <v>6</v>
      </c>
      <c r="G20" s="346">
        <v>6</v>
      </c>
      <c r="H20" s="346">
        <v>6</v>
      </c>
      <c r="I20" s="41" t="s">
        <v>21</v>
      </c>
      <c r="J20" s="41" t="s">
        <v>46</v>
      </c>
      <c r="K20" s="41" t="s">
        <v>39</v>
      </c>
      <c r="L20" s="103"/>
      <c r="M20" s="103"/>
      <c r="N20" s="41">
        <f>VLOOKUP(A20,'[2]All US TC count'!$B$2:$M$61,12,FALSE)</f>
        <v>4.5</v>
      </c>
      <c r="O20" s="41"/>
      <c r="P20" s="41"/>
      <c r="Q20" s="41"/>
      <c r="R20" s="41"/>
      <c r="S20" s="56">
        <f t="shared" si="0"/>
        <v>6</v>
      </c>
    </row>
    <row r="21" spans="1:19" x14ac:dyDescent="0.3">
      <c r="A21" s="41">
        <v>1714289</v>
      </c>
      <c r="B21" s="42" t="s">
        <v>589</v>
      </c>
      <c r="C21" s="42" t="s">
        <v>558</v>
      </c>
      <c r="D21" s="111">
        <v>44293</v>
      </c>
      <c r="E21" s="104">
        <v>44295</v>
      </c>
      <c r="F21" s="346">
        <v>10</v>
      </c>
      <c r="G21" s="346">
        <v>10</v>
      </c>
      <c r="H21" s="346">
        <v>10</v>
      </c>
      <c r="I21" s="41" t="s">
        <v>21</v>
      </c>
      <c r="J21" s="41" t="s">
        <v>30</v>
      </c>
      <c r="K21" s="41" t="s">
        <v>46</v>
      </c>
      <c r="L21" s="103">
        <v>44293</v>
      </c>
      <c r="M21" s="103">
        <v>44294</v>
      </c>
      <c r="N21" s="41">
        <f>VLOOKUP(A21,'[2]All US TC count'!$B$2:$M$61,12,FALSE)</f>
        <v>6.25</v>
      </c>
      <c r="O21" s="41"/>
      <c r="P21" s="41"/>
      <c r="Q21" s="41"/>
      <c r="R21" s="41"/>
      <c r="S21" s="56">
        <f t="shared" si="0"/>
        <v>10</v>
      </c>
    </row>
    <row r="22" spans="1:19" x14ac:dyDescent="0.3">
      <c r="A22" s="41">
        <v>1714290</v>
      </c>
      <c r="B22" s="42" t="s">
        <v>590</v>
      </c>
      <c r="C22" s="42" t="s">
        <v>558</v>
      </c>
      <c r="D22" s="111">
        <v>44292</v>
      </c>
      <c r="E22" s="104">
        <v>44294</v>
      </c>
      <c r="F22" s="346">
        <v>15</v>
      </c>
      <c r="G22" s="346">
        <v>10</v>
      </c>
      <c r="H22" s="346">
        <v>10</v>
      </c>
      <c r="I22" s="41" t="s">
        <v>21</v>
      </c>
      <c r="J22" s="41" t="s">
        <v>30</v>
      </c>
      <c r="K22" s="41" t="s">
        <v>46</v>
      </c>
      <c r="L22" s="103">
        <v>44291</v>
      </c>
      <c r="M22" s="103">
        <v>44292</v>
      </c>
      <c r="N22" s="41">
        <f>VLOOKUP(A22,'[2]All US TC count'!$B$2:$M$61,12,FALSE)</f>
        <v>10.75</v>
      </c>
      <c r="O22" s="41"/>
      <c r="P22" s="41"/>
      <c r="Q22" s="41"/>
      <c r="R22" s="41"/>
      <c r="S22" s="56">
        <f t="shared" si="0"/>
        <v>10</v>
      </c>
    </row>
    <row r="23" spans="1:19" x14ac:dyDescent="0.3">
      <c r="A23" s="41">
        <v>1714291</v>
      </c>
      <c r="B23" s="42" t="s">
        <v>591</v>
      </c>
      <c r="C23" s="42" t="s">
        <v>558</v>
      </c>
      <c r="D23" s="111" t="s">
        <v>162</v>
      </c>
      <c r="E23" s="104"/>
      <c r="F23" s="346">
        <v>3</v>
      </c>
      <c r="G23" s="346">
        <v>3</v>
      </c>
      <c r="H23" s="346">
        <v>3</v>
      </c>
      <c r="I23" s="41" t="s">
        <v>21</v>
      </c>
      <c r="J23" s="41" t="s">
        <v>592</v>
      </c>
      <c r="K23" s="41" t="s">
        <v>30</v>
      </c>
      <c r="L23" s="103">
        <v>44287</v>
      </c>
      <c r="M23" s="103">
        <v>44288</v>
      </c>
      <c r="N23" s="41">
        <f>VLOOKUP(A23,'[2]All US TC count'!$B$2:$M$61,12,FALSE)</f>
        <v>1.5</v>
      </c>
      <c r="O23" s="41"/>
      <c r="P23" s="41"/>
      <c r="Q23" s="41"/>
      <c r="R23" s="41"/>
      <c r="S23" s="56">
        <f t="shared" si="0"/>
        <v>3</v>
      </c>
    </row>
    <row r="24" spans="1:19" x14ac:dyDescent="0.3">
      <c r="A24" s="41">
        <v>1714292</v>
      </c>
      <c r="B24" s="42" t="s">
        <v>593</v>
      </c>
      <c r="C24" s="42" t="s">
        <v>558</v>
      </c>
      <c r="D24" s="111">
        <v>44291</v>
      </c>
      <c r="E24" s="104">
        <v>44293</v>
      </c>
      <c r="F24" s="346">
        <v>4</v>
      </c>
      <c r="G24" s="346">
        <v>4</v>
      </c>
      <c r="H24" s="346">
        <v>4</v>
      </c>
      <c r="I24" s="41" t="s">
        <v>21</v>
      </c>
      <c r="J24" s="41" t="s">
        <v>30</v>
      </c>
      <c r="K24" s="41" t="s">
        <v>23</v>
      </c>
      <c r="L24" s="103">
        <v>44287</v>
      </c>
      <c r="M24" s="103">
        <v>44288</v>
      </c>
      <c r="N24" s="41">
        <f>VLOOKUP(A24,'[2]All US TC count'!$B$2:$M$61,12,FALSE)</f>
        <v>2</v>
      </c>
      <c r="O24" s="41"/>
      <c r="P24" s="41"/>
      <c r="Q24" s="41"/>
      <c r="R24" s="41"/>
      <c r="S24" s="56">
        <f t="shared" si="0"/>
        <v>4</v>
      </c>
    </row>
    <row r="25" spans="1:19" x14ac:dyDescent="0.3">
      <c r="A25" s="41">
        <v>1782846</v>
      </c>
      <c r="B25" s="42" t="s">
        <v>594</v>
      </c>
      <c r="C25" s="42" t="s">
        <v>586</v>
      </c>
      <c r="D25" s="111">
        <v>44299</v>
      </c>
      <c r="E25" s="104">
        <v>44301</v>
      </c>
      <c r="F25" s="346">
        <v>15</v>
      </c>
      <c r="G25" s="346">
        <v>15</v>
      </c>
      <c r="H25" s="346">
        <v>15</v>
      </c>
      <c r="I25" s="41" t="s">
        <v>21</v>
      </c>
      <c r="J25" s="41" t="s">
        <v>39</v>
      </c>
      <c r="K25" s="41" t="s">
        <v>23</v>
      </c>
      <c r="L25" s="103">
        <v>44286</v>
      </c>
      <c r="M25" s="103">
        <v>44288</v>
      </c>
      <c r="N25" s="41">
        <f>VLOOKUP(A25,'[2]All US TC count'!$B$2:$M$61,12,FALSE)</f>
        <v>10.25</v>
      </c>
      <c r="O25" s="41"/>
      <c r="P25" s="41"/>
      <c r="Q25" s="41"/>
      <c r="R25" s="41"/>
      <c r="S25" s="56">
        <f t="shared" si="0"/>
        <v>15</v>
      </c>
    </row>
    <row r="26" spans="1:19" x14ac:dyDescent="0.3">
      <c r="A26" s="41">
        <v>1782850</v>
      </c>
      <c r="B26" s="42" t="s">
        <v>595</v>
      </c>
      <c r="C26" s="42" t="s">
        <v>586</v>
      </c>
      <c r="D26" s="111">
        <v>44288</v>
      </c>
      <c r="E26" s="104">
        <v>44291</v>
      </c>
      <c r="F26" s="346">
        <v>3</v>
      </c>
      <c r="G26" s="346">
        <v>4</v>
      </c>
      <c r="H26" s="346">
        <v>4</v>
      </c>
      <c r="I26" s="41" t="s">
        <v>21</v>
      </c>
      <c r="J26" s="41" t="s">
        <v>30</v>
      </c>
      <c r="K26" s="41" t="s">
        <v>23</v>
      </c>
      <c r="L26" s="103">
        <v>44287</v>
      </c>
      <c r="M26" s="103">
        <v>44288</v>
      </c>
      <c r="N26" s="41">
        <f>VLOOKUP(A26,'[2]All US TC count'!$B$2:$M$61,12,FALSE)</f>
        <v>1.5</v>
      </c>
      <c r="O26" s="41"/>
      <c r="P26" s="41"/>
      <c r="Q26" s="41"/>
      <c r="R26" s="41"/>
      <c r="S26" s="56">
        <f t="shared" si="0"/>
        <v>4</v>
      </c>
    </row>
    <row r="27" spans="1:19" x14ac:dyDescent="0.3">
      <c r="A27" s="41">
        <v>1782852</v>
      </c>
      <c r="B27" s="42" t="s">
        <v>596</v>
      </c>
      <c r="C27" s="42" t="s">
        <v>586</v>
      </c>
      <c r="D27" s="111">
        <v>44291</v>
      </c>
      <c r="E27" s="104">
        <v>44293</v>
      </c>
      <c r="F27" s="346">
        <v>3</v>
      </c>
      <c r="G27" s="346">
        <v>3</v>
      </c>
      <c r="H27" s="346">
        <v>3</v>
      </c>
      <c r="I27" s="41" t="s">
        <v>21</v>
      </c>
      <c r="J27" s="41" t="s">
        <v>30</v>
      </c>
      <c r="K27" s="41" t="s">
        <v>23</v>
      </c>
      <c r="L27" s="103">
        <v>44287</v>
      </c>
      <c r="M27" s="103">
        <v>44288</v>
      </c>
      <c r="N27" s="41">
        <f>VLOOKUP(A27,'[2]All US TC count'!$B$2:$M$61,12,FALSE)</f>
        <v>1.5</v>
      </c>
      <c r="O27" s="41"/>
      <c r="P27" s="41"/>
      <c r="Q27" s="41"/>
      <c r="R27" s="41"/>
      <c r="S27" s="56">
        <f t="shared" si="0"/>
        <v>3</v>
      </c>
    </row>
    <row r="28" spans="1:19" ht="26" x14ac:dyDescent="0.3">
      <c r="A28" s="41">
        <v>1782853</v>
      </c>
      <c r="B28" s="42" t="s">
        <v>597</v>
      </c>
      <c r="C28" s="42" t="s">
        <v>598</v>
      </c>
      <c r="D28" s="111">
        <v>44292</v>
      </c>
      <c r="E28" s="104">
        <v>44294</v>
      </c>
      <c r="F28" s="346">
        <v>5</v>
      </c>
      <c r="G28" s="346">
        <v>5</v>
      </c>
      <c r="H28" s="346">
        <v>5</v>
      </c>
      <c r="I28" s="41" t="s">
        <v>21</v>
      </c>
      <c r="J28" s="41" t="s">
        <v>30</v>
      </c>
      <c r="K28" s="41" t="s">
        <v>23</v>
      </c>
      <c r="L28" s="103">
        <v>44291</v>
      </c>
      <c r="M28" s="103">
        <v>44292</v>
      </c>
      <c r="N28" s="41">
        <f>VLOOKUP(A28,'[2]All US TC count'!$B$2:$M$61,12,FALSE)</f>
        <v>2.75</v>
      </c>
      <c r="O28" s="41"/>
      <c r="P28" s="41"/>
      <c r="Q28" s="41"/>
      <c r="R28" s="41"/>
      <c r="S28" s="56">
        <f t="shared" si="0"/>
        <v>5</v>
      </c>
    </row>
    <row r="29" spans="1:19" ht="26" x14ac:dyDescent="0.3">
      <c r="A29" s="41">
        <v>1782854</v>
      </c>
      <c r="B29" s="42" t="s">
        <v>599</v>
      </c>
      <c r="C29" s="42" t="s">
        <v>598</v>
      </c>
      <c r="D29" s="111">
        <v>44293</v>
      </c>
      <c r="E29" s="104">
        <v>44295</v>
      </c>
      <c r="F29" s="346">
        <v>5</v>
      </c>
      <c r="G29" s="346">
        <v>6</v>
      </c>
      <c r="H29" s="346">
        <v>6</v>
      </c>
      <c r="I29" s="41" t="s">
        <v>21</v>
      </c>
      <c r="J29" s="41" t="s">
        <v>30</v>
      </c>
      <c r="K29" s="41" t="s">
        <v>23</v>
      </c>
      <c r="L29" s="103">
        <v>44293</v>
      </c>
      <c r="M29" s="103">
        <v>44294</v>
      </c>
      <c r="N29" s="41">
        <f>VLOOKUP(A29,'[2]All US TC count'!$B$2:$M$61,12,FALSE)</f>
        <v>2.75</v>
      </c>
      <c r="O29" s="41"/>
      <c r="P29" s="41"/>
      <c r="Q29" s="41"/>
      <c r="R29" s="41"/>
      <c r="S29" s="56">
        <f t="shared" si="0"/>
        <v>6</v>
      </c>
    </row>
    <row r="30" spans="1:19" ht="26" x14ac:dyDescent="0.3">
      <c r="A30" s="41">
        <v>1782855</v>
      </c>
      <c r="B30" s="42" t="s">
        <v>600</v>
      </c>
      <c r="C30" s="42" t="s">
        <v>598</v>
      </c>
      <c r="D30" s="111">
        <v>44294</v>
      </c>
      <c r="E30" s="104">
        <v>44298</v>
      </c>
      <c r="F30" s="346">
        <v>6</v>
      </c>
      <c r="G30" s="346">
        <v>6</v>
      </c>
      <c r="H30" s="346">
        <v>6</v>
      </c>
      <c r="I30" s="41" t="s">
        <v>21</v>
      </c>
      <c r="J30" s="41" t="s">
        <v>46</v>
      </c>
      <c r="K30" s="41" t="s">
        <v>23</v>
      </c>
      <c r="L30" s="103">
        <v>44291</v>
      </c>
      <c r="M30" s="103">
        <v>44292</v>
      </c>
      <c r="N30" s="41">
        <f>VLOOKUP(A30,'[2]All US TC count'!$B$2:$M$61,12,FALSE)</f>
        <v>4</v>
      </c>
      <c r="O30" s="41"/>
      <c r="P30" s="41"/>
      <c r="Q30" s="41"/>
      <c r="R30" s="41"/>
      <c r="S30" s="56">
        <f t="shared" si="0"/>
        <v>6</v>
      </c>
    </row>
    <row r="31" spans="1:19" x14ac:dyDescent="0.3">
      <c r="A31" s="41">
        <v>1782856</v>
      </c>
      <c r="B31" s="42" t="s">
        <v>601</v>
      </c>
      <c r="C31" s="42" t="s">
        <v>586</v>
      </c>
      <c r="D31" s="111">
        <v>44300</v>
      </c>
      <c r="E31" s="104">
        <v>44302</v>
      </c>
      <c r="F31" s="346">
        <v>5</v>
      </c>
      <c r="G31" s="346">
        <v>5</v>
      </c>
      <c r="H31" s="346">
        <v>5</v>
      </c>
      <c r="I31" s="41" t="s">
        <v>21</v>
      </c>
      <c r="J31" s="41" t="s">
        <v>39</v>
      </c>
      <c r="K31" s="41" t="s">
        <v>23</v>
      </c>
      <c r="L31" s="103">
        <v>44291</v>
      </c>
      <c r="M31" s="103">
        <v>44292</v>
      </c>
      <c r="N31" s="41">
        <f>VLOOKUP(A31,'[2]All US TC count'!$B$2:$M$61,12,FALSE)</f>
        <v>3</v>
      </c>
      <c r="O31" s="41"/>
      <c r="P31" s="41"/>
      <c r="Q31" s="41"/>
      <c r="R31" s="41"/>
      <c r="S31" s="56">
        <f t="shared" si="0"/>
        <v>5</v>
      </c>
    </row>
    <row r="32" spans="1:19" x14ac:dyDescent="0.3">
      <c r="A32" s="41">
        <v>1782857</v>
      </c>
      <c r="B32" s="42" t="s">
        <v>602</v>
      </c>
      <c r="C32" s="42" t="s">
        <v>586</v>
      </c>
      <c r="D32" s="111">
        <v>44288</v>
      </c>
      <c r="E32" s="104">
        <v>44291</v>
      </c>
      <c r="F32" s="346">
        <v>4</v>
      </c>
      <c r="G32" s="346">
        <v>4</v>
      </c>
      <c r="H32" s="346">
        <v>4</v>
      </c>
      <c r="I32" s="41" t="s">
        <v>21</v>
      </c>
      <c r="J32" s="41" t="s">
        <v>546</v>
      </c>
      <c r="K32" s="41" t="s">
        <v>23</v>
      </c>
      <c r="L32" s="103">
        <v>44286</v>
      </c>
      <c r="M32" s="103">
        <v>44287</v>
      </c>
      <c r="N32" s="41">
        <f>VLOOKUP(A32,'[2]All US TC count'!$B$2:$M$61,12,FALSE)</f>
        <v>2</v>
      </c>
      <c r="O32" s="41"/>
      <c r="P32" s="41"/>
      <c r="Q32" s="41"/>
      <c r="R32" s="41"/>
      <c r="S32" s="56">
        <f t="shared" si="0"/>
        <v>4</v>
      </c>
    </row>
    <row r="33" spans="1:19" x14ac:dyDescent="0.3">
      <c r="A33" s="41">
        <v>1782858</v>
      </c>
      <c r="B33" s="42" t="s">
        <v>603</v>
      </c>
      <c r="C33" s="42" t="s">
        <v>586</v>
      </c>
      <c r="D33" s="111">
        <v>44298</v>
      </c>
      <c r="E33" s="104">
        <v>44300</v>
      </c>
      <c r="F33" s="346">
        <v>5</v>
      </c>
      <c r="G33" s="346">
        <v>5</v>
      </c>
      <c r="H33" s="346">
        <v>5</v>
      </c>
      <c r="I33" s="41" t="s">
        <v>21</v>
      </c>
      <c r="J33" s="41" t="s">
        <v>546</v>
      </c>
      <c r="K33" s="41" t="s">
        <v>23</v>
      </c>
      <c r="L33" s="103">
        <v>44286</v>
      </c>
      <c r="M33" s="103">
        <v>44287</v>
      </c>
      <c r="N33" s="41">
        <f>VLOOKUP(A33,'[2]All US TC count'!$B$2:$M$61,12,FALSE)</f>
        <v>2.5</v>
      </c>
      <c r="O33" s="41"/>
      <c r="P33" s="41"/>
      <c r="Q33" s="41"/>
      <c r="R33" s="41"/>
      <c r="S33" s="56">
        <f t="shared" si="0"/>
        <v>5</v>
      </c>
    </row>
    <row r="34" spans="1:19" x14ac:dyDescent="0.3">
      <c r="A34" s="41">
        <v>1782859</v>
      </c>
      <c r="B34" s="42" t="s">
        <v>604</v>
      </c>
      <c r="C34" s="42" t="s">
        <v>586</v>
      </c>
      <c r="D34" s="111" t="s">
        <v>26</v>
      </c>
      <c r="E34" s="104"/>
      <c r="F34" s="346" t="s">
        <v>26</v>
      </c>
      <c r="G34" s="346"/>
      <c r="H34" s="346"/>
      <c r="I34" s="41" t="s">
        <v>27</v>
      </c>
      <c r="J34" s="41" t="s">
        <v>26</v>
      </c>
      <c r="K34" s="41"/>
      <c r="L34" s="103"/>
      <c r="M34" s="103"/>
      <c r="N34" s="41">
        <f>VLOOKUP(A34,'[2]All US TC count'!$B$2:$M$61,12,FALSE)</f>
        <v>0</v>
      </c>
      <c r="O34" s="41"/>
      <c r="P34" s="41"/>
      <c r="Q34" s="41"/>
      <c r="R34" s="41"/>
      <c r="S34" s="56" t="str">
        <f t="shared" si="0"/>
        <v>NA</v>
      </c>
    </row>
    <row r="35" spans="1:19" x14ac:dyDescent="0.3">
      <c r="A35" s="41">
        <v>1782860</v>
      </c>
      <c r="B35" s="42" t="s">
        <v>605</v>
      </c>
      <c r="C35" s="42" t="s">
        <v>586</v>
      </c>
      <c r="D35" s="111">
        <v>44298</v>
      </c>
      <c r="E35" s="104">
        <v>44300</v>
      </c>
      <c r="F35" s="346">
        <v>6</v>
      </c>
      <c r="G35" s="346">
        <v>6</v>
      </c>
      <c r="H35" s="346">
        <v>6</v>
      </c>
      <c r="I35" s="41" t="s">
        <v>21</v>
      </c>
      <c r="J35" s="41" t="s">
        <v>546</v>
      </c>
      <c r="K35" s="41" t="s">
        <v>23</v>
      </c>
      <c r="L35" s="103">
        <v>44286</v>
      </c>
      <c r="M35" s="103">
        <v>44287</v>
      </c>
      <c r="N35" s="41">
        <f>VLOOKUP(A35,'[2]All US TC count'!$B$2:$M$61,12,FALSE)</f>
        <v>3</v>
      </c>
      <c r="O35" s="41"/>
      <c r="P35" s="41"/>
      <c r="Q35" s="41"/>
      <c r="R35" s="41"/>
      <c r="S35" s="56">
        <f t="shared" si="0"/>
        <v>6</v>
      </c>
    </row>
    <row r="36" spans="1:19" x14ac:dyDescent="0.3">
      <c r="A36" s="41">
        <v>1782861</v>
      </c>
      <c r="B36" s="42" t="s">
        <v>606</v>
      </c>
      <c r="C36" s="42" t="s">
        <v>586</v>
      </c>
      <c r="D36" s="111">
        <v>44298</v>
      </c>
      <c r="E36" s="104">
        <v>44300</v>
      </c>
      <c r="F36" s="346">
        <v>4</v>
      </c>
      <c r="G36" s="346">
        <v>5</v>
      </c>
      <c r="H36" s="346">
        <v>5</v>
      </c>
      <c r="I36" s="41" t="s">
        <v>21</v>
      </c>
      <c r="J36" s="41" t="s">
        <v>546</v>
      </c>
      <c r="K36" s="41" t="s">
        <v>23</v>
      </c>
      <c r="L36" s="103">
        <v>44286</v>
      </c>
      <c r="M36" s="103">
        <v>44287</v>
      </c>
      <c r="N36" s="41">
        <f>VLOOKUP(A36,'[2]All US TC count'!$B$2:$M$61,12,FALSE)</f>
        <v>2</v>
      </c>
      <c r="O36" s="41"/>
      <c r="P36" s="41"/>
      <c r="Q36" s="41"/>
      <c r="R36" s="41"/>
      <c r="S36" s="56">
        <f t="shared" si="0"/>
        <v>5</v>
      </c>
    </row>
    <row r="37" spans="1:19" x14ac:dyDescent="0.3">
      <c r="A37" s="41">
        <v>1782862</v>
      </c>
      <c r="B37" s="42" t="s">
        <v>607</v>
      </c>
      <c r="C37" s="42" t="s">
        <v>586</v>
      </c>
      <c r="D37" s="111">
        <v>44301</v>
      </c>
      <c r="E37" s="104">
        <v>44305</v>
      </c>
      <c r="F37" s="346">
        <v>4</v>
      </c>
      <c r="G37" s="346">
        <v>4</v>
      </c>
      <c r="H37" s="346">
        <v>4</v>
      </c>
      <c r="I37" s="41" t="s">
        <v>21</v>
      </c>
      <c r="J37" s="41" t="s">
        <v>592</v>
      </c>
      <c r="K37" s="41" t="s">
        <v>23</v>
      </c>
      <c r="L37" s="103">
        <v>44287</v>
      </c>
      <c r="M37" s="103">
        <v>44288</v>
      </c>
      <c r="N37" s="41">
        <f>VLOOKUP(A37,'[2]All US TC count'!$B$2:$M$61,12,FALSE)</f>
        <v>2</v>
      </c>
      <c r="O37" s="41"/>
      <c r="P37" s="41"/>
      <c r="Q37" s="41"/>
      <c r="R37" s="41"/>
      <c r="S37" s="56">
        <f t="shared" si="0"/>
        <v>4</v>
      </c>
    </row>
    <row r="38" spans="1:19" x14ac:dyDescent="0.3">
      <c r="A38" s="41">
        <v>1782863</v>
      </c>
      <c r="B38" s="42" t="s">
        <v>608</v>
      </c>
      <c r="C38" s="42" t="s">
        <v>586</v>
      </c>
      <c r="D38" s="111">
        <v>44294</v>
      </c>
      <c r="E38" s="104">
        <v>44298</v>
      </c>
      <c r="F38" s="346">
        <v>4</v>
      </c>
      <c r="G38" s="346">
        <v>4</v>
      </c>
      <c r="H38" s="346">
        <v>4</v>
      </c>
      <c r="I38" s="41" t="s">
        <v>21</v>
      </c>
      <c r="J38" s="41" t="s">
        <v>592</v>
      </c>
      <c r="K38" s="41" t="s">
        <v>23</v>
      </c>
      <c r="L38" s="103">
        <v>44287</v>
      </c>
      <c r="M38" s="103">
        <v>44288</v>
      </c>
      <c r="N38" s="41">
        <f>VLOOKUP(A38,'[2]All US TC count'!$B$2:$M$61,12,FALSE)</f>
        <v>2</v>
      </c>
      <c r="O38" s="41"/>
      <c r="P38" s="41"/>
      <c r="Q38" s="41"/>
      <c r="R38" s="41"/>
      <c r="S38" s="56">
        <f t="shared" si="0"/>
        <v>4</v>
      </c>
    </row>
    <row r="39" spans="1:19" x14ac:dyDescent="0.3">
      <c r="A39" s="41">
        <v>1782864</v>
      </c>
      <c r="B39" s="42" t="s">
        <v>609</v>
      </c>
      <c r="C39" s="42" t="s">
        <v>586</v>
      </c>
      <c r="D39" s="111">
        <v>44294</v>
      </c>
      <c r="E39" s="104">
        <v>44298</v>
      </c>
      <c r="F39" s="346">
        <v>4</v>
      </c>
      <c r="G39" s="346">
        <v>4</v>
      </c>
      <c r="H39" s="346">
        <v>4</v>
      </c>
      <c r="I39" s="41" t="s">
        <v>21</v>
      </c>
      <c r="J39" s="41" t="s">
        <v>592</v>
      </c>
      <c r="K39" s="41" t="s">
        <v>23</v>
      </c>
      <c r="L39" s="103">
        <v>44287</v>
      </c>
      <c r="M39" s="103">
        <v>44288</v>
      </c>
      <c r="N39" s="41">
        <f>VLOOKUP(A39,'[2]All US TC count'!$B$2:$M$61,12,FALSE)</f>
        <v>2</v>
      </c>
      <c r="O39" s="41"/>
      <c r="P39" s="41"/>
      <c r="Q39" s="41"/>
      <c r="R39" s="41"/>
      <c r="S39" s="56">
        <f t="shared" si="0"/>
        <v>4</v>
      </c>
    </row>
    <row r="40" spans="1:19" x14ac:dyDescent="0.3">
      <c r="A40" s="41">
        <v>1782865</v>
      </c>
      <c r="B40" s="42" t="s">
        <v>610</v>
      </c>
      <c r="C40" s="42" t="s">
        <v>586</v>
      </c>
      <c r="D40" s="111">
        <v>44293</v>
      </c>
      <c r="E40" s="104">
        <v>44295</v>
      </c>
      <c r="F40" s="346">
        <v>10</v>
      </c>
      <c r="G40" s="346">
        <v>4</v>
      </c>
      <c r="H40" s="346">
        <v>4</v>
      </c>
      <c r="I40" s="41" t="s">
        <v>21</v>
      </c>
      <c r="J40" s="41" t="s">
        <v>39</v>
      </c>
      <c r="K40" s="41" t="s">
        <v>23</v>
      </c>
      <c r="L40" s="103">
        <v>44292</v>
      </c>
      <c r="M40" s="103">
        <v>44293</v>
      </c>
      <c r="N40" s="41">
        <f>VLOOKUP(A40,'[2]All US TC count'!$B$2:$M$61,12,FALSE)</f>
        <v>5</v>
      </c>
      <c r="O40" s="41"/>
      <c r="P40" s="41"/>
      <c r="Q40" s="41"/>
      <c r="R40" s="41"/>
      <c r="S40" s="56">
        <f t="shared" si="0"/>
        <v>4</v>
      </c>
    </row>
    <row r="41" spans="1:19" x14ac:dyDescent="0.3">
      <c r="A41" s="41">
        <v>1782866</v>
      </c>
      <c r="B41" s="42" t="s">
        <v>611</v>
      </c>
      <c r="C41" s="42" t="s">
        <v>586</v>
      </c>
      <c r="D41" s="111">
        <v>44293</v>
      </c>
      <c r="E41" s="104">
        <v>44295</v>
      </c>
      <c r="F41" s="346">
        <v>3</v>
      </c>
      <c r="G41" s="346">
        <v>3</v>
      </c>
      <c r="H41" s="346">
        <v>3</v>
      </c>
      <c r="I41" s="41" t="s">
        <v>21</v>
      </c>
      <c r="J41" s="41" t="s">
        <v>592</v>
      </c>
      <c r="K41" s="41" t="s">
        <v>23</v>
      </c>
      <c r="L41" s="103">
        <v>44292</v>
      </c>
      <c r="M41" s="103">
        <v>44293</v>
      </c>
      <c r="N41" s="41">
        <f>VLOOKUP(A41,'[2]All US TC count'!$B$2:$M$61,12,FALSE)</f>
        <v>1.5</v>
      </c>
      <c r="O41" s="41"/>
      <c r="P41" s="41"/>
      <c r="Q41" s="41"/>
      <c r="R41" s="41"/>
      <c r="S41" s="56">
        <f t="shared" si="0"/>
        <v>3</v>
      </c>
    </row>
    <row r="42" spans="1:19" x14ac:dyDescent="0.3">
      <c r="A42" s="41">
        <v>1782869</v>
      </c>
      <c r="B42" s="42" t="s">
        <v>612</v>
      </c>
      <c r="C42" s="42" t="s">
        <v>586</v>
      </c>
      <c r="D42" s="111" t="s">
        <v>26</v>
      </c>
      <c r="E42" s="104"/>
      <c r="F42" s="346" t="s">
        <v>26</v>
      </c>
      <c r="G42" s="346"/>
      <c r="H42" s="346"/>
      <c r="I42" s="41" t="s">
        <v>27</v>
      </c>
      <c r="J42" s="41" t="s">
        <v>26</v>
      </c>
      <c r="K42" s="41"/>
      <c r="L42" s="103"/>
      <c r="M42" s="103"/>
      <c r="N42" s="41">
        <f>VLOOKUP(A42,'[2]All US TC count'!$B$2:$M$61,12,FALSE)</f>
        <v>0</v>
      </c>
      <c r="O42" s="41"/>
      <c r="P42" s="41"/>
      <c r="Q42" s="41"/>
      <c r="R42" s="41"/>
      <c r="S42" s="56" t="str">
        <f t="shared" si="0"/>
        <v>NA</v>
      </c>
    </row>
    <row r="43" spans="1:19" x14ac:dyDescent="0.3">
      <c r="A43" s="41">
        <v>1782867</v>
      </c>
      <c r="B43" s="42" t="s">
        <v>613</v>
      </c>
      <c r="C43" s="42" t="s">
        <v>586</v>
      </c>
      <c r="D43" s="346" t="s">
        <v>26</v>
      </c>
      <c r="E43" s="104"/>
      <c r="F43" s="346" t="s">
        <v>26</v>
      </c>
      <c r="G43" s="346"/>
      <c r="H43" s="346"/>
      <c r="I43" s="41" t="s">
        <v>27</v>
      </c>
      <c r="J43" s="41" t="s">
        <v>26</v>
      </c>
      <c r="K43" s="41"/>
      <c r="L43" s="103"/>
      <c r="M43" s="103"/>
      <c r="N43" s="41">
        <f>VLOOKUP(A43,'[2]All US TC count'!$B$2:$M$61,12,FALSE)</f>
        <v>0</v>
      </c>
      <c r="O43" s="41"/>
      <c r="P43" s="41"/>
      <c r="Q43" s="41"/>
      <c r="R43" s="41"/>
      <c r="S43" s="56" t="str">
        <f t="shared" si="0"/>
        <v>NA</v>
      </c>
    </row>
    <row r="44" spans="1:19" x14ac:dyDescent="0.3">
      <c r="A44" s="41">
        <v>1782868</v>
      </c>
      <c r="B44" s="42" t="s">
        <v>614</v>
      </c>
      <c r="C44" s="42" t="s">
        <v>586</v>
      </c>
      <c r="D44" s="111" t="s">
        <v>26</v>
      </c>
      <c r="E44" s="104"/>
      <c r="F44" s="346" t="s">
        <v>26</v>
      </c>
      <c r="G44" s="346"/>
      <c r="H44" s="346"/>
      <c r="I44" s="41" t="s">
        <v>27</v>
      </c>
      <c r="J44" s="41" t="s">
        <v>26</v>
      </c>
      <c r="K44" s="41"/>
      <c r="L44" s="103"/>
      <c r="M44" s="103"/>
      <c r="N44" s="41">
        <f>VLOOKUP(A44,'[2]All US TC count'!$B$2:$M$61,12,FALSE)</f>
        <v>0</v>
      </c>
      <c r="O44" s="41"/>
      <c r="P44" s="41"/>
      <c r="Q44" s="41"/>
      <c r="R44" s="41"/>
      <c r="S44" s="56" t="str">
        <f t="shared" si="0"/>
        <v>NA</v>
      </c>
    </row>
    <row r="45" spans="1:19" ht="26" x14ac:dyDescent="0.3">
      <c r="A45" s="41">
        <v>1780373</v>
      </c>
      <c r="B45" s="42" t="s">
        <v>615</v>
      </c>
      <c r="C45" s="42"/>
      <c r="D45" s="111">
        <v>44286</v>
      </c>
      <c r="E45" s="104">
        <v>44288</v>
      </c>
      <c r="F45" s="346" t="s">
        <v>26</v>
      </c>
      <c r="G45" s="346"/>
      <c r="H45" s="346"/>
      <c r="I45" s="41" t="s">
        <v>577</v>
      </c>
      <c r="J45" s="41" t="s">
        <v>26</v>
      </c>
      <c r="K45" s="41"/>
      <c r="L45" s="103"/>
      <c r="M45" s="103"/>
      <c r="N45" s="41">
        <f>VLOOKUP(A45,'[2]All US TC count'!$B$2:$M$61,12,FALSE)</f>
        <v>0</v>
      </c>
      <c r="O45" s="41"/>
      <c r="P45" s="41"/>
      <c r="Q45" s="41"/>
      <c r="R45" s="41"/>
      <c r="S45" s="56" t="str">
        <f t="shared" si="0"/>
        <v>NA</v>
      </c>
    </row>
    <row r="46" spans="1:19" ht="26" x14ac:dyDescent="0.3">
      <c r="A46" s="41">
        <v>1780362</v>
      </c>
      <c r="B46" s="42" t="s">
        <v>616</v>
      </c>
      <c r="C46" s="42"/>
      <c r="D46" s="111">
        <v>44286</v>
      </c>
      <c r="E46" s="104">
        <v>44288</v>
      </c>
      <c r="F46" s="346" t="s">
        <v>26</v>
      </c>
      <c r="G46" s="346"/>
      <c r="H46" s="346"/>
      <c r="I46" s="41" t="s">
        <v>577</v>
      </c>
      <c r="J46" s="41" t="s">
        <v>26</v>
      </c>
      <c r="K46" s="41"/>
      <c r="L46" s="41"/>
      <c r="M46" s="41"/>
      <c r="N46" s="41">
        <f>VLOOKUP(A46,'[2]All US TC count'!$B$2:$M$61,12,FALSE)</f>
        <v>0</v>
      </c>
      <c r="O46" s="41"/>
      <c r="P46" s="41"/>
      <c r="Q46" s="41"/>
      <c r="R46" s="41"/>
      <c r="S46" s="56" t="str">
        <f t="shared" si="0"/>
        <v>NA</v>
      </c>
    </row>
    <row r="47" spans="1:19" x14ac:dyDescent="0.3">
      <c r="A47" s="41">
        <v>1732558</v>
      </c>
      <c r="B47" s="41" t="s">
        <v>617</v>
      </c>
      <c r="C47" s="42"/>
      <c r="D47" s="346" t="s">
        <v>162</v>
      </c>
      <c r="E47" s="104"/>
      <c r="F47" s="346">
        <v>4</v>
      </c>
      <c r="G47" s="346">
        <v>4</v>
      </c>
      <c r="H47" s="346">
        <v>4</v>
      </c>
      <c r="I47" s="41" t="s">
        <v>21</v>
      </c>
      <c r="J47" s="41" t="s">
        <v>39</v>
      </c>
      <c r="K47" s="41" t="s">
        <v>23</v>
      </c>
      <c r="L47" s="103">
        <v>44291</v>
      </c>
      <c r="M47" s="103">
        <v>44292</v>
      </c>
      <c r="N47" s="41">
        <f>VLOOKUP(A47,'[2]All US TC count'!$B$2:$M$61,12,FALSE)</f>
        <v>2</v>
      </c>
      <c r="O47" s="41"/>
      <c r="P47" s="41"/>
      <c r="Q47" s="41"/>
      <c r="R47" s="41"/>
      <c r="S47" s="56">
        <f t="shared" si="0"/>
        <v>4</v>
      </c>
    </row>
    <row r="48" spans="1:19" x14ac:dyDescent="0.3">
      <c r="A48" s="41">
        <v>1793385</v>
      </c>
      <c r="B48" s="41" t="s">
        <v>618</v>
      </c>
      <c r="C48" s="42" t="s">
        <v>558</v>
      </c>
      <c r="D48" s="111" t="s">
        <v>26</v>
      </c>
      <c r="E48" s="104"/>
      <c r="F48" s="346" t="s">
        <v>26</v>
      </c>
      <c r="G48" s="346"/>
      <c r="H48" s="346"/>
      <c r="I48" s="41" t="s">
        <v>27</v>
      </c>
      <c r="J48" s="41" t="s">
        <v>26</v>
      </c>
      <c r="K48" s="41"/>
      <c r="L48" s="103"/>
      <c r="M48" s="103"/>
      <c r="N48" s="41">
        <f>VLOOKUP(A48,'[2]All US TC count'!$B$2:$M$61,12,FALSE)</f>
        <v>0</v>
      </c>
      <c r="O48" s="41"/>
      <c r="P48" s="41"/>
      <c r="Q48" s="41"/>
      <c r="R48" s="41"/>
      <c r="S48" s="56" t="str">
        <f t="shared" si="0"/>
        <v>NA</v>
      </c>
    </row>
    <row r="49" spans="1:19" x14ac:dyDescent="0.3">
      <c r="A49" s="41">
        <v>1793388</v>
      </c>
      <c r="B49" s="41" t="s">
        <v>561</v>
      </c>
      <c r="C49" s="42" t="s">
        <v>558</v>
      </c>
      <c r="D49" s="111">
        <v>44300</v>
      </c>
      <c r="E49" s="104">
        <v>44302</v>
      </c>
      <c r="F49" s="346">
        <v>5</v>
      </c>
      <c r="G49" s="346">
        <v>0</v>
      </c>
      <c r="H49" s="346">
        <v>6</v>
      </c>
      <c r="I49" s="41" t="s">
        <v>213</v>
      </c>
      <c r="J49" s="41" t="s">
        <v>30</v>
      </c>
      <c r="K49" s="41" t="s">
        <v>23</v>
      </c>
      <c r="L49" s="103">
        <v>44298</v>
      </c>
      <c r="M49" s="103">
        <v>44299</v>
      </c>
      <c r="N49" s="41">
        <f>VLOOKUP(A49,'[2]All US TC count'!$B$2:$M$61,12,FALSE)</f>
        <v>3.75</v>
      </c>
      <c r="O49" s="41"/>
      <c r="P49" s="41"/>
      <c r="Q49" s="41"/>
      <c r="R49" s="41"/>
      <c r="S49" s="56">
        <f t="shared" si="0"/>
        <v>0</v>
      </c>
    </row>
    <row r="50" spans="1:19" x14ac:dyDescent="0.3">
      <c r="A50" s="41">
        <v>1793387</v>
      </c>
      <c r="B50" s="41" t="s">
        <v>619</v>
      </c>
      <c r="C50" s="42" t="s">
        <v>558</v>
      </c>
      <c r="D50" s="111">
        <v>44300</v>
      </c>
      <c r="E50" s="104">
        <v>44302</v>
      </c>
      <c r="F50" s="346">
        <v>5</v>
      </c>
      <c r="G50" s="346">
        <v>6</v>
      </c>
      <c r="H50" s="346">
        <v>6</v>
      </c>
      <c r="I50" s="41" t="s">
        <v>21</v>
      </c>
      <c r="J50" s="41" t="s">
        <v>30</v>
      </c>
      <c r="K50" s="41" t="s">
        <v>23</v>
      </c>
      <c r="L50" s="103">
        <v>44295</v>
      </c>
      <c r="M50" s="103">
        <v>44298</v>
      </c>
      <c r="N50" s="41">
        <f>VLOOKUP(A50,'[2]All US TC count'!$B$2:$M$61,12,FALSE)</f>
        <v>3.75</v>
      </c>
      <c r="O50" s="41"/>
      <c r="P50" s="41"/>
      <c r="Q50" s="41"/>
      <c r="R50" s="41"/>
      <c r="S50" s="56">
        <f t="shared" si="0"/>
        <v>6</v>
      </c>
    </row>
    <row r="51" spans="1:19" x14ac:dyDescent="0.3">
      <c r="A51" s="41">
        <v>1793397</v>
      </c>
      <c r="B51" s="41" t="s">
        <v>620</v>
      </c>
      <c r="C51" s="42" t="s">
        <v>558</v>
      </c>
      <c r="D51" s="111">
        <v>44300</v>
      </c>
      <c r="E51" s="104">
        <v>44302</v>
      </c>
      <c r="F51" s="346">
        <v>6</v>
      </c>
      <c r="G51" s="346">
        <v>3</v>
      </c>
      <c r="H51" s="346">
        <v>3</v>
      </c>
      <c r="I51" s="41" t="s">
        <v>21</v>
      </c>
      <c r="J51" s="41" t="s">
        <v>23</v>
      </c>
      <c r="K51" s="41" t="s">
        <v>46</v>
      </c>
      <c r="L51" s="103">
        <v>44293</v>
      </c>
      <c r="M51" s="103">
        <v>44294</v>
      </c>
      <c r="N51" s="41">
        <f>VLOOKUP(A51,'[2]All US TC count'!$B$2:$M$61,12,FALSE)</f>
        <v>4.5</v>
      </c>
      <c r="O51" s="41"/>
      <c r="P51" s="41"/>
      <c r="Q51" s="41"/>
      <c r="R51" s="41"/>
      <c r="S51" s="56">
        <f t="shared" si="0"/>
        <v>3</v>
      </c>
    </row>
    <row r="52" spans="1:19" x14ac:dyDescent="0.3">
      <c r="A52" s="41">
        <v>1793390</v>
      </c>
      <c r="B52" s="41" t="s">
        <v>621</v>
      </c>
      <c r="C52" s="42" t="s">
        <v>558</v>
      </c>
      <c r="D52" s="111">
        <v>44300</v>
      </c>
      <c r="E52" s="104">
        <v>44302</v>
      </c>
      <c r="F52" s="346">
        <v>10</v>
      </c>
      <c r="G52" s="346">
        <v>6</v>
      </c>
      <c r="H52" s="346">
        <v>6</v>
      </c>
      <c r="I52" s="41" t="s">
        <v>21</v>
      </c>
      <c r="J52" s="41" t="s">
        <v>30</v>
      </c>
      <c r="K52" s="41" t="s">
        <v>23</v>
      </c>
      <c r="L52" s="103">
        <v>44298</v>
      </c>
      <c r="M52" s="103">
        <v>44299</v>
      </c>
      <c r="N52" s="41">
        <f>VLOOKUP(A52,'[2]All US TC count'!$B$2:$M$61,12,FALSE)</f>
        <v>7.5</v>
      </c>
      <c r="O52" s="41"/>
      <c r="P52" s="41"/>
      <c r="Q52" s="41"/>
      <c r="R52" s="41"/>
      <c r="S52" s="56">
        <f t="shared" si="0"/>
        <v>6</v>
      </c>
    </row>
    <row r="53" spans="1:19" x14ac:dyDescent="0.3">
      <c r="A53" s="41">
        <v>1793386</v>
      </c>
      <c r="B53" s="41" t="s">
        <v>562</v>
      </c>
      <c r="C53" s="42" t="s">
        <v>558</v>
      </c>
      <c r="D53" s="111">
        <v>44300</v>
      </c>
      <c r="E53" s="104">
        <v>44302</v>
      </c>
      <c r="F53" s="346">
        <v>4</v>
      </c>
      <c r="G53" s="346">
        <v>0</v>
      </c>
      <c r="H53" s="346">
        <v>6</v>
      </c>
      <c r="I53" s="41" t="s">
        <v>213</v>
      </c>
      <c r="J53" s="41" t="s">
        <v>30</v>
      </c>
      <c r="K53" s="41" t="s">
        <v>23</v>
      </c>
      <c r="L53" s="103">
        <v>44295</v>
      </c>
      <c r="M53" s="103">
        <v>44298</v>
      </c>
      <c r="N53" s="41">
        <f>VLOOKUP(A53,'[2]All US TC count'!$B$2:$M$61,12,FALSE)</f>
        <v>3</v>
      </c>
      <c r="O53" s="41"/>
      <c r="P53" s="41"/>
      <c r="Q53" s="41"/>
      <c r="R53" s="41"/>
      <c r="S53" s="56">
        <f t="shared" si="0"/>
        <v>0</v>
      </c>
    </row>
    <row r="54" spans="1:19" x14ac:dyDescent="0.3">
      <c r="A54" s="41">
        <v>1793394</v>
      </c>
      <c r="B54" s="41" t="s">
        <v>622</v>
      </c>
      <c r="C54" s="42" t="s">
        <v>558</v>
      </c>
      <c r="D54" s="111">
        <v>44300</v>
      </c>
      <c r="E54" s="104">
        <v>44302</v>
      </c>
      <c r="F54" s="346">
        <v>5</v>
      </c>
      <c r="G54" s="346">
        <v>5</v>
      </c>
      <c r="H54" s="346">
        <v>5</v>
      </c>
      <c r="I54" s="41" t="s">
        <v>21</v>
      </c>
      <c r="J54" s="41" t="s">
        <v>46</v>
      </c>
      <c r="K54" s="41" t="s">
        <v>23</v>
      </c>
      <c r="L54" s="103">
        <v>44298</v>
      </c>
      <c r="M54" s="103">
        <v>44299</v>
      </c>
      <c r="N54" s="41">
        <f>VLOOKUP(A54,'[2]All US TC count'!$B$2:$M$61,12,FALSE)</f>
        <v>3.75</v>
      </c>
      <c r="O54" s="41"/>
      <c r="P54" s="41"/>
      <c r="Q54" s="41"/>
      <c r="R54" s="41"/>
      <c r="S54" s="56">
        <f t="shared" si="0"/>
        <v>5</v>
      </c>
    </row>
    <row r="55" spans="1:19" x14ac:dyDescent="0.3">
      <c r="A55" s="41">
        <v>1793396</v>
      </c>
      <c r="B55" s="41" t="s">
        <v>623</v>
      </c>
      <c r="C55" s="42" t="s">
        <v>558</v>
      </c>
      <c r="D55" s="111">
        <v>44300</v>
      </c>
      <c r="E55" s="104">
        <v>44302</v>
      </c>
      <c r="F55" s="346">
        <v>5</v>
      </c>
      <c r="G55" s="346">
        <v>5</v>
      </c>
      <c r="H55" s="346">
        <v>5</v>
      </c>
      <c r="I55" s="41" t="s">
        <v>21</v>
      </c>
      <c r="J55" s="41" t="s">
        <v>46</v>
      </c>
      <c r="K55" s="41" t="s">
        <v>23</v>
      </c>
      <c r="L55" s="103">
        <v>44298</v>
      </c>
      <c r="M55" s="103">
        <v>44299</v>
      </c>
      <c r="N55" s="41">
        <f>VLOOKUP(A55,'[2]All US TC count'!$B$2:$M$61,12,FALSE)</f>
        <v>3.75</v>
      </c>
      <c r="O55" s="41"/>
      <c r="P55" s="41"/>
      <c r="Q55" s="41"/>
      <c r="R55" s="41"/>
      <c r="S55" s="56">
        <f t="shared" si="0"/>
        <v>5</v>
      </c>
    </row>
    <row r="56" spans="1:19" x14ac:dyDescent="0.3">
      <c r="A56" s="41">
        <v>1793392</v>
      </c>
      <c r="B56" s="41" t="s">
        <v>624</v>
      </c>
      <c r="C56" s="42" t="s">
        <v>558</v>
      </c>
      <c r="D56" s="111">
        <v>44300</v>
      </c>
      <c r="E56" s="104">
        <v>44302</v>
      </c>
      <c r="F56" s="346">
        <v>4</v>
      </c>
      <c r="G56" s="346">
        <v>5</v>
      </c>
      <c r="H56" s="346">
        <v>5</v>
      </c>
      <c r="I56" s="41" t="s">
        <v>21</v>
      </c>
      <c r="J56" s="41" t="s">
        <v>46</v>
      </c>
      <c r="K56" s="41" t="s">
        <v>23</v>
      </c>
      <c r="L56" s="103">
        <v>44300</v>
      </c>
      <c r="M56" s="103">
        <v>44301</v>
      </c>
      <c r="N56" s="41">
        <f>VLOOKUP(A56,'[2]All US TC count'!$B$2:$M$61,12,FALSE)</f>
        <v>3</v>
      </c>
      <c r="O56" s="41"/>
      <c r="P56" s="41"/>
      <c r="Q56" s="41"/>
      <c r="R56" s="41"/>
      <c r="S56" s="56">
        <f t="shared" si="0"/>
        <v>5</v>
      </c>
    </row>
    <row r="57" spans="1:19" x14ac:dyDescent="0.3">
      <c r="A57" s="41">
        <v>1793395</v>
      </c>
      <c r="B57" s="41" t="s">
        <v>625</v>
      </c>
      <c r="C57" s="42" t="s">
        <v>558</v>
      </c>
      <c r="D57" s="111">
        <v>44300</v>
      </c>
      <c r="E57" s="104">
        <v>44302</v>
      </c>
      <c r="F57" s="346">
        <v>5</v>
      </c>
      <c r="G57" s="346">
        <v>5</v>
      </c>
      <c r="H57" s="346">
        <v>5</v>
      </c>
      <c r="I57" s="41" t="s">
        <v>21</v>
      </c>
      <c r="J57" s="41" t="s">
        <v>46</v>
      </c>
      <c r="K57" s="41" t="s">
        <v>23</v>
      </c>
      <c r="L57" s="103">
        <v>44300</v>
      </c>
      <c r="M57" s="103">
        <v>44301</v>
      </c>
      <c r="N57" s="41">
        <f>VLOOKUP(A57,'[2]All US TC count'!$B$2:$M$61,12,FALSE)</f>
        <v>3.75</v>
      </c>
      <c r="O57" s="41"/>
      <c r="P57" s="41"/>
      <c r="Q57" s="41"/>
      <c r="R57" s="41"/>
      <c r="S57" s="56">
        <f t="shared" si="0"/>
        <v>5</v>
      </c>
    </row>
    <row r="58" spans="1:19" x14ac:dyDescent="0.3">
      <c r="A58" s="41">
        <v>1793391</v>
      </c>
      <c r="B58" s="41" t="s">
        <v>626</v>
      </c>
      <c r="C58" s="42" t="s">
        <v>558</v>
      </c>
      <c r="D58" s="111">
        <v>44300</v>
      </c>
      <c r="E58" s="104">
        <v>44302</v>
      </c>
      <c r="F58" s="346">
        <v>5</v>
      </c>
      <c r="G58" s="346">
        <v>6</v>
      </c>
      <c r="H58" s="346">
        <v>6</v>
      </c>
      <c r="I58" s="41" t="s">
        <v>21</v>
      </c>
      <c r="J58" s="41" t="s">
        <v>23</v>
      </c>
      <c r="K58" s="41" t="s">
        <v>46</v>
      </c>
      <c r="L58" s="103">
        <v>44291</v>
      </c>
      <c r="M58" s="103">
        <v>44292</v>
      </c>
      <c r="N58" s="41">
        <f>VLOOKUP(A58,'[2]All US TC count'!$B$2:$M$61,12,FALSE)</f>
        <v>3.75</v>
      </c>
      <c r="O58" s="41"/>
      <c r="P58" s="41"/>
      <c r="Q58" s="41"/>
      <c r="R58" s="41"/>
      <c r="S58" s="56">
        <f t="shared" si="0"/>
        <v>6</v>
      </c>
    </row>
    <row r="59" spans="1:19" x14ac:dyDescent="0.3">
      <c r="A59" s="41">
        <v>1793393</v>
      </c>
      <c r="B59" s="41" t="s">
        <v>627</v>
      </c>
      <c r="C59" s="42" t="s">
        <v>558</v>
      </c>
      <c r="D59" s="111">
        <v>44300</v>
      </c>
      <c r="E59" s="104">
        <v>44302</v>
      </c>
      <c r="F59" s="346">
        <v>4</v>
      </c>
      <c r="G59" s="346">
        <v>6</v>
      </c>
      <c r="H59" s="346">
        <v>6</v>
      </c>
      <c r="I59" s="41" t="s">
        <v>21</v>
      </c>
      <c r="J59" s="41" t="s">
        <v>23</v>
      </c>
      <c r="K59" s="41" t="s">
        <v>46</v>
      </c>
      <c r="L59" s="103">
        <v>44292</v>
      </c>
      <c r="M59" s="103">
        <v>44293</v>
      </c>
      <c r="N59" s="41">
        <f>VLOOKUP(A59,'[2]All US TC count'!$B$2:$M$61,12,FALSE)</f>
        <v>3</v>
      </c>
      <c r="O59" s="41"/>
      <c r="P59" s="41"/>
      <c r="Q59" s="41"/>
      <c r="R59" s="41"/>
      <c r="S59" s="56">
        <f t="shared" si="0"/>
        <v>6</v>
      </c>
    </row>
    <row r="60" spans="1:19" x14ac:dyDescent="0.3">
      <c r="A60" s="41">
        <v>1793389</v>
      </c>
      <c r="B60" s="41" t="s">
        <v>628</v>
      </c>
      <c r="C60" s="42" t="s">
        <v>558</v>
      </c>
      <c r="D60" s="111">
        <v>44300</v>
      </c>
      <c r="E60" s="104">
        <v>44302</v>
      </c>
      <c r="F60" s="346">
        <v>5</v>
      </c>
      <c r="G60" s="346">
        <v>5</v>
      </c>
      <c r="H60" s="346">
        <v>5</v>
      </c>
      <c r="I60" s="41" t="s">
        <v>21</v>
      </c>
      <c r="J60" s="41" t="s">
        <v>46</v>
      </c>
      <c r="K60" s="41" t="s">
        <v>23</v>
      </c>
      <c r="L60" s="103">
        <v>44300</v>
      </c>
      <c r="M60" s="103">
        <v>44301</v>
      </c>
      <c r="N60" s="41">
        <f>VLOOKUP(A60,'[2]All US TC count'!$B$2:$M$61,12,FALSE)</f>
        <v>3.75</v>
      </c>
      <c r="O60" s="41"/>
      <c r="P60" s="41"/>
      <c r="Q60" s="41"/>
      <c r="R60" s="41"/>
      <c r="S60" s="56">
        <f t="shared" si="0"/>
        <v>5</v>
      </c>
    </row>
    <row r="61" spans="1:19" x14ac:dyDescent="0.3">
      <c r="A61" s="41">
        <v>1793398</v>
      </c>
      <c r="B61" s="41" t="s">
        <v>629</v>
      </c>
      <c r="C61" s="42" t="s">
        <v>558</v>
      </c>
      <c r="D61" s="111">
        <v>44300</v>
      </c>
      <c r="E61" s="104">
        <v>44302</v>
      </c>
      <c r="F61" s="346">
        <v>4</v>
      </c>
      <c r="G61" s="346">
        <v>6</v>
      </c>
      <c r="H61" s="346">
        <v>6</v>
      </c>
      <c r="I61" s="41" t="s">
        <v>21</v>
      </c>
      <c r="J61" s="41" t="s">
        <v>39</v>
      </c>
      <c r="K61" s="41" t="s">
        <v>23</v>
      </c>
      <c r="L61" s="103">
        <v>44294</v>
      </c>
      <c r="M61" s="103">
        <v>44295</v>
      </c>
      <c r="N61" s="41">
        <f>VLOOKUP(A61,'[2]All US TC count'!$B$2:$M$61,12,FALSE)</f>
        <v>3</v>
      </c>
      <c r="O61" s="41"/>
      <c r="P61" s="41"/>
      <c r="Q61" s="41"/>
      <c r="R61" s="41"/>
      <c r="S61" s="56">
        <f t="shared" si="0"/>
        <v>6</v>
      </c>
    </row>
    <row r="62" spans="1:19" x14ac:dyDescent="0.3">
      <c r="A62" s="41">
        <v>1712561</v>
      </c>
      <c r="B62" s="42" t="s">
        <v>630</v>
      </c>
      <c r="C62" s="42" t="s">
        <v>558</v>
      </c>
      <c r="D62" s="111">
        <v>44292</v>
      </c>
      <c r="E62" s="104">
        <v>44294</v>
      </c>
      <c r="F62" s="346" t="s">
        <v>26</v>
      </c>
      <c r="G62" s="346"/>
      <c r="H62" s="346"/>
      <c r="I62" s="41" t="s">
        <v>27</v>
      </c>
      <c r="J62" s="41" t="s">
        <v>26</v>
      </c>
      <c r="K62" s="41"/>
      <c r="L62" s="103"/>
      <c r="M62" s="103"/>
      <c r="N62" s="41">
        <f>VLOOKUP(A62,'[2]All US TC count'!$B$2:$M$61,12,FALSE)</f>
        <v>0</v>
      </c>
      <c r="O62" s="41"/>
      <c r="P62" s="41"/>
      <c r="Q62" s="41"/>
      <c r="R62" s="41"/>
      <c r="S62" s="56" t="str">
        <f t="shared" si="0"/>
        <v>NA</v>
      </c>
    </row>
    <row r="63" spans="1:19" x14ac:dyDescent="0.3">
      <c r="A63" s="41">
        <v>1799100</v>
      </c>
      <c r="B63" s="41" t="s">
        <v>631</v>
      </c>
      <c r="C63" s="42"/>
      <c r="D63" s="111" t="s">
        <v>162</v>
      </c>
      <c r="E63" s="104"/>
      <c r="F63" s="346">
        <v>2</v>
      </c>
      <c r="G63" s="346">
        <v>3</v>
      </c>
      <c r="H63" s="346">
        <v>3</v>
      </c>
      <c r="I63" s="41" t="s">
        <v>21</v>
      </c>
      <c r="J63" s="41" t="s">
        <v>520</v>
      </c>
      <c r="K63" s="41" t="s">
        <v>23</v>
      </c>
      <c r="L63" s="103"/>
      <c r="M63" s="103"/>
      <c r="N63" s="41">
        <v>3</v>
      </c>
      <c r="O63" s="41"/>
      <c r="P63" s="41"/>
      <c r="Q63" s="41"/>
      <c r="R63" s="41"/>
      <c r="S63" s="56">
        <f t="shared" si="0"/>
        <v>3</v>
      </c>
    </row>
    <row r="64" spans="1:19" ht="26.15" customHeight="1" x14ac:dyDescent="0.3">
      <c r="A64" s="41">
        <v>1799101</v>
      </c>
      <c r="B64" s="41" t="s">
        <v>632</v>
      </c>
      <c r="C64" s="42"/>
      <c r="D64" s="111" t="s">
        <v>162</v>
      </c>
      <c r="E64" s="104"/>
      <c r="F64" s="346">
        <v>2</v>
      </c>
      <c r="G64" s="346">
        <v>2</v>
      </c>
      <c r="H64" s="346">
        <v>2</v>
      </c>
      <c r="I64" s="41" t="s">
        <v>21</v>
      </c>
      <c r="J64" s="41" t="s">
        <v>546</v>
      </c>
      <c r="K64" s="41" t="s">
        <v>23</v>
      </c>
      <c r="L64" s="103"/>
      <c r="M64" s="103"/>
      <c r="N64" s="41">
        <v>3</v>
      </c>
      <c r="O64" s="41"/>
      <c r="P64" s="41"/>
      <c r="Q64" s="41"/>
      <c r="R64" s="41"/>
      <c r="S64" s="56">
        <f t="shared" si="0"/>
        <v>2</v>
      </c>
    </row>
    <row r="65" spans="1:19" ht="52" x14ac:dyDescent="0.3">
      <c r="A65" s="41">
        <v>1803142</v>
      </c>
      <c r="B65" s="42" t="s">
        <v>633</v>
      </c>
      <c r="C65" s="42"/>
      <c r="D65" s="111">
        <v>44298</v>
      </c>
      <c r="E65" s="104">
        <v>44300</v>
      </c>
      <c r="F65" s="346">
        <v>2</v>
      </c>
      <c r="G65" s="346">
        <v>2</v>
      </c>
      <c r="H65" s="346">
        <v>2</v>
      </c>
      <c r="I65" s="41" t="s">
        <v>21</v>
      </c>
      <c r="J65" s="41" t="s">
        <v>546</v>
      </c>
      <c r="K65" s="41" t="s">
        <v>39</v>
      </c>
      <c r="L65" s="103"/>
      <c r="M65" s="103"/>
      <c r="N65" s="41">
        <v>3</v>
      </c>
      <c r="O65" s="41"/>
      <c r="P65" s="41"/>
      <c r="Q65" s="41"/>
      <c r="R65" s="41"/>
      <c r="S65" s="56">
        <f t="shared" si="0"/>
        <v>2</v>
      </c>
    </row>
    <row r="66" spans="1:19" ht="14.5" x14ac:dyDescent="0.35">
      <c r="A66" s="41">
        <v>1807329</v>
      </c>
      <c r="B66" s="1" t="s">
        <v>634</v>
      </c>
      <c r="C66" s="42"/>
      <c r="D66" s="111">
        <v>44299</v>
      </c>
      <c r="E66" s="111">
        <v>44301</v>
      </c>
      <c r="F66" s="346">
        <v>2</v>
      </c>
      <c r="G66" s="346">
        <v>3</v>
      </c>
      <c r="H66" s="346">
        <v>3</v>
      </c>
      <c r="I66" s="41" t="s">
        <v>21</v>
      </c>
      <c r="J66" s="41" t="s">
        <v>546</v>
      </c>
      <c r="K66" s="41" t="s">
        <v>23</v>
      </c>
      <c r="L66" s="41"/>
      <c r="M66" s="41"/>
      <c r="N66" s="41">
        <v>3</v>
      </c>
      <c r="O66" s="41"/>
      <c r="P66" s="41"/>
      <c r="Q66" s="41"/>
      <c r="R66" s="41"/>
      <c r="S66" s="56">
        <f t="shared" si="0"/>
        <v>3</v>
      </c>
    </row>
    <row r="67" spans="1:19" ht="14.5" x14ac:dyDescent="0.35">
      <c r="A67" s="41">
        <v>1852468</v>
      </c>
      <c r="B67" s="1" t="s">
        <v>567</v>
      </c>
      <c r="C67" s="42"/>
      <c r="D67" s="111"/>
      <c r="E67" s="111"/>
      <c r="F67" s="346"/>
      <c r="G67" s="346"/>
      <c r="H67" s="346"/>
      <c r="I67" s="41"/>
      <c r="J67" s="41"/>
      <c r="K67" s="41"/>
      <c r="L67" s="41"/>
      <c r="M67" s="41"/>
      <c r="N67" s="41"/>
      <c r="O67" s="41"/>
      <c r="P67" s="41"/>
      <c r="Q67" s="41"/>
      <c r="R67" s="41"/>
    </row>
    <row r="68" spans="1:19" ht="14.5" x14ac:dyDescent="0.35">
      <c r="A68" s="41">
        <v>1852466</v>
      </c>
      <c r="B68" s="1" t="s">
        <v>568</v>
      </c>
      <c r="C68" s="42"/>
      <c r="D68" s="111"/>
      <c r="E68" s="111"/>
      <c r="F68" s="346"/>
      <c r="G68" s="346"/>
      <c r="H68" s="346"/>
      <c r="I68" s="41"/>
      <c r="J68" s="41"/>
      <c r="K68" s="41"/>
      <c r="L68" s="41"/>
      <c r="M68" s="41"/>
      <c r="N68" s="41"/>
      <c r="O68" s="41"/>
      <c r="P68" s="41"/>
      <c r="Q68" s="41"/>
      <c r="R68" s="41"/>
    </row>
    <row r="69" spans="1:19" ht="14.5" x14ac:dyDescent="0.35">
      <c r="A69" s="41">
        <v>1852462</v>
      </c>
      <c r="B69" s="1" t="s">
        <v>569</v>
      </c>
      <c r="C69" s="42"/>
      <c r="D69" s="111"/>
      <c r="E69" s="111"/>
      <c r="F69" s="346"/>
      <c r="G69" s="346"/>
      <c r="H69" s="346"/>
      <c r="I69" s="41"/>
      <c r="J69" s="41"/>
      <c r="K69" s="41"/>
      <c r="L69" s="41"/>
      <c r="M69" s="41"/>
      <c r="N69" s="41"/>
      <c r="O69" s="41"/>
      <c r="P69" s="41"/>
      <c r="Q69" s="41"/>
      <c r="R69" s="41"/>
    </row>
  </sheetData>
  <autoFilter ref="A2:S66" xr:uid="{5FD671E5-4125-442A-9140-031835C2F82D}"/>
  <mergeCells count="1">
    <mergeCell ref="A1:R1"/>
  </mergeCells>
  <conditionalFormatting sqref="A47:B61">
    <cfRule type="duplicateValues" dxfId="294" priority="7"/>
  </conditionalFormatting>
  <conditionalFormatting sqref="A48:A61">
    <cfRule type="duplicateValues" dxfId="293" priority="6"/>
  </conditionalFormatting>
  <conditionalFormatting sqref="A62">
    <cfRule type="duplicateValues" dxfId="292" priority="5"/>
  </conditionalFormatting>
  <conditionalFormatting sqref="A63:B64">
    <cfRule type="duplicateValues" dxfId="291" priority="4"/>
  </conditionalFormatting>
  <conditionalFormatting sqref="A65">
    <cfRule type="duplicateValues" dxfId="290" priority="3"/>
  </conditionalFormatting>
  <conditionalFormatting sqref="A66">
    <cfRule type="duplicateValues" dxfId="289" priority="2"/>
  </conditionalFormatting>
  <conditionalFormatting sqref="A67:A69">
    <cfRule type="duplicateValues" dxfId="288" priority="1"/>
  </conditionalFormatting>
  <hyperlinks>
    <hyperlink ref="A48" r:id="rId1" display="https://octane.deloitte.com/ui/entity-navigation.jsp?p=1001/399004&amp;entityType=work_item&amp;id=1793385" xr:uid="{A5684403-26F2-4AB3-B742-1A88C2A3C9B6}"/>
    <hyperlink ref="A49" r:id="rId2" display="https://octane.deloitte.com/ui/entity-navigation.jsp?p=1001/399004&amp;entityType=work_item&amp;id=1793388" xr:uid="{3A05172E-B336-4DEC-B384-A57F777C9B15}"/>
    <hyperlink ref="A50" r:id="rId3" display="https://octane.deloitte.com/ui/entity-navigation.jsp?p=1001/399004&amp;entityType=work_item&amp;id=1793387" xr:uid="{7B45EEE8-5156-4FEE-87E3-EC1B338F1B52}"/>
    <hyperlink ref="A51" r:id="rId4" display="https://octane.deloitte.com/ui/entity-navigation.jsp?p=1001/399004&amp;entityType=work_item&amp;id=1793397" xr:uid="{DF91C2A1-1124-4319-9B95-BA9DD7C8C303}"/>
    <hyperlink ref="A52" r:id="rId5" display="https://octane.deloitte.com/ui/entity-navigation.jsp?p=1001/399004&amp;entityType=work_item&amp;id=1793390" xr:uid="{E1ADE0B2-0148-42D2-B377-E05A6852C37B}"/>
    <hyperlink ref="A53" r:id="rId6" display="https://octane.deloitte.com/ui/entity-navigation.jsp?p=1001/399004&amp;entityType=work_item&amp;id=1793386" xr:uid="{B6C3DD36-BAB6-454E-917C-10751A961AC1}"/>
    <hyperlink ref="A54" r:id="rId7" display="https://octane.deloitte.com/ui/entity-navigation.jsp?p=1001/399004&amp;entityType=work_item&amp;id=1793394" xr:uid="{6B6234EC-8829-4506-9A5C-885AFD960C21}"/>
    <hyperlink ref="A55" r:id="rId8" display="https://octane.deloitte.com/ui/entity-navigation.jsp?p=1001/399004&amp;entityType=work_item&amp;id=1793396" xr:uid="{ED7E81B8-18A3-4917-AFF9-901AECC8849B}"/>
    <hyperlink ref="A56" r:id="rId9" display="https://octane.deloitte.com/ui/entity-navigation.jsp?p=1001/399004&amp;entityType=work_item&amp;id=1793392" xr:uid="{1B71C460-E749-4730-AA8F-1CE266351833}"/>
    <hyperlink ref="A57" r:id="rId10" display="https://octane.deloitte.com/ui/entity-navigation.jsp?p=1001/399004&amp;entityType=work_item&amp;id=1793395" xr:uid="{1930A9F4-5DE1-4FCD-82E0-77D372473B75}"/>
    <hyperlink ref="A58" r:id="rId11" display="https://octane.deloitte.com/ui/entity-navigation.jsp?p=1001/399004&amp;entityType=work_item&amp;id=1793391" xr:uid="{4F969923-A7FF-4FF9-B08C-2D4AB03E93DF}"/>
    <hyperlink ref="A59" r:id="rId12" display="https://octane.deloitte.com/ui/entity-navigation.jsp?p=1001/399004&amp;entityType=work_item&amp;id=1793393" xr:uid="{0CCF0E72-422E-46A3-B1EC-40DBB810F88F}"/>
    <hyperlink ref="A60" r:id="rId13" display="https://octane.deloitte.com/ui/entity-navigation.jsp?p=1001/399004&amp;entityType=work_item&amp;id=1793389" xr:uid="{68BCF51F-C5CE-47AD-8442-7B7FD0E52F04}"/>
    <hyperlink ref="A61" r:id="rId14" display="https://octane.deloitte.com/ui/entity-navigation.jsp?p=1001/399004&amp;entityType=work_item&amp;id=1793398" xr:uid="{7CBA6BC1-6046-496F-B3D3-2C1BF3E77F76}"/>
  </hyperlinks>
  <pageMargins left="0.7" right="0.7" top="0.75" bottom="0.75" header="0.3" footer="0.3"/>
  <pageSetup paperSize="9" orientation="portrait" r:id="rId1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CADC0-7826-4E19-816B-8F12FEEA15D0}">
  <dimension ref="A1:O70"/>
  <sheetViews>
    <sheetView topLeftCell="A8" zoomScale="86" workbookViewId="0">
      <selection activeCell="C19" sqref="C19"/>
    </sheetView>
  </sheetViews>
  <sheetFormatPr defaultColWidth="8.7265625" defaultRowHeight="13" x14ac:dyDescent="0.3"/>
  <cols>
    <col min="1" max="1" width="20.1796875" style="56" customWidth="1"/>
    <col min="2" max="2" width="49.7265625" style="56" customWidth="1"/>
    <col min="3" max="3" width="23.453125" style="56" customWidth="1"/>
    <col min="4" max="4" width="18.54296875" style="56" customWidth="1"/>
    <col min="5" max="5" width="21.54296875" style="56" bestFit="1" customWidth="1"/>
    <col min="6" max="6" width="16.453125" style="56" customWidth="1"/>
    <col min="7" max="7" width="13" style="56" customWidth="1"/>
    <col min="8" max="8" width="11.1796875" style="56" customWidth="1"/>
    <col min="9" max="9" width="8.7265625" style="56"/>
    <col min="10" max="10" width="8.54296875" style="56" customWidth="1"/>
    <col min="11" max="11" width="12.453125" style="56" customWidth="1"/>
    <col min="12" max="12" width="14.81640625" style="56" customWidth="1"/>
    <col min="13" max="13" width="20.54296875" style="56" customWidth="1"/>
    <col min="14" max="14" width="13.7265625" style="56" customWidth="1"/>
    <col min="15" max="15" width="18.26953125" style="56" customWidth="1"/>
    <col min="16" max="16384" width="8.7265625" style="56"/>
  </cols>
  <sheetData>
    <row r="1" spans="1:15" x14ac:dyDescent="0.3">
      <c r="A1" s="396" t="s">
        <v>635</v>
      </c>
      <c r="B1" s="397"/>
      <c r="C1" s="397"/>
      <c r="D1" s="397"/>
      <c r="E1" s="397"/>
      <c r="F1" s="397"/>
      <c r="G1" s="397"/>
      <c r="H1" s="397"/>
      <c r="I1" s="397"/>
      <c r="J1" s="397"/>
    </row>
    <row r="2" spans="1:15" ht="52" x14ac:dyDescent="0.3">
      <c r="A2" s="342" t="s">
        <v>74</v>
      </c>
      <c r="B2" s="342" t="s">
        <v>75</v>
      </c>
      <c r="C2" s="344" t="s">
        <v>104</v>
      </c>
      <c r="D2" s="344" t="s">
        <v>77</v>
      </c>
      <c r="E2" s="344" t="s">
        <v>21</v>
      </c>
      <c r="F2" s="344" t="s">
        <v>27</v>
      </c>
      <c r="G2" s="344" t="s">
        <v>105</v>
      </c>
      <c r="H2" s="344" t="s">
        <v>213</v>
      </c>
      <c r="I2" s="344" t="s">
        <v>555</v>
      </c>
      <c r="J2" s="344" t="s">
        <v>636</v>
      </c>
    </row>
    <row r="3" spans="1:15" x14ac:dyDescent="0.3">
      <c r="A3" s="114" t="s">
        <v>81</v>
      </c>
      <c r="B3" s="115">
        <f>COUNT(A6:A69)</f>
        <v>25</v>
      </c>
      <c r="C3" s="33">
        <f>COUNTIF(C6:C69,C2)</f>
        <v>8</v>
      </c>
      <c r="D3" s="33">
        <f>COUNTIF(C6:D69,D2)</f>
        <v>1</v>
      </c>
      <c r="E3" s="33">
        <f>COUNTIF(C6:E69,E2)</f>
        <v>8</v>
      </c>
      <c r="F3" s="33">
        <f>COUNTIF(C6:F69,F2)</f>
        <v>0</v>
      </c>
      <c r="G3" s="33">
        <f>COUNTIF(C6:G69,G2)</f>
        <v>0</v>
      </c>
      <c r="H3" s="33">
        <f>COUNTIF(C6:H69,H2)</f>
        <v>0</v>
      </c>
      <c r="I3" s="33">
        <f>COUNTIF(C6:I69,I2)</f>
        <v>7</v>
      </c>
      <c r="J3" s="33">
        <f>COUNTIF(C6:J69,J2)</f>
        <v>0</v>
      </c>
    </row>
    <row r="5" spans="1:15" x14ac:dyDescent="0.3">
      <c r="A5" s="342" t="s">
        <v>106</v>
      </c>
      <c r="B5" s="157" t="s">
        <v>2</v>
      </c>
      <c r="C5" s="342" t="s">
        <v>107</v>
      </c>
      <c r="D5" s="342" t="s">
        <v>108</v>
      </c>
      <c r="E5" s="342" t="s">
        <v>637</v>
      </c>
      <c r="F5" s="342"/>
      <c r="G5" s="342"/>
      <c r="H5" s="342"/>
      <c r="I5" s="342"/>
      <c r="J5" s="342"/>
      <c r="K5" s="342"/>
      <c r="L5" s="342"/>
      <c r="M5" s="342"/>
      <c r="N5" s="342"/>
      <c r="O5" s="342"/>
    </row>
    <row r="6" spans="1:15" ht="14.5" x14ac:dyDescent="0.35">
      <c r="A6" s="1">
        <v>1714186</v>
      </c>
      <c r="B6" s="26" t="str">
        <f>VLOOKUP(A6,'S5 Details'!3:61,2,FALSE)</f>
        <v>2.03.04 SSN Verification</v>
      </c>
      <c r="C6" s="346" t="str">
        <f>VLOOKUP(A6,'S5 Details'!3:61,9,FALSE)</f>
        <v>Review Pending</v>
      </c>
      <c r="D6" s="104" t="str">
        <f>VLOOKUP(A6,'S5 Details'!3:61,4,FALSE)</f>
        <v>TBD</v>
      </c>
      <c r="E6" s="346">
        <f>VLOOKUP(A6,'S5 Details'!A3:S64,19,0)</f>
        <v>5</v>
      </c>
    </row>
    <row r="7" spans="1:15" ht="14.5" x14ac:dyDescent="0.35">
      <c r="A7" s="1">
        <v>1714185</v>
      </c>
      <c r="B7" s="26" t="str">
        <f>VLOOKUP(A7,'S5 Details'!4:62,2,FALSE)</f>
        <v>2.03.05 Pre-Verification Warning</v>
      </c>
      <c r="C7" s="346" t="str">
        <f>VLOOKUP(A7,'S5 Details'!4:62,9,FALSE)</f>
        <v>Review Pending</v>
      </c>
      <c r="D7" s="104" t="str">
        <f>VLOOKUP(A7,'S5 Details'!4:62,4,FALSE)</f>
        <v>TBD</v>
      </c>
      <c r="E7" s="346">
        <f>VLOOKUP(A7,'S5 Details'!A4:S65,19,0)</f>
        <v>5</v>
      </c>
    </row>
    <row r="8" spans="1:15" ht="14.5" x14ac:dyDescent="0.35">
      <c r="A8" s="1">
        <v>1813357</v>
      </c>
      <c r="B8" s="26" t="str">
        <f>VLOOKUP(A8,'S5 Details'!5:63,2,FALSE)</f>
        <v>2.2 Get Started on Renewal</v>
      </c>
      <c r="C8" s="346" t="str">
        <f>VLOOKUP(A8,'S5 Details'!5:63,9,FALSE)</f>
        <v>Design and review complete</v>
      </c>
      <c r="D8" s="104">
        <f>VLOOKUP(A8,'S5 Details'!5:63,4,FALSE)</f>
        <v>44316</v>
      </c>
      <c r="E8" s="346">
        <f>VLOOKUP(A8,'S5 Details'!A5:S66,19,0)</f>
        <v>5</v>
      </c>
    </row>
    <row r="9" spans="1:15" ht="14.5" x14ac:dyDescent="0.35">
      <c r="A9" s="1">
        <v>1712578</v>
      </c>
      <c r="B9" s="26" t="str">
        <f>VLOOKUP(A9,'S5 Details'!6:64,2,FALSE)</f>
        <v>2.13 Verified &amp; Approved Field Disabling</v>
      </c>
      <c r="C9" s="346" t="str">
        <f>VLOOKUP(A9,'S5 Details'!6:64,9,FALSE)</f>
        <v>Review Pending</v>
      </c>
      <c r="D9" s="104" t="str">
        <f>VLOOKUP(A9,'S5 Details'!6:64,4,FALSE)</f>
        <v>TBD</v>
      </c>
      <c r="E9" s="346">
        <f>VLOOKUP(A9,'S5 Details'!A6:S67,19,0)</f>
        <v>8</v>
      </c>
    </row>
    <row r="10" spans="1:15" ht="14.5" x14ac:dyDescent="0.35">
      <c r="A10" s="1">
        <v>1813359</v>
      </c>
      <c r="B10" s="26" t="str">
        <f>VLOOKUP(A10,'S5 Details'!7:65,2,FALSE)</f>
        <v>2.2 Renewal Summary</v>
      </c>
      <c r="C10" s="346" t="str">
        <f>VLOOKUP(A10,'S5 Details'!7:65,9,FALSE)</f>
        <v>Design and review complete</v>
      </c>
      <c r="D10" s="104">
        <f>VLOOKUP(A10,'S5 Details'!7:65,4,FALSE)</f>
        <v>44315</v>
      </c>
      <c r="E10" s="346">
        <f>VLOOKUP(A10,'S5 Details'!A7:S68,19,0)</f>
        <v>10</v>
      </c>
    </row>
    <row r="11" spans="1:15" ht="14.5" x14ac:dyDescent="0.35">
      <c r="A11" s="1">
        <v>1813360</v>
      </c>
      <c r="B11" s="26" t="str">
        <f>VLOOKUP(A11,'S5 Details'!8:66,2,FALSE)</f>
        <v>2.4 Leave Renewal</v>
      </c>
      <c r="C11" s="346" t="str">
        <f>VLOOKUP(A11,'S5 Details'!8:66,9,FALSE)</f>
        <v>Design and review complete</v>
      </c>
      <c r="D11" s="104">
        <f>VLOOKUP(A11,'S5 Details'!8:66,4,FALSE)</f>
        <v>44315</v>
      </c>
      <c r="E11" s="346">
        <f>VLOOKUP(A11,'S5 Details'!A8:S69,19,0)</f>
        <v>3</v>
      </c>
    </row>
    <row r="12" spans="1:15" ht="14.5" x14ac:dyDescent="0.35">
      <c r="A12" s="1">
        <v>1813361</v>
      </c>
      <c r="B12" s="26" t="str">
        <f>VLOOKUP(A12,'S5 Details'!9:67,2,FALSE)</f>
        <v>2.5 Prefill Data for Renewal</v>
      </c>
      <c r="C12" s="346" t="str">
        <f>VLOOKUP(A12,'S5 Details'!9:67,9,FALSE)</f>
        <v>In Progress</v>
      </c>
      <c r="D12" s="104">
        <f>VLOOKUP(A12,'S5 Details'!9:67,4,FALSE)</f>
        <v>44321</v>
      </c>
      <c r="E12" s="346">
        <f>VLOOKUP(A12,'S5 Details'!A9:S70,19,0)</f>
        <v>5</v>
      </c>
    </row>
    <row r="13" spans="1:15" ht="14.5" x14ac:dyDescent="0.35">
      <c r="A13" s="1">
        <v>1813364</v>
      </c>
      <c r="B13" s="26" t="str">
        <f>VLOOKUP(A13,'S5 Details'!10:68,2,FALSE)</f>
        <v>2.6 Accessing Renewal Flow</v>
      </c>
      <c r="C13" s="346" t="str">
        <f>VLOOKUP(A13,'S5 Details'!10:68,9,FALSE)</f>
        <v>Review Pending</v>
      </c>
      <c r="D13" s="104">
        <f>VLOOKUP(A13,'S5 Details'!10:68,4,FALSE)</f>
        <v>44321</v>
      </c>
      <c r="E13" s="346">
        <f>VLOOKUP(A13,'S5 Details'!A10:S71,19,0)</f>
        <v>5</v>
      </c>
    </row>
    <row r="14" spans="1:15" x14ac:dyDescent="0.3">
      <c r="A14" s="41">
        <v>1834860</v>
      </c>
      <c r="B14" s="26" t="str">
        <f>VLOOKUP(A14,'S5 Details'!11:69,2,FALSE)</f>
        <v>2.08.02.04 Long-Term Care Services + 2.08.04.06 Asset Transfer Information - Update to add Medicaid (MAGI) to program logic</v>
      </c>
      <c r="C14" s="346" t="str">
        <f>VLOOKUP(A14,'S5 Details'!11:69,9,FALSE)</f>
        <v>Review Pending</v>
      </c>
      <c r="D14" s="104" t="str">
        <f>VLOOKUP(A14,'S5 Details'!11:69,4,FALSE)</f>
        <v>TBD</v>
      </c>
      <c r="E14" s="346">
        <f>VLOOKUP(A14,'S5 Details'!A11:S72,19,0)</f>
        <v>13</v>
      </c>
    </row>
    <row r="15" spans="1:15" ht="14.5" x14ac:dyDescent="0.35">
      <c r="A15" s="1">
        <v>1826883</v>
      </c>
      <c r="B15" s="26" t="str">
        <f>VLOOKUP(A15,'S5 Details'!12:70,2,FALSE)</f>
        <v>2.11.3 Next Steps - Update to remove banner for receiving SNAP benefits faster in the Upload Verification Documentation section</v>
      </c>
      <c r="C15" s="346" t="str">
        <f>VLOOKUP(A15,'S5 Details'!12:70,9,FALSE)</f>
        <v>No TC Needed</v>
      </c>
      <c r="D15" s="104" t="str">
        <f>VLOOKUP(A15,'S5 Details'!12:70,4,FALSE)</f>
        <v>TBD</v>
      </c>
      <c r="E15" s="346" t="str">
        <f>VLOOKUP(A15,'S5 Details'!A12:S73,19,0)</f>
        <v>NA</v>
      </c>
    </row>
    <row r="16" spans="1:15" ht="14.5" x14ac:dyDescent="0.35">
      <c r="A16">
        <v>1822262</v>
      </c>
      <c r="B16" s="26" t="str">
        <f>VLOOKUP(A16,'S5 Details'!13:71,2,FALSE)</f>
        <v>Fixing improper text wrapping in checkbox lists and radio buttons</v>
      </c>
      <c r="C16" s="346" t="str">
        <f>VLOOKUP(A16,'S5 Details'!13:71,9,FALSE)</f>
        <v>No TC Needed</v>
      </c>
      <c r="D16" s="104">
        <f>VLOOKUP(A16,'S5 Details'!13:71,4,FALSE)</f>
        <v>44320</v>
      </c>
      <c r="E16" s="346" t="str">
        <f>VLOOKUP(A16,'S5 Details'!A13:S74,19,0)</f>
        <v>NA</v>
      </c>
    </row>
    <row r="17" spans="1:5" x14ac:dyDescent="0.3">
      <c r="A17" s="41">
        <v>1714190</v>
      </c>
      <c r="B17" s="26" t="str">
        <f>VLOOKUP(A17,'S5 Details'!14:72,2,FALSE)</f>
        <v>2.03.06 Member Match Outcomes and Data Pre-population</v>
      </c>
      <c r="C17" s="346" t="str">
        <f>VLOOKUP(A17,'S5 Details'!14:72,9,FALSE)</f>
        <v>Design and review complete</v>
      </c>
      <c r="D17" s="104">
        <f>VLOOKUP(A17,'S5 Details'!14:72,4,FALSE)</f>
        <v>44319</v>
      </c>
      <c r="E17" s="346">
        <f>VLOOKUP(A17,'S5 Details'!A14:S75,19,0)</f>
        <v>17</v>
      </c>
    </row>
    <row r="18" spans="1:5" x14ac:dyDescent="0.3">
      <c r="A18" s="41">
        <v>1714191</v>
      </c>
      <c r="B18" s="26" t="str">
        <f>VLOOKUP(A18,'S5 Details'!15:73,2,FALSE)</f>
        <v>2.03.07 Match Found</v>
      </c>
      <c r="C18" s="346" t="str">
        <f>VLOOKUP(A18,'S5 Details'!15:73,9,FALSE)</f>
        <v>Design and review complete</v>
      </c>
      <c r="D18" s="104">
        <f>VLOOKUP(A18,'S5 Details'!15:73,4,FALSE)</f>
        <v>44319</v>
      </c>
      <c r="E18" s="346">
        <f>VLOOKUP(A18,'S5 Details'!A15:S76,19,0)</f>
        <v>7</v>
      </c>
    </row>
    <row r="19" spans="1:5" x14ac:dyDescent="0.3">
      <c r="A19" s="41">
        <v>1714192</v>
      </c>
      <c r="B19" s="26" t="str">
        <f>VLOOKUP(A19,'S5 Details'!16:74,2,FALSE)</f>
        <v>2.03.08 You Cannot Apply</v>
      </c>
      <c r="C19" s="346" t="str">
        <f>VLOOKUP(A19,'S5 Details'!16:74,9,FALSE)</f>
        <v>Design and review complete</v>
      </c>
      <c r="D19" s="104">
        <f>VLOOKUP(A19,'S5 Details'!16:74,4,FALSE)</f>
        <v>44319</v>
      </c>
      <c r="E19" s="346">
        <f>VLOOKUP(A19,'S5 Details'!A16:S77,19,0)</f>
        <v>7</v>
      </c>
    </row>
    <row r="20" spans="1:5" x14ac:dyDescent="0.3">
      <c r="A20" s="41">
        <v>1793388</v>
      </c>
      <c r="B20" s="26" t="str">
        <f>VLOOKUP(A20,'S5 Details'!17:75,2,FALSE)</f>
        <v>Application Pre-Fill: Authorized Representatives</v>
      </c>
      <c r="C20" s="346" t="str">
        <f>VLOOKUP(A20,'S5 Details'!17:75,9,FALSE)</f>
        <v>Design and review complete</v>
      </c>
      <c r="D20" s="104">
        <f>VLOOKUP(A20,'S5 Details'!17:75,4,FALSE)</f>
        <v>44326</v>
      </c>
      <c r="E20" s="346">
        <f>VLOOKUP(A20,'S5 Details'!A17:S78,19,0)</f>
        <v>6</v>
      </c>
    </row>
    <row r="21" spans="1:5" x14ac:dyDescent="0.3">
      <c r="A21" s="41">
        <v>1793386</v>
      </c>
      <c r="B21" s="26" t="str">
        <f>VLOOKUP(A21,'S5 Details'!18:76,2,FALSE)</f>
        <v>Application Pre-Fill: Household Members &amp; Individual Program Selection</v>
      </c>
      <c r="C21" s="346" t="str">
        <f>VLOOKUP(A21,'S5 Details'!18:76,9,FALSE)</f>
        <v>Design and review complete</v>
      </c>
      <c r="D21" s="104">
        <f>VLOOKUP(A21,'S5 Details'!18:76,4,FALSE)</f>
        <v>44319</v>
      </c>
      <c r="E21" s="346">
        <f>VLOOKUP(A21,'S5 Details'!A18:S79,19,0)</f>
        <v>6</v>
      </c>
    </row>
    <row r="22" spans="1:5" x14ac:dyDescent="0.3">
      <c r="A22" s="41">
        <v>1841241</v>
      </c>
      <c r="B22" s="26" t="str">
        <f>VLOOKUP(A22,'S5 Details'!19:77,2,FALSE)</f>
        <v>2 SSA Verification Composite Service</v>
      </c>
      <c r="C22" s="346" t="str">
        <f>VLOOKUP(A22,'S5 Details'!19:77,9,FALSE)</f>
        <v>No TC Needed</v>
      </c>
      <c r="D22" s="104">
        <f>VLOOKUP(A22,'S5 Details'!19:77,4,FALSE)</f>
        <v>44319</v>
      </c>
      <c r="E22" s="346">
        <f>VLOOKUP(A22,'S5 Details'!A19:S80,19,0)</f>
        <v>0</v>
      </c>
    </row>
    <row r="23" spans="1:5" x14ac:dyDescent="0.3">
      <c r="A23" s="41">
        <v>1842134</v>
      </c>
      <c r="B23" s="26" t="str">
        <f>VLOOKUP(A23,'S5 Details'!20:78,2,FALSE)</f>
        <v>2.14 Review Required Functionality - Adding trigger for changing "Are you a US citizen?" answer from "yes" to "no"</v>
      </c>
      <c r="C23" s="346" t="str">
        <f>VLOOKUP(A23,'S5 Details'!20:78,9,FALSE)</f>
        <v>Review Pending</v>
      </c>
      <c r="D23" s="104" t="str">
        <f>VLOOKUP(A23,'S5 Details'!20:78,4,FALSE)</f>
        <v>TBD</v>
      </c>
      <c r="E23" s="346">
        <f>VLOOKUP(A23,'S5 Details'!A20:S81,19,0)</f>
        <v>4</v>
      </c>
    </row>
    <row r="24" spans="1:5" x14ac:dyDescent="0.3">
      <c r="A24" s="41">
        <v>1841243</v>
      </c>
      <c r="B24" s="26" t="str">
        <f>VLOOKUP(A24,'S5 Details'!21:79,2,FALSE)</f>
        <v>3 Verify Current Income (VCI) Service</v>
      </c>
      <c r="C24" s="346" t="str">
        <f>VLOOKUP(A24,'S5 Details'!21:79,9,FALSE)</f>
        <v>No TC Needed</v>
      </c>
      <c r="D24" s="104">
        <f>VLOOKUP(A24,'S5 Details'!21:79,4,FALSE)</f>
        <v>44320</v>
      </c>
      <c r="E24" s="346">
        <f>VLOOKUP(A24,'S5 Details'!A21:S82,19,0)</f>
        <v>0</v>
      </c>
    </row>
    <row r="25" spans="1:5" x14ac:dyDescent="0.3">
      <c r="A25" s="41">
        <v>1841245</v>
      </c>
      <c r="B25" s="26" t="str">
        <f>VLOOKUP(A25,'S5 Details'!22:80,2,FALSE)</f>
        <v>4 Verify Lawful Presence (VLP) Service</v>
      </c>
      <c r="C25" s="346" t="str">
        <f>VLOOKUP(A25,'S5 Details'!22:80,9,FALSE)</f>
        <v>No TC Needed</v>
      </c>
      <c r="D25" s="104">
        <f>VLOOKUP(A25,'S5 Details'!22:80,4,FALSE)</f>
        <v>44321</v>
      </c>
      <c r="E25" s="346">
        <f>VLOOKUP(A25,'S5 Details'!A22:S83,19,0)</f>
        <v>0</v>
      </c>
    </row>
    <row r="26" spans="1:5" x14ac:dyDescent="0.3">
      <c r="A26" s="41">
        <v>1852468</v>
      </c>
      <c r="B26" s="26" t="str">
        <f>VLOOKUP(A26,'S5 Details'!23:81,2,FALSE)</f>
        <v>2.08.05.03 Income Details - Update to add RequiredValidator to the field "When did [Individual Name] start getting payments from this income source?"</v>
      </c>
      <c r="C26" s="346" t="str">
        <f>VLOOKUP(A26,'S5 Details'!23:81,9,FALSE)</f>
        <v>Review Pending</v>
      </c>
      <c r="D26" s="104" t="str">
        <f>VLOOKUP(A26,'S5 Details'!23:81,4,FALSE)</f>
        <v>TBD</v>
      </c>
      <c r="E26" s="346">
        <f>VLOOKUP(A26,'S5 Details'!A23:S84,19,0)</f>
        <v>2</v>
      </c>
    </row>
    <row r="27" spans="1:5" x14ac:dyDescent="0.3">
      <c r="A27" s="41">
        <v>1852466</v>
      </c>
      <c r="B27" s="26" t="str">
        <f>VLOOKUP(A27,'S5 Details'!24:82,2,FALSE)</f>
        <v>2.09.04 Individual Enrollment Details - Update to add additional display condition for "Reason for Removal" to appear if "Coverage end date" is populated</v>
      </c>
      <c r="C27" s="346" t="str">
        <f>VLOOKUP(A27,'S5 Details'!24:82,9,FALSE)</f>
        <v>Review Pending</v>
      </c>
      <c r="D27" s="104" t="str">
        <f>VLOOKUP(A27,'S5 Details'!24:82,4,FALSE)</f>
        <v>TBD</v>
      </c>
      <c r="E27" s="346">
        <f>VLOOKUP(A27,'S5 Details'!A24:S85,19,0)</f>
        <v>2</v>
      </c>
    </row>
    <row r="28" spans="1:5" x14ac:dyDescent="0.3">
      <c r="A28" s="41">
        <v>1852462</v>
      </c>
      <c r="B28" s="26" t="str">
        <f>VLOOKUP(A28,'S5 Details'!25:83,2,FALSE)</f>
        <v>Help &amp; FAQ - Renewal and Account Management</v>
      </c>
      <c r="C28" s="346" t="str">
        <f>VLOOKUP(A28,'S5 Details'!25:83,9,FALSE)</f>
        <v>No TC Needed</v>
      </c>
      <c r="D28" s="104" t="str">
        <f>VLOOKUP(A28,'S5 Details'!25:83,4,FALSE)</f>
        <v>TBD</v>
      </c>
      <c r="E28" s="346">
        <f>VLOOKUP(A28,'S5 Details'!A25:S86,19,0)</f>
        <v>0</v>
      </c>
    </row>
    <row r="29" spans="1:5" x14ac:dyDescent="0.3">
      <c r="A29" s="41">
        <v>1854630</v>
      </c>
      <c r="B29" s="34" t="s">
        <v>570</v>
      </c>
      <c r="C29" s="346" t="str">
        <f>VLOOKUP(A29,'S5 Details'!26:84,9,FALSE)</f>
        <v>No TC Needed</v>
      </c>
      <c r="D29" s="104" t="str">
        <f>VLOOKUP(A29,'S5 Details'!26:84,4,FALSE)</f>
        <v>TBD</v>
      </c>
      <c r="E29" s="346"/>
    </row>
    <row r="30" spans="1:5" x14ac:dyDescent="0.3">
      <c r="A30" s="41">
        <v>1854649</v>
      </c>
      <c r="B30" s="34" t="s">
        <v>570</v>
      </c>
      <c r="C30" s="346"/>
      <c r="D30" s="104" t="str">
        <f>VLOOKUP(A30,'S5 Details'!27:85,4,FALSE)</f>
        <v>TBD</v>
      </c>
      <c r="E30" s="346"/>
    </row>
    <row r="31" spans="1:5" x14ac:dyDescent="0.3">
      <c r="A31" s="41"/>
      <c r="B31" s="26"/>
      <c r="C31" s="346"/>
      <c r="D31" s="104"/>
      <c r="E31" s="346"/>
    </row>
    <row r="32" spans="1:5" x14ac:dyDescent="0.3">
      <c r="A32" s="41"/>
      <c r="B32" s="26"/>
      <c r="C32" s="346"/>
      <c r="D32" s="104"/>
      <c r="E32" s="346"/>
    </row>
    <row r="33" spans="1:5" x14ac:dyDescent="0.3">
      <c r="A33" s="41"/>
      <c r="B33" s="26"/>
      <c r="C33" s="346"/>
      <c r="D33" s="104"/>
      <c r="E33" s="346"/>
    </row>
    <row r="34" spans="1:5" x14ac:dyDescent="0.3">
      <c r="A34" s="41"/>
      <c r="B34" s="26"/>
      <c r="C34" s="346"/>
      <c r="D34" s="104"/>
      <c r="E34" s="346"/>
    </row>
    <row r="35" spans="1:5" x14ac:dyDescent="0.3">
      <c r="A35" s="41"/>
      <c r="B35" s="26"/>
      <c r="C35" s="346"/>
      <c r="D35" s="104"/>
      <c r="E35" s="346"/>
    </row>
    <row r="36" spans="1:5" x14ac:dyDescent="0.3">
      <c r="A36" s="41"/>
      <c r="B36" s="26"/>
      <c r="C36" s="346"/>
      <c r="D36" s="104"/>
      <c r="E36" s="346"/>
    </row>
    <row r="37" spans="1:5" x14ac:dyDescent="0.3">
      <c r="A37" s="41"/>
      <c r="B37" s="26"/>
      <c r="C37" s="346"/>
      <c r="D37" s="104"/>
      <c r="E37" s="346"/>
    </row>
    <row r="38" spans="1:5" x14ac:dyDescent="0.3">
      <c r="A38" s="41"/>
      <c r="B38" s="26"/>
      <c r="C38" s="346"/>
      <c r="D38" s="104"/>
      <c r="E38" s="346"/>
    </row>
    <row r="39" spans="1:5" x14ac:dyDescent="0.3">
      <c r="A39" s="41"/>
      <c r="B39" s="26"/>
      <c r="C39" s="346"/>
      <c r="D39" s="104"/>
      <c r="E39" s="346"/>
    </row>
    <row r="40" spans="1:5" x14ac:dyDescent="0.3">
      <c r="A40" s="41"/>
      <c r="B40" s="26"/>
      <c r="C40" s="346"/>
      <c r="D40" s="104"/>
      <c r="E40" s="346"/>
    </row>
    <row r="41" spans="1:5" x14ac:dyDescent="0.3">
      <c r="A41" s="41"/>
      <c r="B41" s="26"/>
      <c r="C41" s="346"/>
      <c r="D41" s="104"/>
      <c r="E41" s="346"/>
    </row>
    <row r="42" spans="1:5" x14ac:dyDescent="0.3">
      <c r="A42" s="41"/>
      <c r="B42" s="26"/>
      <c r="C42" s="346"/>
      <c r="D42" s="104"/>
      <c r="E42" s="346"/>
    </row>
    <row r="43" spans="1:5" x14ac:dyDescent="0.3">
      <c r="A43" s="41"/>
      <c r="B43" s="26"/>
      <c r="C43" s="346"/>
      <c r="D43" s="104"/>
      <c r="E43" s="346"/>
    </row>
    <row r="44" spans="1:5" x14ac:dyDescent="0.3">
      <c r="A44" s="41"/>
      <c r="B44" s="26"/>
      <c r="C44" s="346"/>
      <c r="D44" s="104"/>
      <c r="E44" s="346"/>
    </row>
    <row r="45" spans="1:5" x14ac:dyDescent="0.3">
      <c r="A45" s="41"/>
      <c r="B45" s="26"/>
      <c r="C45" s="346"/>
      <c r="D45" s="104"/>
      <c r="E45" s="346"/>
    </row>
    <row r="46" spans="1:5" x14ac:dyDescent="0.3">
      <c r="A46" s="41"/>
      <c r="B46" s="26"/>
      <c r="C46" s="346"/>
      <c r="D46" s="104"/>
      <c r="E46" s="346"/>
    </row>
    <row r="47" spans="1:5" x14ac:dyDescent="0.3">
      <c r="A47" s="41"/>
      <c r="B47" s="26"/>
      <c r="C47" s="346"/>
      <c r="D47" s="104"/>
      <c r="E47" s="346"/>
    </row>
    <row r="48" spans="1:5" x14ac:dyDescent="0.3">
      <c r="A48" s="41"/>
      <c r="B48" s="26"/>
      <c r="C48" s="346"/>
      <c r="D48" s="104"/>
      <c r="E48" s="346"/>
    </row>
    <row r="49" spans="1:5" x14ac:dyDescent="0.3">
      <c r="A49" s="41"/>
      <c r="B49" s="26"/>
      <c r="C49" s="346"/>
      <c r="D49" s="104"/>
      <c r="E49" s="346"/>
    </row>
    <row r="50" spans="1:5" x14ac:dyDescent="0.3">
      <c r="A50" s="41"/>
      <c r="B50" s="26"/>
      <c r="C50" s="346"/>
      <c r="D50" s="104"/>
      <c r="E50" s="346"/>
    </row>
    <row r="51" spans="1:5" x14ac:dyDescent="0.3">
      <c r="A51" s="41"/>
      <c r="B51" s="26"/>
      <c r="C51" s="346"/>
      <c r="D51" s="104"/>
      <c r="E51" s="346"/>
    </row>
    <row r="52" spans="1:5" x14ac:dyDescent="0.3">
      <c r="A52" s="41"/>
      <c r="B52" s="26"/>
      <c r="C52" s="346"/>
      <c r="D52" s="104"/>
      <c r="E52" s="346"/>
    </row>
    <row r="53" spans="1:5" x14ac:dyDescent="0.3">
      <c r="A53" s="41"/>
      <c r="B53" s="26"/>
      <c r="C53" s="346"/>
      <c r="D53" s="104"/>
      <c r="E53" s="346"/>
    </row>
    <row r="54" spans="1:5" x14ac:dyDescent="0.3">
      <c r="A54" s="41"/>
      <c r="B54" s="26"/>
      <c r="C54" s="346"/>
      <c r="D54" s="104"/>
      <c r="E54" s="346"/>
    </row>
    <row r="55" spans="1:5" x14ac:dyDescent="0.3">
      <c r="A55" s="41"/>
      <c r="B55" s="26"/>
      <c r="C55" s="346"/>
      <c r="D55" s="104"/>
      <c r="E55" s="346"/>
    </row>
    <row r="56" spans="1:5" x14ac:dyDescent="0.3">
      <c r="A56" s="41"/>
      <c r="B56" s="26"/>
      <c r="C56" s="346"/>
      <c r="D56" s="104"/>
      <c r="E56" s="346"/>
    </row>
    <row r="57" spans="1:5" x14ac:dyDescent="0.3">
      <c r="A57" s="41"/>
      <c r="B57" s="26"/>
      <c r="C57" s="346"/>
      <c r="D57" s="104"/>
      <c r="E57" s="346"/>
    </row>
    <row r="58" spans="1:5" x14ac:dyDescent="0.3">
      <c r="A58" s="41"/>
      <c r="B58" s="26"/>
      <c r="C58" s="346"/>
      <c r="D58" s="104"/>
      <c r="E58" s="346"/>
    </row>
    <row r="59" spans="1:5" x14ac:dyDescent="0.3">
      <c r="A59" s="41"/>
      <c r="B59" s="26"/>
      <c r="C59" s="346"/>
      <c r="D59" s="104"/>
      <c r="E59" s="346"/>
    </row>
    <row r="60" spans="1:5" x14ac:dyDescent="0.3">
      <c r="A60" s="41"/>
      <c r="B60" s="26"/>
      <c r="C60" s="346"/>
      <c r="D60" s="104"/>
      <c r="E60" s="346"/>
    </row>
    <row r="61" spans="1:5" x14ac:dyDescent="0.3">
      <c r="A61" s="41"/>
      <c r="B61" s="26"/>
      <c r="C61" s="346"/>
      <c r="D61" s="104"/>
      <c r="E61" s="346"/>
    </row>
    <row r="62" spans="1:5" x14ac:dyDescent="0.3">
      <c r="A62" s="41"/>
      <c r="B62" s="26"/>
      <c r="C62" s="346"/>
      <c r="D62" s="104"/>
      <c r="E62" s="346"/>
    </row>
    <row r="63" spans="1:5" x14ac:dyDescent="0.3">
      <c r="A63" s="41"/>
      <c r="B63" s="26"/>
      <c r="C63" s="346"/>
      <c r="D63" s="104"/>
      <c r="E63" s="346"/>
    </row>
    <row r="64" spans="1:5" x14ac:dyDescent="0.3">
      <c r="A64" s="41"/>
      <c r="B64" s="26"/>
      <c r="C64" s="346"/>
      <c r="D64" s="104"/>
      <c r="E64" s="346"/>
    </row>
    <row r="65" spans="1:5" x14ac:dyDescent="0.3">
      <c r="A65" s="41"/>
      <c r="B65" s="26"/>
      <c r="C65" s="346"/>
      <c r="D65" s="104"/>
      <c r="E65" s="346"/>
    </row>
    <row r="66" spans="1:5" x14ac:dyDescent="0.3">
      <c r="A66" s="41"/>
      <c r="B66" s="26"/>
      <c r="C66" s="346"/>
      <c r="D66" s="104"/>
      <c r="E66" s="346"/>
    </row>
    <row r="67" spans="1:5" x14ac:dyDescent="0.3">
      <c r="A67" s="41"/>
      <c r="B67" s="26"/>
      <c r="C67" s="346"/>
      <c r="D67" s="104"/>
      <c r="E67" s="346"/>
    </row>
    <row r="68" spans="1:5" x14ac:dyDescent="0.3">
      <c r="A68" s="41"/>
      <c r="B68" s="26"/>
      <c r="C68" s="346"/>
      <c r="D68" s="104"/>
      <c r="E68" s="346"/>
    </row>
    <row r="69" spans="1:5" x14ac:dyDescent="0.3">
      <c r="A69" s="41"/>
      <c r="B69" s="26"/>
      <c r="C69" s="346"/>
      <c r="D69" s="104"/>
      <c r="E69" s="346"/>
    </row>
    <row r="70" spans="1:5" x14ac:dyDescent="0.3">
      <c r="A70" s="395" t="s">
        <v>110</v>
      </c>
      <c r="B70" s="395"/>
      <c r="C70" s="395"/>
      <c r="D70" s="395"/>
      <c r="E70" s="346">
        <f>SUM(E6:E69)</f>
        <v>110</v>
      </c>
    </row>
  </sheetData>
  <mergeCells count="2">
    <mergeCell ref="A1:J1"/>
    <mergeCell ref="A70:D70"/>
  </mergeCells>
  <conditionalFormatting sqref="A50:A64">
    <cfRule type="duplicateValues" dxfId="287" priority="10"/>
  </conditionalFormatting>
  <conditionalFormatting sqref="A51:A64">
    <cfRule type="duplicateValues" dxfId="286" priority="9"/>
  </conditionalFormatting>
  <conditionalFormatting sqref="A65">
    <cfRule type="duplicateValues" dxfId="285" priority="8"/>
  </conditionalFormatting>
  <conditionalFormatting sqref="A66:A67">
    <cfRule type="duplicateValues" dxfId="284" priority="7"/>
  </conditionalFormatting>
  <conditionalFormatting sqref="A68">
    <cfRule type="duplicateValues" dxfId="283" priority="6"/>
  </conditionalFormatting>
  <conditionalFormatting sqref="A69">
    <cfRule type="duplicateValues" dxfId="282" priority="5"/>
  </conditionalFormatting>
  <conditionalFormatting sqref="A15">
    <cfRule type="duplicateValues" dxfId="281" priority="4"/>
  </conditionalFormatting>
  <conditionalFormatting sqref="A16">
    <cfRule type="duplicateValues" dxfId="280" priority="3"/>
  </conditionalFormatting>
  <conditionalFormatting sqref="A20:A21">
    <cfRule type="duplicateValues" dxfId="279" priority="2"/>
  </conditionalFormatting>
  <conditionalFormatting sqref="A20:A21">
    <cfRule type="duplicateValues" dxfId="278" priority="1"/>
  </conditionalFormatting>
  <hyperlinks>
    <hyperlink ref="A20" r:id="rId1" display="https://octane.deloitte.com/ui/entity-navigation.jsp?p=1001/399004&amp;entityType=work_item&amp;id=1793388" xr:uid="{3FBF0847-E1F5-47DA-AAB7-D2AB4E1EC4E3}"/>
    <hyperlink ref="A21" r:id="rId2" display="https://octane.deloitte.com/ui/entity-navigation.jsp?p=1001/399004&amp;entityType=work_item&amp;id=1793386" xr:uid="{3B003CD2-A011-446E-84CB-3109BB0E435E}"/>
    <hyperlink ref="A29" r:id="rId3" display="https://octane.deloitte.com/ui/entity-navigation.jsp?p=1001/399004&amp;entityType=work_item&amp;id=1854630" xr:uid="{B0A2C0ED-F537-4663-8904-A7C1953336A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E18F9-BD1D-4A01-8045-0F1BBC7F83D8}">
  <dimension ref="A1:O59"/>
  <sheetViews>
    <sheetView zoomScale="62" workbookViewId="0">
      <selection activeCell="E18" sqref="E18"/>
    </sheetView>
  </sheetViews>
  <sheetFormatPr defaultColWidth="8.7265625" defaultRowHeight="13" x14ac:dyDescent="0.3"/>
  <cols>
    <col min="1" max="1" width="20.1796875" style="56" customWidth="1"/>
    <col min="2" max="2" width="30.26953125" style="56" bestFit="1" customWidth="1"/>
    <col min="3" max="3" width="23.453125" style="56" customWidth="1"/>
    <col min="4" max="4" width="18.54296875" style="56" customWidth="1"/>
    <col min="5" max="5" width="21.54296875" style="56" bestFit="1" customWidth="1"/>
    <col min="6" max="6" width="16.453125" style="56" customWidth="1"/>
    <col min="7" max="7" width="13" style="56" customWidth="1"/>
    <col min="8" max="8" width="11.1796875" style="56" customWidth="1"/>
    <col min="9" max="9" width="8.7265625" style="56"/>
    <col min="10" max="10" width="8.54296875" style="56" customWidth="1"/>
    <col min="11" max="11" width="12.453125" style="56" customWidth="1"/>
    <col min="12" max="12" width="14.81640625" style="56" customWidth="1"/>
    <col min="13" max="13" width="20.54296875" style="56" customWidth="1"/>
    <col min="14" max="14" width="13.7265625" style="56" customWidth="1"/>
    <col min="15" max="15" width="18.26953125" style="56" customWidth="1"/>
    <col min="16" max="16384" width="8.7265625" style="56"/>
  </cols>
  <sheetData>
    <row r="1" spans="1:15" x14ac:dyDescent="0.3">
      <c r="A1" s="382" t="s">
        <v>103</v>
      </c>
      <c r="B1" s="382"/>
      <c r="C1" s="382"/>
      <c r="D1" s="382"/>
      <c r="E1" s="382"/>
      <c r="F1" s="382"/>
      <c r="G1" s="382"/>
    </row>
    <row r="2" spans="1:15" ht="26" x14ac:dyDescent="0.3">
      <c r="A2" s="342" t="s">
        <v>74</v>
      </c>
      <c r="B2" s="342" t="s">
        <v>75</v>
      </c>
      <c r="C2" s="344" t="s">
        <v>104</v>
      </c>
      <c r="D2" s="344" t="s">
        <v>77</v>
      </c>
      <c r="E2" s="344" t="s">
        <v>21</v>
      </c>
      <c r="F2" s="344" t="s">
        <v>27</v>
      </c>
      <c r="G2" s="344" t="s">
        <v>105</v>
      </c>
    </row>
    <row r="3" spans="1:15" x14ac:dyDescent="0.3">
      <c r="A3" s="32" t="s">
        <v>81</v>
      </c>
      <c r="B3" s="71">
        <v>38</v>
      </c>
      <c r="C3" s="33">
        <f>COUNTIF(C6:C49,C2)</f>
        <v>0</v>
      </c>
      <c r="D3" s="33">
        <f>COUNTIF(C6:C49,D2)</f>
        <v>0</v>
      </c>
      <c r="E3" s="33">
        <f>COUNTIF(C6:C49,E2)</f>
        <v>31</v>
      </c>
      <c r="F3" s="33">
        <f>COUNTIF(C6:C49,F2)</f>
        <v>7</v>
      </c>
      <c r="G3" s="33">
        <f>COUNTIF(C6:C49,G2)</f>
        <v>0</v>
      </c>
    </row>
    <row r="5" spans="1:15" x14ac:dyDescent="0.3">
      <c r="A5" s="342" t="s">
        <v>106</v>
      </c>
      <c r="B5" s="342" t="s">
        <v>2</v>
      </c>
      <c r="C5" s="342" t="s">
        <v>107</v>
      </c>
      <c r="D5" s="342" t="s">
        <v>108</v>
      </c>
      <c r="E5" s="342" t="s">
        <v>109</v>
      </c>
      <c r="F5" s="342"/>
      <c r="G5" s="342"/>
      <c r="H5" s="342"/>
      <c r="I5" s="342"/>
      <c r="J5" s="342"/>
      <c r="K5" s="342"/>
      <c r="L5" s="342"/>
      <c r="M5" s="342"/>
      <c r="N5" s="342"/>
      <c r="O5" s="342"/>
    </row>
    <row r="6" spans="1:15" ht="26" x14ac:dyDescent="0.3">
      <c r="A6" s="41">
        <v>1712357</v>
      </c>
      <c r="B6" s="34" t="str">
        <f>VLOOKUP(A6,'Sprint Details'!A3:R11,2,FALSE)</f>
        <v>Remove KY-specific Application Screens</v>
      </c>
      <c r="C6" s="36" t="str">
        <f>VLOOKUP('S2QA Exe'!A12,'Sprint Details'!A2:R11,8,FALSE)</f>
        <v>Design and review complete</v>
      </c>
      <c r="D6" s="36">
        <f>VLOOKUP('S2QA Exe'!A12,'Sprint Details'!A2:R11,3,FALSE)</f>
        <v>44239</v>
      </c>
      <c r="E6" s="33">
        <f>VLOOKUP(A6,'Sprint Details'!A2:R11,6,FALSE)</f>
        <v>6</v>
      </c>
      <c r="F6" s="33"/>
      <c r="G6" s="33"/>
      <c r="H6" s="345"/>
      <c r="I6" s="33"/>
      <c r="J6" s="33"/>
      <c r="K6" s="33"/>
      <c r="L6" s="345"/>
      <c r="M6" s="345"/>
      <c r="N6" s="345"/>
      <c r="O6" s="25"/>
    </row>
    <row r="7" spans="1:15" x14ac:dyDescent="0.3">
      <c r="A7" s="41">
        <v>1712369</v>
      </c>
      <c r="B7" s="34" t="str">
        <f>VLOOKUP(A7,'Sprint Details'!A4:R12,2,FALSE)</f>
        <v>2.01 Application Intake Flow</v>
      </c>
      <c r="C7" s="36" t="str">
        <f>VLOOKUP('S2QA Exe'!A13,'Sprint Details'!A3:R12,8,FALSE)</f>
        <v>Clubbed with other US</v>
      </c>
      <c r="D7" s="36" t="str">
        <f>VLOOKUP('S2QA Exe'!A13,'Sprint Details'!A3:R11,3,FALSE)</f>
        <v>NA</v>
      </c>
      <c r="E7" s="33">
        <f>VLOOKUP(A7,'Sprint Details'!A3:R11,6,FALSE)</f>
        <v>0</v>
      </c>
      <c r="F7" s="33"/>
      <c r="G7" s="33"/>
      <c r="H7" s="33"/>
      <c r="I7" s="33"/>
      <c r="J7" s="33"/>
      <c r="K7" s="33"/>
      <c r="L7" s="345"/>
      <c r="M7" s="345"/>
      <c r="N7" s="345"/>
      <c r="O7" s="25"/>
    </row>
    <row r="8" spans="1:15" x14ac:dyDescent="0.3">
      <c r="A8" s="41">
        <v>1712558</v>
      </c>
      <c r="B8" s="34" t="str">
        <f>VLOOKUP(A8,'Sprint Details'!A5:R43,2,FALSE)</f>
        <v>2.02 Application Overview Module</v>
      </c>
      <c r="C8" s="36" t="str">
        <f>VLOOKUP('S2QA Exe'!A14,'Sprint Details'!A4:R13,8,FALSE)</f>
        <v>Clubbed with other US</v>
      </c>
      <c r="D8" s="36" t="str">
        <f>VLOOKUP('S2QA Exe'!A14,'Sprint Details'!A4:R43,3,FALSE)</f>
        <v>NA</v>
      </c>
      <c r="E8" s="33">
        <f>VLOOKUP(A8,'Sprint Details'!A4:R43,6,FALSE)</f>
        <v>0</v>
      </c>
      <c r="F8" s="33"/>
      <c r="G8" s="33"/>
      <c r="H8" s="33"/>
      <c r="I8" s="33"/>
      <c r="J8" s="33"/>
      <c r="K8" s="33"/>
      <c r="L8" s="345"/>
      <c r="M8" s="345"/>
      <c r="N8" s="345"/>
      <c r="O8" s="25"/>
    </row>
    <row r="9" spans="1:15" ht="26" x14ac:dyDescent="0.3">
      <c r="A9" s="41">
        <v>1709988</v>
      </c>
      <c r="B9" s="34" t="str">
        <f>VLOOKUP(A9,'Sprint Details'!A6:R44,2,FALSE)</f>
        <v>2.02.01 Get Started on the Benefits Application</v>
      </c>
      <c r="C9" s="36" t="str">
        <f>VLOOKUP('S2QA Exe'!A15,'Sprint Details'!A5:R14,8,FALSE)</f>
        <v>Design and review complete</v>
      </c>
      <c r="D9" s="36">
        <f>VLOOKUP('S2QA Exe'!A15,'Sprint Details'!A5:R44,3,FALSE)</f>
        <v>44229</v>
      </c>
      <c r="E9" s="33">
        <f>VLOOKUP(A9,'Sprint Details'!A5:R44,6,FALSE)</f>
        <v>8</v>
      </c>
      <c r="F9" s="33"/>
      <c r="G9" s="33"/>
      <c r="H9" s="33"/>
      <c r="I9" s="33"/>
      <c r="J9" s="33"/>
      <c r="K9" s="33"/>
      <c r="L9" s="345"/>
      <c r="M9" s="345"/>
      <c r="N9" s="345"/>
      <c r="O9" s="25"/>
    </row>
    <row r="10" spans="1:15" x14ac:dyDescent="0.3">
      <c r="A10" s="41">
        <v>1709996</v>
      </c>
      <c r="B10" s="34" t="str">
        <f>VLOOKUP(A10,'Sprint Details'!A7:R45,2,FALSE)</f>
        <v>2.02.02 Information for All Who Apply</v>
      </c>
      <c r="C10" s="36" t="str">
        <f>VLOOKUP('S2QA Exe'!A16,'Sprint Details'!A6:R15,8,FALSE)</f>
        <v>Design and review complete</v>
      </c>
      <c r="D10" s="36">
        <f>VLOOKUP('S2QA Exe'!A16,'Sprint Details'!A5:R45,3,FALSE)</f>
        <v>44229</v>
      </c>
      <c r="E10" s="33">
        <f>VLOOKUP(A10,'Sprint Details'!A5:R45,6,FALSE)</f>
        <v>4</v>
      </c>
      <c r="F10" s="33"/>
      <c r="G10" s="33"/>
      <c r="H10" s="33"/>
      <c r="I10" s="33"/>
      <c r="J10" s="33"/>
      <c r="K10" s="33"/>
      <c r="L10" s="345"/>
      <c r="M10" s="345"/>
      <c r="N10" s="345"/>
      <c r="O10" s="25"/>
    </row>
    <row r="11" spans="1:15" x14ac:dyDescent="0.3">
      <c r="A11" s="41">
        <v>1709997</v>
      </c>
      <c r="B11" s="34" t="str">
        <f>VLOOKUP(A11,'Sprint Details'!A8:R46,2,FALSE)</f>
        <v>2.02.03 Primary Applicant Details</v>
      </c>
      <c r="C11" s="36" t="str">
        <f>VLOOKUP('S2QA Exe'!A17,'Sprint Details'!A7:R16,8,FALSE)</f>
        <v>Design and review complete</v>
      </c>
      <c r="D11" s="36">
        <f>VLOOKUP('S2QA Exe'!A17,'Sprint Details'!A6:R45,3,FALSE)</f>
        <v>44244</v>
      </c>
      <c r="E11" s="33">
        <f>VLOOKUP(A11,'Sprint Details'!A6:R45,6,FALSE)</f>
        <v>13</v>
      </c>
      <c r="F11" s="33"/>
      <c r="G11" s="33"/>
      <c r="H11" s="33"/>
      <c r="I11" s="33"/>
      <c r="J11" s="33"/>
      <c r="K11" s="33"/>
      <c r="L11" s="345"/>
      <c r="M11" s="345"/>
      <c r="N11" s="345"/>
      <c r="O11" s="25"/>
    </row>
    <row r="12" spans="1:15" x14ac:dyDescent="0.3">
      <c r="A12" s="41">
        <v>1709999</v>
      </c>
      <c r="B12" s="34" t="str">
        <f>VLOOKUP(A12,'Sprint Details'!A9:R47,2,FALSE)</f>
        <v>2.02.04 Program Selection</v>
      </c>
      <c r="C12" s="36" t="str">
        <f>VLOOKUP('S2QA Exe'!A18,'Sprint Details'!A8:R17,8,FALSE)</f>
        <v>Design and review complete</v>
      </c>
      <c r="D12" s="36">
        <f>VLOOKUP('S2QA Exe'!A18,'Sprint Details'!A7:R45,3,FALSE)</f>
        <v>44229</v>
      </c>
      <c r="E12" s="33">
        <f>VLOOKUP(A12,'Sprint Details'!A7:R45,6,FALSE)</f>
        <v>8</v>
      </c>
      <c r="F12" s="33"/>
      <c r="G12" s="33"/>
      <c r="H12" s="33"/>
      <c r="I12" s="33"/>
      <c r="J12" s="33"/>
      <c r="K12" s="33"/>
      <c r="L12" s="345"/>
      <c r="M12" s="345"/>
      <c r="N12" s="345"/>
      <c r="O12" s="26"/>
    </row>
    <row r="13" spans="1:15" x14ac:dyDescent="0.3">
      <c r="A13" s="41">
        <v>1710000</v>
      </c>
      <c r="B13" s="34" t="str">
        <f>VLOOKUP(A13,'Sprint Details'!A10:R47,2,FALSE)</f>
        <v>2.02.05 Application Summary</v>
      </c>
      <c r="C13" s="36" t="str">
        <f>VLOOKUP('S2QA Exe'!A19,'Sprint Details'!A9:R18,8,FALSE)</f>
        <v>Design and review complete</v>
      </c>
      <c r="D13" s="36">
        <f>VLOOKUP('S2QA Exe'!A19,'Sprint Details'!A8:R45,3,FALSE)</f>
        <v>44229</v>
      </c>
      <c r="E13" s="33">
        <f>VLOOKUP(A13,'Sprint Details'!A8:R45,6,FALSE)</f>
        <v>12</v>
      </c>
      <c r="F13" s="33"/>
      <c r="G13" s="33"/>
      <c r="H13" s="33"/>
      <c r="I13" s="33"/>
      <c r="J13" s="33"/>
      <c r="K13" s="33"/>
      <c r="L13" s="345"/>
      <c r="M13" s="345"/>
      <c r="N13" s="345"/>
      <c r="O13" s="25"/>
    </row>
    <row r="14" spans="1:15" x14ac:dyDescent="0.3">
      <c r="A14" s="41">
        <v>1712560</v>
      </c>
      <c r="B14" s="34" t="str">
        <f>VLOOKUP(A14,'Sprint Details'!A11:R47,2,FALSE)</f>
        <v>2.04 Contact Information</v>
      </c>
      <c r="C14" s="36" t="str">
        <f>VLOOKUP('S2QA Exe'!A20,'Sprint Details'!A10:R19,8,FALSE)</f>
        <v>Clubbed with other US</v>
      </c>
      <c r="D14" s="36" t="str">
        <f>VLOOKUP('S2QA Exe'!A20,'Sprint Details'!A9:R45,3,FALSE)</f>
        <v>NA</v>
      </c>
      <c r="E14" s="33">
        <f>VLOOKUP(A14,'Sprint Details'!A9:R45,6,FALSE)</f>
        <v>0</v>
      </c>
      <c r="F14" s="33"/>
      <c r="G14" s="33"/>
      <c r="H14" s="33"/>
      <c r="I14" s="33"/>
      <c r="J14" s="33"/>
      <c r="K14" s="33"/>
      <c r="L14" s="345"/>
      <c r="M14" s="345"/>
      <c r="N14" s="345"/>
      <c r="O14" s="25"/>
    </row>
    <row r="15" spans="1:15" ht="26" x14ac:dyDescent="0.3">
      <c r="A15" s="41">
        <v>1714194</v>
      </c>
      <c r="B15" s="34" t="str">
        <f>VLOOKUP(A15,'Sprint Details'!A12:R47,2,FALSE)</f>
        <v>2.04.01 Primary Applicant Contact Information</v>
      </c>
      <c r="C15" s="36" t="str">
        <f>VLOOKUP('S2QA Exe'!A21,'Sprint Details'!A11:R20,8,FALSE)</f>
        <v>Design and review complete</v>
      </c>
      <c r="D15" s="36">
        <f>VLOOKUP('S2QA Exe'!A21,'Sprint Details'!A10:R46,3,FALSE)</f>
        <v>44236</v>
      </c>
      <c r="E15" s="33">
        <f>VLOOKUP(A15,'Sprint Details'!A10:R46,6,FALSE)</f>
        <v>12</v>
      </c>
      <c r="F15" s="33"/>
      <c r="G15" s="33"/>
      <c r="H15" s="33"/>
      <c r="I15" s="33"/>
      <c r="J15" s="33"/>
      <c r="K15" s="33"/>
      <c r="L15" s="345"/>
      <c r="M15" s="345"/>
      <c r="N15" s="345"/>
      <c r="O15" s="25"/>
    </row>
    <row r="16" spans="1:15" ht="26" x14ac:dyDescent="0.3">
      <c r="A16" s="41">
        <v>1714195</v>
      </c>
      <c r="B16" s="34" t="str">
        <f>VLOOKUP(A16,'Sprint Details'!A13:R48,2,FALSE)</f>
        <v>2.04.02 Primary Applicant Address Information</v>
      </c>
      <c r="C16" s="36" t="str">
        <f>VLOOKUP('S2QA Exe'!A22,'Sprint Details'!A12:R21,8,FALSE)</f>
        <v>Design and review complete</v>
      </c>
      <c r="D16" s="36">
        <f>VLOOKUP('S2QA Exe'!A22,'Sprint Details'!A11:R47,3,FALSE)</f>
        <v>44232</v>
      </c>
      <c r="E16" s="33">
        <f>VLOOKUP(A16,'Sprint Details'!A11:R47,6,FALSE)</f>
        <v>12</v>
      </c>
      <c r="F16" s="33"/>
      <c r="G16" s="33"/>
      <c r="H16" s="33"/>
      <c r="I16" s="33"/>
      <c r="J16" s="33"/>
      <c r="K16" s="33"/>
      <c r="L16" s="345"/>
      <c r="M16" s="345"/>
      <c r="N16" s="345"/>
      <c r="O16" s="25"/>
    </row>
    <row r="17" spans="1:15" ht="26" x14ac:dyDescent="0.3">
      <c r="A17" s="41">
        <v>1714196</v>
      </c>
      <c r="B17" s="34" t="str">
        <f>VLOOKUP(A17,'Sprint Details'!A14:R49,2,FALSE)</f>
        <v>2.04.03 Non-Primary Applicant Contact Information</v>
      </c>
      <c r="C17" s="36" t="str">
        <f>VLOOKUP('S2QA Exe'!A23,'Sprint Details'!A13:R22,8,FALSE)</f>
        <v>Design and review complete</v>
      </c>
      <c r="D17" s="36">
        <f>VLOOKUP('S2QA Exe'!A23,'Sprint Details'!A12:R48,3,FALSE)</f>
        <v>44245</v>
      </c>
      <c r="E17" s="33">
        <f>VLOOKUP(A17,'Sprint Details'!A12:R48,6,FALSE)</f>
        <v>13</v>
      </c>
      <c r="F17" s="33"/>
      <c r="G17" s="33"/>
      <c r="H17" s="33"/>
      <c r="I17" s="33"/>
      <c r="J17" s="33"/>
      <c r="K17" s="33"/>
      <c r="L17" s="345"/>
      <c r="M17" s="345"/>
      <c r="N17" s="345"/>
      <c r="O17" s="25"/>
    </row>
    <row r="18" spans="1:15" ht="26" x14ac:dyDescent="0.3">
      <c r="A18" s="41">
        <v>1714197</v>
      </c>
      <c r="B18" s="34" t="str">
        <f>VLOOKUP(A18,'Sprint Details'!A15:R50,2,FALSE)</f>
        <v>2.04.04 Non-Primary Applicant Address Information</v>
      </c>
      <c r="C18" s="36" t="str">
        <f>VLOOKUP('S2QA Exe'!A24,'Sprint Details'!A14:R23,8,FALSE)</f>
        <v>Design and review complete</v>
      </c>
      <c r="D18" s="36">
        <f>VLOOKUP('S2QA Exe'!A24,'Sprint Details'!A13:R49,3,FALSE)</f>
        <v>44239</v>
      </c>
      <c r="E18" s="33">
        <f>VLOOKUP(A18,'Sprint Details'!A13:R49,6,FALSE)</f>
        <v>11</v>
      </c>
      <c r="F18" s="33"/>
      <c r="G18" s="33"/>
      <c r="H18" s="33"/>
      <c r="I18" s="33"/>
      <c r="J18" s="33"/>
      <c r="K18" s="33"/>
      <c r="L18" s="345"/>
      <c r="M18" s="345"/>
      <c r="N18" s="345"/>
      <c r="O18" s="25"/>
    </row>
    <row r="19" spans="1:15" x14ac:dyDescent="0.3">
      <c r="A19" s="41">
        <v>1714198</v>
      </c>
      <c r="B19" s="34" t="str">
        <f>VLOOKUP(A19,'Sprint Details'!A16:R51,2,FALSE)</f>
        <v>2.04.05 Manually Enter Address</v>
      </c>
      <c r="C19" s="36" t="str">
        <f>VLOOKUP('S2QA Exe'!A25,'Sprint Details'!A15:R24,8,FALSE)</f>
        <v>Design and review complete</v>
      </c>
      <c r="D19" s="36">
        <f>VLOOKUP('S2QA Exe'!A25,'Sprint Details'!A14:R50,3,FALSE)</f>
        <v>44246</v>
      </c>
      <c r="E19" s="33">
        <f>VLOOKUP(A19,'Sprint Details'!A14:R50,6,FALSE)</f>
        <v>8</v>
      </c>
      <c r="F19" s="33"/>
      <c r="G19" s="33"/>
      <c r="H19" s="33"/>
      <c r="I19" s="33"/>
      <c r="J19" s="33"/>
      <c r="K19" s="33"/>
      <c r="L19" s="345"/>
      <c r="M19" s="345"/>
      <c r="N19" s="345"/>
      <c r="O19" s="25"/>
    </row>
    <row r="20" spans="1:15" x14ac:dyDescent="0.3">
      <c r="A20" s="41">
        <v>1712573</v>
      </c>
      <c r="B20" s="34" t="str">
        <f>VLOOKUP(A20,'Sprint Details'!A17:R52,2,FALSE)</f>
        <v>2.06 Relationships &amp; Tax Filing</v>
      </c>
      <c r="C20" s="36" t="str">
        <f>VLOOKUP('S2QA Exe'!A26,'Sprint Details'!A16:R25,8,FALSE)</f>
        <v>Design and review complete</v>
      </c>
      <c r="D20" s="36">
        <f>VLOOKUP('S2QA Exe'!A26,'Sprint Details'!A15:R51,3,FALSE)</f>
        <v>44230</v>
      </c>
      <c r="E20" s="33">
        <f>VLOOKUP(A20,'Sprint Details'!A15:R51,6,FALSE)</f>
        <v>3</v>
      </c>
      <c r="F20" s="33"/>
      <c r="G20" s="33"/>
      <c r="H20" s="33"/>
      <c r="I20" s="33"/>
      <c r="J20" s="33"/>
      <c r="K20" s="33"/>
      <c r="L20" s="345"/>
      <c r="M20" s="345"/>
      <c r="N20" s="345"/>
      <c r="O20" s="25"/>
    </row>
    <row r="21" spans="1:15" x14ac:dyDescent="0.3">
      <c r="A21" s="41">
        <v>1714204</v>
      </c>
      <c r="B21" s="34" t="str">
        <f>VLOOKUP(A21,'Sprint Details'!A18:R53,2,FALSE)</f>
        <v>2.06.01 Relationships</v>
      </c>
      <c r="C21" s="36" t="str">
        <f>VLOOKUP('S2QA Exe'!A27,'Sprint Details'!A17:R26,8,FALSE)</f>
        <v>Design and review complete</v>
      </c>
      <c r="D21" s="36">
        <f>VLOOKUP('S2QA Exe'!A27,'Sprint Details'!A16:R52,3,FALSE)</f>
        <v>44235</v>
      </c>
      <c r="E21" s="33">
        <f>VLOOKUP(A21,'Sprint Details'!A16:R52,6,FALSE)</f>
        <v>8</v>
      </c>
      <c r="F21" s="33"/>
      <c r="G21" s="33"/>
      <c r="H21" s="33"/>
      <c r="I21" s="33"/>
      <c r="J21" s="33"/>
      <c r="K21" s="33"/>
      <c r="L21" s="345"/>
      <c r="M21" s="345"/>
      <c r="N21" s="345"/>
      <c r="O21" s="25"/>
    </row>
    <row r="22" spans="1:15" x14ac:dyDescent="0.3">
      <c r="A22" s="41">
        <v>1714205</v>
      </c>
      <c r="B22" s="34" t="str">
        <f>VLOOKUP(A22,'Sprint Details'!A19:R54,2,FALSE)</f>
        <v>2.06.02 Tax Filing Details</v>
      </c>
      <c r="C22" s="36" t="str">
        <f>VLOOKUP('S2QA Exe'!A28,'Sprint Details'!A18:R27,8,FALSE)</f>
        <v>Design and review complete</v>
      </c>
      <c r="D22" s="36">
        <f>VLOOKUP('S2QA Exe'!A28,'Sprint Details'!A17:R53,3,FALSE)</f>
        <v>44246</v>
      </c>
      <c r="E22" s="33">
        <f>VLOOKUP(A22,'Sprint Details'!A17:R53,6,FALSE)</f>
        <v>18</v>
      </c>
      <c r="F22" s="33"/>
      <c r="G22" s="33"/>
      <c r="H22" s="33"/>
      <c r="I22" s="33"/>
      <c r="J22" s="33"/>
      <c r="K22" s="33"/>
      <c r="L22" s="345"/>
      <c r="M22" s="345"/>
      <c r="N22" s="345"/>
      <c r="O22" s="25"/>
    </row>
    <row r="23" spans="1:15" x14ac:dyDescent="0.3">
      <c r="A23" s="41">
        <v>1714206</v>
      </c>
      <c r="B23" s="34" t="str">
        <f>VLOOKUP(A23,'Sprint Details'!A20:R55,2,FALSE)</f>
        <v>2.06.03 Use This Tax Filing Status?</v>
      </c>
      <c r="C23" s="36" t="str">
        <f>VLOOKUP('S2QA Exe'!A29,'Sprint Details'!A19:R28,8,FALSE)</f>
        <v>Design and review complete</v>
      </c>
      <c r="D23" s="36">
        <f>VLOOKUP('S2QA Exe'!A29,'Sprint Details'!A18:R54,3,FALSE)</f>
        <v>44245</v>
      </c>
      <c r="E23" s="33">
        <f>VLOOKUP(A23,'Sprint Details'!A18:R54,6,FALSE)</f>
        <v>3</v>
      </c>
      <c r="F23" s="33"/>
      <c r="G23" s="33"/>
      <c r="H23" s="33"/>
      <c r="I23" s="33"/>
      <c r="J23" s="33"/>
      <c r="K23" s="33"/>
      <c r="L23" s="345"/>
      <c r="M23" s="345"/>
      <c r="N23" s="345"/>
      <c r="O23" s="25"/>
    </row>
    <row r="24" spans="1:15" x14ac:dyDescent="0.3">
      <c r="A24" s="41">
        <v>1714207</v>
      </c>
      <c r="B24" s="34" t="str">
        <f>VLOOKUP(A24,'Sprint Details'!A21:R56,2,FALSE)</f>
        <v>2.06.04 Household Meals</v>
      </c>
      <c r="C24" s="36" t="str">
        <f>VLOOKUP('S2QA Exe'!A30,'Sprint Details'!A20:R29,8,FALSE)</f>
        <v>Design and review complete</v>
      </c>
      <c r="D24" s="36">
        <f>VLOOKUP('S2QA Exe'!A30,'Sprint Details'!A19:R55,3,FALSE)</f>
        <v>44246</v>
      </c>
      <c r="E24" s="33">
        <f>VLOOKUP(A24,'Sprint Details'!A19:R55,6,FALSE)</f>
        <v>6</v>
      </c>
      <c r="F24" s="33"/>
      <c r="G24" s="33"/>
      <c r="H24" s="33"/>
      <c r="I24" s="33"/>
      <c r="J24" s="33"/>
      <c r="K24" s="33"/>
      <c r="L24" s="345"/>
      <c r="M24" s="345"/>
      <c r="N24" s="345"/>
      <c r="O24" s="25"/>
    </row>
    <row r="25" spans="1:15" x14ac:dyDescent="0.3">
      <c r="A25" s="41">
        <v>1712564</v>
      </c>
      <c r="B25" s="34" t="str">
        <f>VLOOKUP(A25,'Sprint Details'!A22:R57,2,FALSE)</f>
        <v>2.07 Household Information</v>
      </c>
      <c r="C25" s="36" t="str">
        <f>VLOOKUP('S2QA Exe'!A31,'Sprint Details'!A21:R30,8,FALSE)</f>
        <v>Clubbed with other US</v>
      </c>
      <c r="D25" s="36" t="str">
        <f>VLOOKUP('S2QA Exe'!A31,'Sprint Details'!A20:R56,3,FALSE)</f>
        <v>NA</v>
      </c>
      <c r="E25" s="33">
        <f>VLOOKUP(A25,'Sprint Details'!A20:R56,6,FALSE)</f>
        <v>0</v>
      </c>
      <c r="F25" s="33"/>
      <c r="G25" s="33"/>
      <c r="H25" s="33"/>
      <c r="I25" s="33"/>
      <c r="J25" s="33"/>
      <c r="K25" s="33"/>
      <c r="L25" s="345"/>
      <c r="M25" s="345"/>
      <c r="N25" s="345"/>
      <c r="O25" s="25"/>
    </row>
    <row r="26" spans="1:15" x14ac:dyDescent="0.3">
      <c r="A26" s="41">
        <v>1714208</v>
      </c>
      <c r="B26" s="34" t="str">
        <f>VLOOKUP(A26,'Sprint Details'!A23:R58,2,FALSE)</f>
        <v>2.07.01 Health Selection</v>
      </c>
      <c r="C26" s="36" t="str">
        <f>VLOOKUP('S2QA Exe'!A32,'Sprint Details'!A22:R31,8,FALSE)</f>
        <v>Design and review complete</v>
      </c>
      <c r="D26" s="36">
        <f>VLOOKUP('S2QA Exe'!A32,'Sprint Details'!A21:R57,3,FALSE)</f>
        <v>44236</v>
      </c>
      <c r="E26" s="33">
        <f>VLOOKUP(A26,'Sprint Details'!A21:R57,6,FALSE)</f>
        <v>12</v>
      </c>
      <c r="F26" s="33"/>
      <c r="G26" s="33"/>
      <c r="H26" s="33"/>
      <c r="I26" s="33"/>
      <c r="J26" s="33"/>
      <c r="K26" s="33"/>
      <c r="L26" s="345"/>
      <c r="M26" s="345"/>
      <c r="N26" s="345"/>
      <c r="O26" s="25"/>
    </row>
    <row r="27" spans="1:15" ht="26" x14ac:dyDescent="0.3">
      <c r="A27" s="41">
        <v>1714209</v>
      </c>
      <c r="B27" s="34" t="str">
        <f>VLOOKUP(A27,'Sprint Details'!A24:R59,2,FALSE)</f>
        <v>2.07.02 Household Circumstances Selection</v>
      </c>
      <c r="C27" s="36" t="str">
        <f>VLOOKUP('S2QA Exe'!A33,'Sprint Details'!A23:R32,8,FALSE)</f>
        <v>Design and review complete</v>
      </c>
      <c r="D27" s="36">
        <f>VLOOKUP('S2QA Exe'!A33,'Sprint Details'!A22:R58,3,FALSE)</f>
        <v>44242</v>
      </c>
      <c r="E27" s="33">
        <f>VLOOKUP(A27,'Sprint Details'!A22:R58,6,FALSE)</f>
        <v>10</v>
      </c>
      <c r="F27" s="33"/>
      <c r="G27" s="33"/>
      <c r="H27" s="33"/>
      <c r="I27" s="33"/>
      <c r="J27" s="33"/>
      <c r="K27" s="33"/>
      <c r="L27" s="345"/>
      <c r="M27" s="345"/>
      <c r="N27" s="345"/>
      <c r="O27" s="25"/>
    </row>
    <row r="28" spans="1:15" x14ac:dyDescent="0.3">
      <c r="A28" s="41">
        <v>1714210</v>
      </c>
      <c r="B28" s="34" t="str">
        <f>VLOOKUP(A28,'Sprint Details'!A25:R60,2,FALSE)</f>
        <v>2.07.03 Asset Selection</v>
      </c>
      <c r="C28" s="36" t="str">
        <f>VLOOKUP('S2QA Exe'!A34,'Sprint Details'!A24:R33,8,FALSE)</f>
        <v>Design and review complete</v>
      </c>
      <c r="D28" s="36">
        <f>VLOOKUP('S2QA Exe'!A34,'Sprint Details'!A23:R59,3,FALSE)</f>
        <v>44246</v>
      </c>
      <c r="E28" s="33">
        <f>VLOOKUP(A28,'Sprint Details'!A23:R59,6,FALSE)</f>
        <v>9</v>
      </c>
      <c r="F28" s="33"/>
      <c r="G28" s="33"/>
      <c r="H28" s="33"/>
      <c r="I28" s="33"/>
      <c r="J28" s="33"/>
      <c r="K28" s="33"/>
      <c r="L28" s="345"/>
      <c r="M28" s="345"/>
      <c r="N28" s="345"/>
      <c r="O28" s="25"/>
    </row>
    <row r="29" spans="1:15" x14ac:dyDescent="0.3">
      <c r="A29" s="41">
        <v>1714212</v>
      </c>
      <c r="B29" s="34" t="str">
        <f>VLOOKUP(A29,'Sprint Details'!A26:R61,2,FALSE)</f>
        <v>2.07.04 Other Asset Selection</v>
      </c>
      <c r="C29" s="36" t="str">
        <f>VLOOKUP('S2QA Exe'!A35,'Sprint Details'!A25:R34,8,FALSE)</f>
        <v>Design and review complete</v>
      </c>
      <c r="D29" s="36">
        <f>VLOOKUP('S2QA Exe'!A35,'Sprint Details'!A24:R60,3,FALSE)</f>
        <v>44251</v>
      </c>
      <c r="E29" s="33">
        <f>VLOOKUP(A29,'Sprint Details'!A24:R60,6,FALSE)</f>
        <v>10</v>
      </c>
      <c r="F29" s="33"/>
      <c r="G29" s="33"/>
      <c r="H29" s="33"/>
      <c r="I29" s="33"/>
      <c r="J29" s="33"/>
      <c r="K29" s="33"/>
      <c r="L29" s="345"/>
      <c r="M29" s="345"/>
      <c r="N29" s="345"/>
      <c r="O29" s="25"/>
    </row>
    <row r="30" spans="1:15" x14ac:dyDescent="0.3">
      <c r="A30" s="41">
        <v>1714213</v>
      </c>
      <c r="B30" s="34" t="str">
        <f>VLOOKUP(A30,'Sprint Details'!A27:R62,2,FALSE)</f>
        <v>2.07.05 Income &amp; Subsidies Selection</v>
      </c>
      <c r="C30" s="36" t="str">
        <f>VLOOKUP('S2QA Exe'!A36,'Sprint Details'!A26:R35,8,FALSE)</f>
        <v>Design and review complete</v>
      </c>
      <c r="D30" s="36">
        <f>VLOOKUP('S2QA Exe'!A36,'Sprint Details'!A25:R61,3,FALSE)</f>
        <v>44249</v>
      </c>
      <c r="E30" s="33">
        <f>VLOOKUP(A30,'Sprint Details'!A25:R61,6,FALSE)</f>
        <v>10</v>
      </c>
      <c r="F30" s="33"/>
      <c r="G30" s="33"/>
      <c r="H30" s="33"/>
      <c r="I30" s="33"/>
      <c r="J30" s="33"/>
      <c r="K30" s="33"/>
      <c r="L30" s="345"/>
      <c r="M30" s="345"/>
      <c r="N30" s="345"/>
      <c r="O30" s="25"/>
    </row>
    <row r="31" spans="1:15" x14ac:dyDescent="0.3">
      <c r="A31" s="41">
        <v>1714214</v>
      </c>
      <c r="B31" s="34" t="str">
        <f>VLOOKUP(A31,'Sprint Details'!A28:R63,2,FALSE)</f>
        <v>2.07.06 Expenses Selection</v>
      </c>
      <c r="C31" s="36" t="str">
        <f>VLOOKUP('S2QA Exe'!A37,'Sprint Details'!A27:R36,8,FALSE)</f>
        <v>Design and review complete</v>
      </c>
      <c r="D31" s="36">
        <f>VLOOKUP('S2QA Exe'!A37,'Sprint Details'!A26:R62,3,FALSE)</f>
        <v>44245</v>
      </c>
      <c r="E31" s="33">
        <f>VLOOKUP(A31,'Sprint Details'!A26:R62,6,FALSE)</f>
        <v>12</v>
      </c>
      <c r="F31" s="33"/>
      <c r="G31" s="33"/>
      <c r="H31" s="33"/>
      <c r="I31" s="33"/>
      <c r="J31" s="33"/>
      <c r="K31" s="33"/>
      <c r="L31" s="345"/>
      <c r="M31" s="345"/>
      <c r="N31" s="345"/>
      <c r="O31" s="25"/>
    </row>
    <row r="32" spans="1:15" ht="26" x14ac:dyDescent="0.3">
      <c r="A32" s="41">
        <v>1712570</v>
      </c>
      <c r="B32" s="34" t="str">
        <f>VLOOKUP(A32,'Sprint Details'!A29:R64,2,FALSE)</f>
        <v>2.08.01 Member Details - Individual Information</v>
      </c>
      <c r="C32" s="36" t="str">
        <f>VLOOKUP('S2QA Exe'!A38,'Sprint Details'!A28:R37,8,FALSE)</f>
        <v>Clubbed with other US</v>
      </c>
      <c r="D32" s="36" t="str">
        <f>VLOOKUP('S2QA Exe'!A38,'Sprint Details'!A27:R63,3,FALSE)</f>
        <v>NA</v>
      </c>
      <c r="E32" s="33">
        <f>VLOOKUP(A32,'Sprint Details'!A27:R63,6,FALSE)</f>
        <v>0</v>
      </c>
      <c r="F32" s="33"/>
      <c r="G32" s="33"/>
      <c r="H32" s="33"/>
      <c r="I32" s="33"/>
      <c r="J32" s="33"/>
      <c r="K32" s="33"/>
      <c r="L32" s="345"/>
      <c r="M32" s="345"/>
      <c r="N32" s="345"/>
      <c r="O32" s="25"/>
    </row>
    <row r="33" spans="1:15" ht="26" x14ac:dyDescent="0.3">
      <c r="A33" s="41">
        <v>1714001</v>
      </c>
      <c r="B33" s="34" t="str">
        <f>VLOOKUP(A33,'Sprint Details'!A30:R65,2,FALSE)</f>
        <v>2.03.01 Household Members Summary</v>
      </c>
      <c r="C33" s="36" t="str">
        <f>VLOOKUP('S2QA Exe'!A39,'Sprint Details'!A29:R38,8,FALSE)</f>
        <v>Design and review complete</v>
      </c>
      <c r="D33" s="36">
        <f>VLOOKUP('S2QA Exe'!A39,'Sprint Details'!A28:R64,3,FALSE)</f>
        <v>44242</v>
      </c>
      <c r="E33" s="33">
        <f>VLOOKUP(A33,'Sprint Details'!A28:R64,6,FALSE)</f>
        <v>8</v>
      </c>
      <c r="F33" s="33"/>
      <c r="G33" s="33"/>
      <c r="H33" s="33"/>
      <c r="I33" s="33"/>
      <c r="J33" s="33"/>
      <c r="K33" s="33"/>
      <c r="L33" s="345"/>
      <c r="M33" s="345"/>
      <c r="N33" s="345"/>
      <c r="O33" s="25"/>
    </row>
    <row r="34" spans="1:15" ht="39" x14ac:dyDescent="0.3">
      <c r="A34" s="41">
        <v>1714184</v>
      </c>
      <c r="B34" s="34" t="str">
        <f>VLOOKUP(A34,'Sprint Details'!A31:R66,2,FALSE)</f>
        <v>2.03.02 Household Member Details + 2.03.03 MaineCare Subprogram Selection</v>
      </c>
      <c r="C34" s="36" t="str">
        <f>VLOOKUP('S2QA Exe'!A40,'Sprint Details'!A30:R39,8,FALSE)</f>
        <v>Design and review complete</v>
      </c>
      <c r="D34" s="36">
        <f>VLOOKUP('S2QA Exe'!A40,'Sprint Details'!A29:R65,3,FALSE)</f>
        <v>44249</v>
      </c>
      <c r="E34" s="33">
        <f>VLOOKUP(A34,'Sprint Details'!A29:R65,6,FALSE)</f>
        <v>16</v>
      </c>
      <c r="F34" s="33"/>
      <c r="G34" s="33"/>
      <c r="H34" s="33"/>
      <c r="I34" s="33"/>
      <c r="J34" s="33"/>
      <c r="K34" s="33"/>
      <c r="L34" s="345"/>
      <c r="M34" s="345"/>
      <c r="N34" s="345"/>
      <c r="O34" s="25"/>
    </row>
    <row r="35" spans="1:15" x14ac:dyDescent="0.3">
      <c r="A35" s="41">
        <v>1714217</v>
      </c>
      <c r="B35" s="34" t="str">
        <f>VLOOKUP(A35,'Sprint Details'!A32:R67,2,FALSE)</f>
        <v>2.08.01.03 Education Summary</v>
      </c>
      <c r="C35" s="36" t="str">
        <f>VLOOKUP('S2QA Exe'!A41,'Sprint Details'!A31:R40,8,FALSE)</f>
        <v>Design and review complete</v>
      </c>
      <c r="D35" s="36">
        <f>VLOOKUP('S2QA Exe'!A41,'Sprint Details'!A30:R66,3,FALSE)</f>
        <v>44250</v>
      </c>
      <c r="E35" s="33">
        <f>VLOOKUP(A35,'Sprint Details'!A30:R66,6,FALSE)</f>
        <v>5</v>
      </c>
      <c r="F35" s="33"/>
      <c r="G35" s="33"/>
      <c r="H35" s="33"/>
      <c r="I35" s="33"/>
      <c r="J35" s="33"/>
      <c r="K35" s="33"/>
      <c r="L35" s="345"/>
      <c r="M35" s="345"/>
      <c r="N35" s="345"/>
      <c r="O35" s="25"/>
    </row>
    <row r="36" spans="1:15" ht="26" x14ac:dyDescent="0.3">
      <c r="A36" s="41">
        <v>1714218</v>
      </c>
      <c r="B36" s="34" t="str">
        <f>VLOOKUP(A36,'Sprint Details'!A33:R68,2,FALSE)</f>
        <v>2.08.01.04 Highest Level of Education Details</v>
      </c>
      <c r="C36" s="36" t="str">
        <f>VLOOKUP('S2QA Exe'!A42,'Sprint Details'!A32:R41,8,FALSE)</f>
        <v>Design and review complete</v>
      </c>
      <c r="D36" s="36">
        <f>VLOOKUP('S2QA Exe'!A42,'Sprint Details'!A31:R67,3,FALSE)</f>
        <v>44251</v>
      </c>
      <c r="E36" s="33">
        <f>VLOOKUP(A36,'Sprint Details'!A31:R67,6,FALSE)</f>
        <v>3</v>
      </c>
      <c r="F36" s="33"/>
      <c r="G36" s="33"/>
      <c r="H36" s="33"/>
      <c r="I36" s="33"/>
      <c r="J36" s="33"/>
      <c r="K36" s="33"/>
      <c r="L36" s="345"/>
      <c r="M36" s="345"/>
      <c r="N36" s="345"/>
      <c r="O36" s="25"/>
    </row>
    <row r="37" spans="1:15" ht="26" x14ac:dyDescent="0.3">
      <c r="A37" s="41">
        <v>1714199</v>
      </c>
      <c r="B37" s="34" t="str">
        <f>VLOOKUP(A37,'Sprint Details'!A34:R69,2,FALSE)</f>
        <v>2.05.01 Authorized Representatives Summary</v>
      </c>
      <c r="C37" s="36" t="str">
        <f>VLOOKUP('S2QA Exe'!A43,'Sprint Details'!A33:R42,8,FALSE)</f>
        <v>Design and review complete</v>
      </c>
      <c r="D37" s="36">
        <f>VLOOKUP('S2QA Exe'!A43,'Sprint Details'!A32:R68,3,FALSE)</f>
        <v>44250</v>
      </c>
      <c r="E37" s="33">
        <f>VLOOKUP(A37,'Sprint Details'!A32:R68,6,FALSE)</f>
        <v>6</v>
      </c>
      <c r="F37" s="33"/>
      <c r="G37" s="33"/>
      <c r="H37" s="33"/>
      <c r="I37" s="33"/>
      <c r="J37" s="33"/>
      <c r="K37" s="33"/>
      <c r="L37" s="345"/>
      <c r="M37" s="345"/>
      <c r="N37" s="345"/>
      <c r="O37" s="25"/>
    </row>
    <row r="38" spans="1:15" x14ac:dyDescent="0.3">
      <c r="A38" s="41">
        <v>1714249</v>
      </c>
      <c r="B38" s="34" t="str">
        <f>VLOOKUP(A38,'Sprint Details'!A35:R70,2,FALSE)</f>
        <v>2.08.05.01 Adding Income</v>
      </c>
      <c r="C38" s="36" t="str">
        <f>VLOOKUP('S2QA Exe'!A44,'Sprint Details'!A34:R43,8,FALSE)</f>
        <v>Design and review complete</v>
      </c>
      <c r="D38" s="36">
        <f>VLOOKUP('S2QA Exe'!A44,'Sprint Details'!A33:R69,3,FALSE)</f>
        <v>44250</v>
      </c>
      <c r="E38" s="33">
        <f>VLOOKUP(A38,'Sprint Details'!A33:R69,6,FALSE)</f>
        <v>4</v>
      </c>
      <c r="F38" s="33"/>
      <c r="G38" s="33"/>
      <c r="H38" s="33"/>
      <c r="I38" s="33"/>
      <c r="J38" s="33"/>
      <c r="K38" s="33"/>
      <c r="L38" s="345"/>
      <c r="M38" s="345"/>
      <c r="N38" s="345"/>
      <c r="O38" s="25"/>
    </row>
    <row r="39" spans="1:15" ht="26" x14ac:dyDescent="0.3">
      <c r="A39" s="41">
        <v>1712364</v>
      </c>
      <c r="B39" s="34" t="str">
        <f>VLOOKUP(A39,'Sprint Details'!A36:R71,2,FALSE)</f>
        <v>Benefits Application Reference Table Inventory</v>
      </c>
      <c r="C39" s="36" t="str">
        <f>VLOOKUP('S2QA Exe'!A45,'Sprint Details'!A35:R44,8,FALSE)</f>
        <v>Clubbed with other US</v>
      </c>
      <c r="D39" s="36" t="str">
        <f>VLOOKUP('S2QA Exe'!A45,'Sprint Details'!A34:R70,3,FALSE)</f>
        <v>NA</v>
      </c>
      <c r="E39" s="33">
        <f>VLOOKUP(A39,'Sprint Details'!A34:R70,6,FALSE)</f>
        <v>0</v>
      </c>
      <c r="F39" s="33"/>
      <c r="G39" s="33"/>
      <c r="H39" s="33"/>
      <c r="I39" s="33"/>
      <c r="J39" s="33"/>
      <c r="K39" s="33"/>
      <c r="L39" s="345"/>
      <c r="M39" s="345"/>
      <c r="N39" s="345"/>
      <c r="O39" s="25"/>
    </row>
    <row r="40" spans="1:15" x14ac:dyDescent="0.3">
      <c r="A40" s="41">
        <v>1712366</v>
      </c>
      <c r="B40" s="34" t="str">
        <f>VLOOKUP(A40,'Sprint Details'!A37:R72,2,FALSE)</f>
        <v>Benefits Application Validations</v>
      </c>
      <c r="C40" s="36" t="str">
        <f>VLOOKUP('S2QA Exe'!A46,'Sprint Details'!A36:R45,8,FALSE)</f>
        <v>Clubbed with other US</v>
      </c>
      <c r="D40" s="36" t="str">
        <f>VLOOKUP('S2QA Exe'!A46,'Sprint Details'!A35:R71,3,FALSE)</f>
        <v>NA</v>
      </c>
      <c r="E40" s="33">
        <f>VLOOKUP(A40,'Sprint Details'!A35:R71,6,FALSE)</f>
        <v>0</v>
      </c>
      <c r="F40" s="33"/>
      <c r="G40" s="33"/>
      <c r="H40" s="33"/>
      <c r="I40" s="33"/>
      <c r="J40" s="33"/>
      <c r="K40" s="33"/>
      <c r="L40" s="345"/>
      <c r="M40" s="345"/>
      <c r="N40" s="345"/>
      <c r="O40" s="25"/>
    </row>
    <row r="41" spans="1:15" x14ac:dyDescent="0.3">
      <c r="A41" s="41">
        <v>1714225</v>
      </c>
      <c r="B41" s="34" t="str">
        <f>VLOOKUP(A41,'Sprint Details'!A38:R73,2,FALSE)</f>
        <v>2.08.02.01 Pregnancy</v>
      </c>
      <c r="C41" s="36" t="str">
        <f>VLOOKUP('S2QA Exe'!A47,'Sprint Details'!A37:R46,8,FALSE)</f>
        <v>Design and review complete</v>
      </c>
      <c r="D41" s="36">
        <f>VLOOKUP('S2QA Exe'!A47,'Sprint Details'!A36:R72,3,FALSE)</f>
        <v>44246</v>
      </c>
      <c r="E41" s="33">
        <f>VLOOKUP(A41,'Sprint Details'!A36:R72,6,FALSE)</f>
        <v>6</v>
      </c>
      <c r="F41" s="33"/>
      <c r="G41" s="33"/>
      <c r="H41" s="33"/>
      <c r="I41" s="33"/>
      <c r="J41" s="33"/>
      <c r="K41" s="33"/>
      <c r="L41" s="345"/>
      <c r="M41" s="345"/>
      <c r="N41" s="345"/>
      <c r="O41" s="25"/>
    </row>
    <row r="42" spans="1:15" x14ac:dyDescent="0.3">
      <c r="A42" s="41">
        <v>1714233</v>
      </c>
      <c r="B42" s="34" t="str">
        <f>VLOOKUP(A42,'Sprint Details'!A39:R74,2,FALSE)</f>
        <v>2.08.03.01 Living Arrangement</v>
      </c>
      <c r="C42" s="36" t="str">
        <f>VLOOKUP('S2QA Exe'!A48,'Sprint Details'!A38:R47,8,FALSE)</f>
        <v>Design and review complete</v>
      </c>
      <c r="D42" s="36">
        <f>VLOOKUP('S2QA Exe'!A48,'Sprint Details'!A37:R73,3,FALSE)</f>
        <v>44244</v>
      </c>
      <c r="E42" s="33">
        <f>VLOOKUP(A42,'Sprint Details'!A37:R73,6,FALSE)</f>
        <v>7</v>
      </c>
      <c r="F42" s="33"/>
      <c r="G42" s="33"/>
      <c r="H42" s="33"/>
      <c r="I42" s="33"/>
      <c r="J42" s="33"/>
      <c r="K42" s="33"/>
      <c r="L42" s="345"/>
      <c r="M42" s="345"/>
      <c r="N42" s="345"/>
      <c r="O42" s="25"/>
    </row>
    <row r="43" spans="1:15" x14ac:dyDescent="0.3">
      <c r="A43" s="41">
        <v>1714251</v>
      </c>
      <c r="B43" s="34" t="str">
        <f>VLOOKUP(A43,'Sprint Details'!A40:R75,2,FALSE)</f>
        <v>2.08.05.03 Income Details</v>
      </c>
      <c r="C43" s="36" t="str">
        <f>VLOOKUP('S2QA Exe'!A49,'Sprint Details'!A39:R48,8,FALSE)</f>
        <v>Design and review complete</v>
      </c>
      <c r="D43" s="36">
        <f>VLOOKUP('S2QA Exe'!A49,'Sprint Details'!A38:R74,3,FALSE)</f>
        <v>44249</v>
      </c>
      <c r="E43" s="33">
        <f>VLOOKUP(A43,'Sprint Details'!A38:R74,6,FALSE)</f>
        <v>18</v>
      </c>
      <c r="F43" s="33"/>
      <c r="G43" s="33"/>
      <c r="H43" s="33"/>
      <c r="I43" s="33"/>
      <c r="J43" s="33"/>
      <c r="K43" s="33"/>
      <c r="L43" s="345"/>
      <c r="M43" s="345"/>
      <c r="N43" s="345"/>
      <c r="O43" s="25"/>
    </row>
    <row r="44" spans="1:15" x14ac:dyDescent="0.3">
      <c r="A44" s="383" t="s">
        <v>110</v>
      </c>
      <c r="B44" s="383"/>
      <c r="C44" s="383"/>
      <c r="D44" s="383"/>
      <c r="E44" s="343">
        <f>SUM(E6:E43)</f>
        <v>281</v>
      </c>
      <c r="F44" s="343"/>
      <c r="G44" s="343"/>
      <c r="H44" s="38"/>
      <c r="I44" s="343"/>
      <c r="J44" s="343"/>
      <c r="K44" s="343"/>
      <c r="L44" s="38"/>
      <c r="M44" s="38"/>
      <c r="N44" s="38"/>
      <c r="O44" s="27"/>
    </row>
    <row r="46" spans="1:15" hidden="1" x14ac:dyDescent="0.3">
      <c r="A46" s="384" t="s">
        <v>111</v>
      </c>
      <c r="B46" s="385"/>
      <c r="C46" s="385"/>
      <c r="D46" s="386"/>
      <c r="E46" s="57"/>
      <c r="F46" s="57"/>
    </row>
    <row r="47" spans="1:15" hidden="1" x14ac:dyDescent="0.3">
      <c r="A47" s="342" t="s">
        <v>112</v>
      </c>
      <c r="B47" s="342" t="s">
        <v>113</v>
      </c>
      <c r="C47" s="342" t="s">
        <v>114</v>
      </c>
      <c r="D47" s="342" t="s">
        <v>115</v>
      </c>
      <c r="E47" s="55"/>
      <c r="F47" s="55"/>
    </row>
    <row r="48" spans="1:15" ht="26" hidden="1" x14ac:dyDescent="0.3">
      <c r="A48" s="29" t="s">
        <v>116</v>
      </c>
      <c r="B48" s="30">
        <v>2</v>
      </c>
      <c r="C48" s="30"/>
      <c r="D48" s="30">
        <v>2</v>
      </c>
      <c r="E48" s="58"/>
      <c r="F48" s="58"/>
    </row>
    <row r="49" spans="1:6" hidden="1" x14ac:dyDescent="0.3">
      <c r="A49" s="31">
        <v>1704872</v>
      </c>
      <c r="B49" s="346">
        <v>1</v>
      </c>
      <c r="C49" s="346"/>
      <c r="D49" s="346">
        <v>1</v>
      </c>
    </row>
    <row r="50" spans="1:6" hidden="1" x14ac:dyDescent="0.3">
      <c r="A50" s="31">
        <v>1704874</v>
      </c>
      <c r="B50" s="346">
        <v>1</v>
      </c>
      <c r="C50" s="346"/>
      <c r="D50" s="346">
        <v>1</v>
      </c>
    </row>
    <row r="51" spans="1:6" hidden="1" x14ac:dyDescent="0.3">
      <c r="A51" s="29" t="s">
        <v>88</v>
      </c>
      <c r="B51" s="30">
        <v>1</v>
      </c>
      <c r="C51" s="30">
        <v>2</v>
      </c>
      <c r="D51" s="30">
        <v>3</v>
      </c>
      <c r="E51" s="58"/>
      <c r="F51" s="58"/>
    </row>
    <row r="52" spans="1:6" hidden="1" x14ac:dyDescent="0.3">
      <c r="A52" s="31">
        <v>1701227</v>
      </c>
      <c r="B52" s="346">
        <v>1</v>
      </c>
      <c r="C52" s="346"/>
      <c r="D52" s="346">
        <v>1</v>
      </c>
    </row>
    <row r="53" spans="1:6" hidden="1" x14ac:dyDescent="0.3">
      <c r="A53" s="31">
        <v>1701370</v>
      </c>
      <c r="B53" s="346"/>
      <c r="C53" s="346">
        <v>1</v>
      </c>
      <c r="D53" s="346">
        <v>1</v>
      </c>
    </row>
    <row r="54" spans="1:6" hidden="1" x14ac:dyDescent="0.3">
      <c r="A54" s="31">
        <v>1710372</v>
      </c>
      <c r="B54" s="346"/>
      <c r="C54" s="346">
        <v>1</v>
      </c>
      <c r="D54" s="346">
        <v>1</v>
      </c>
      <c r="E54" s="58"/>
      <c r="F54" s="58"/>
    </row>
    <row r="55" spans="1:6" hidden="1" x14ac:dyDescent="0.3">
      <c r="A55" s="29" t="s">
        <v>94</v>
      </c>
      <c r="B55" s="30">
        <v>1</v>
      </c>
      <c r="C55" s="30"/>
      <c r="D55" s="30">
        <v>1</v>
      </c>
    </row>
    <row r="56" spans="1:6" hidden="1" x14ac:dyDescent="0.3">
      <c r="A56" s="31">
        <v>1710086</v>
      </c>
      <c r="B56" s="346">
        <v>1</v>
      </c>
      <c r="C56" s="346"/>
      <c r="D56" s="346">
        <v>1</v>
      </c>
      <c r="E56" s="58"/>
      <c r="F56" s="58"/>
    </row>
    <row r="57" spans="1:6" hidden="1" x14ac:dyDescent="0.3">
      <c r="A57" s="29" t="s">
        <v>117</v>
      </c>
      <c r="B57" s="30">
        <v>1</v>
      </c>
      <c r="C57" s="30"/>
      <c r="D57" s="30">
        <v>1</v>
      </c>
    </row>
    <row r="58" spans="1:6" hidden="1" x14ac:dyDescent="0.3">
      <c r="A58" s="31">
        <v>1701868</v>
      </c>
      <c r="B58" s="346">
        <v>1</v>
      </c>
      <c r="C58" s="346"/>
      <c r="D58" s="346">
        <v>1</v>
      </c>
    </row>
    <row r="59" spans="1:6" hidden="1" x14ac:dyDescent="0.3">
      <c r="A59" s="29" t="s">
        <v>115</v>
      </c>
      <c r="B59" s="30">
        <v>5</v>
      </c>
      <c r="C59" s="30">
        <v>2</v>
      </c>
      <c r="D59" s="30">
        <v>7</v>
      </c>
    </row>
  </sheetData>
  <autoFilter ref="A5:O44" xr:uid="{3CE8853F-0DE7-4364-BEA9-BA84DD6B4798}"/>
  <mergeCells count="3">
    <mergeCell ref="A1:G1"/>
    <mergeCell ref="A44:D44"/>
    <mergeCell ref="A46:D46"/>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2189C-9E57-4755-9F2D-55215B402644}">
  <dimension ref="A1:O70"/>
  <sheetViews>
    <sheetView zoomScale="81" workbookViewId="0">
      <selection sqref="A1:XFD1048576"/>
    </sheetView>
  </sheetViews>
  <sheetFormatPr defaultColWidth="8.7265625" defaultRowHeight="13" x14ac:dyDescent="0.3"/>
  <cols>
    <col min="1" max="1" width="20.1796875" style="56" customWidth="1"/>
    <col min="2" max="2" width="30.26953125" style="56" bestFit="1" customWidth="1"/>
    <col min="3" max="3" width="23.453125" style="56" customWidth="1"/>
    <col min="4" max="4" width="18.54296875" style="56" customWidth="1"/>
    <col min="5" max="5" width="21.54296875" style="56" bestFit="1" customWidth="1"/>
    <col min="6" max="6" width="16.453125" style="56" customWidth="1"/>
    <col min="7" max="7" width="13" style="56" customWidth="1"/>
    <col min="8" max="8" width="11.1796875" style="56" customWidth="1"/>
    <col min="9" max="9" width="8.7265625" style="56"/>
    <col min="10" max="10" width="8.54296875" style="56" customWidth="1"/>
    <col min="11" max="11" width="12.453125" style="56" customWidth="1"/>
    <col min="12" max="12" width="14.81640625" style="56" customWidth="1"/>
    <col min="13" max="13" width="20.54296875" style="56" customWidth="1"/>
    <col min="14" max="14" width="13.7265625" style="56" customWidth="1"/>
    <col min="15" max="15" width="18.26953125" style="56" customWidth="1"/>
    <col min="16" max="16384" width="8.7265625" style="56"/>
  </cols>
  <sheetData>
    <row r="1" spans="1:15" x14ac:dyDescent="0.3">
      <c r="A1" s="396" t="s">
        <v>638</v>
      </c>
      <c r="B1" s="397"/>
      <c r="C1" s="397"/>
      <c r="D1" s="397"/>
      <c r="E1" s="397"/>
      <c r="F1" s="397"/>
      <c r="G1" s="397"/>
      <c r="H1" s="397"/>
      <c r="I1" s="397"/>
      <c r="J1" s="397"/>
    </row>
    <row r="2" spans="1:15" ht="52" x14ac:dyDescent="0.3">
      <c r="A2" s="342" t="s">
        <v>74</v>
      </c>
      <c r="B2" s="342" t="s">
        <v>75</v>
      </c>
      <c r="C2" s="344" t="s">
        <v>104</v>
      </c>
      <c r="D2" s="344" t="s">
        <v>77</v>
      </c>
      <c r="E2" s="344" t="s">
        <v>21</v>
      </c>
      <c r="F2" s="344" t="s">
        <v>27</v>
      </c>
      <c r="G2" s="344" t="s">
        <v>105</v>
      </c>
      <c r="H2" s="344" t="s">
        <v>213</v>
      </c>
      <c r="I2" s="344" t="s">
        <v>555</v>
      </c>
      <c r="J2" s="344" t="s">
        <v>636</v>
      </c>
    </row>
    <row r="3" spans="1:15" x14ac:dyDescent="0.3">
      <c r="A3" s="114" t="s">
        <v>81</v>
      </c>
      <c r="B3" s="115">
        <f>COUNT(A6:A69)</f>
        <v>64</v>
      </c>
      <c r="C3" s="33">
        <f>COUNTIF(C6:C69,C2)</f>
        <v>0</v>
      </c>
      <c r="D3" s="33">
        <f>COUNTIF(C6:D69,D2)</f>
        <v>0</v>
      </c>
      <c r="E3" s="33">
        <f>COUNTIF(C6:E69,E2)</f>
        <v>45</v>
      </c>
      <c r="F3" s="33">
        <f>COUNTIF(C6:F69,F2)</f>
        <v>7</v>
      </c>
      <c r="G3" s="33">
        <f>COUNTIF(C6:G69,G2)</f>
        <v>0</v>
      </c>
      <c r="H3" s="33">
        <f>COUNTIF(C6:H69,H2)</f>
        <v>5</v>
      </c>
      <c r="I3" s="33">
        <f>COUNTIF(C6:I69,I2)</f>
        <v>7</v>
      </c>
      <c r="J3" s="33">
        <f>COUNTIF(C6:J69,J2)</f>
        <v>0</v>
      </c>
    </row>
    <row r="5" spans="1:15" x14ac:dyDescent="0.3">
      <c r="A5" s="342" t="s">
        <v>106</v>
      </c>
      <c r="B5" s="157" t="s">
        <v>2</v>
      </c>
      <c r="C5" s="342" t="s">
        <v>107</v>
      </c>
      <c r="D5" s="342" t="s">
        <v>108</v>
      </c>
      <c r="E5" s="342" t="s">
        <v>637</v>
      </c>
      <c r="F5" s="342"/>
      <c r="G5" s="342"/>
      <c r="H5" s="342"/>
      <c r="I5" s="342"/>
      <c r="J5" s="342"/>
      <c r="K5" s="342"/>
      <c r="L5" s="342"/>
      <c r="M5" s="342"/>
      <c r="N5" s="342"/>
      <c r="O5" s="342"/>
    </row>
    <row r="6" spans="1:15" x14ac:dyDescent="0.3">
      <c r="A6" s="41">
        <v>1780359</v>
      </c>
      <c r="B6" s="26" t="str">
        <f>VLOOKUP(A6,'S4 Details'!3:61,2,FALSE)</f>
        <v>2.03.03 MaineCare Subprogram Selection - Change to options and disabling logic</v>
      </c>
      <c r="C6" s="346" t="str">
        <f>VLOOKUP(A6,'S4 Details'!3:61,9,FALSE)</f>
        <v>Design and review complete</v>
      </c>
      <c r="D6" s="104" t="str">
        <f>VLOOKUP(A6,'S4 Details'!3:61,4,FALSE)</f>
        <v>TBD</v>
      </c>
      <c r="E6" s="346">
        <f>VLOOKUP(A6,'S4 Details'!A3:S64,19,0)</f>
        <v>6</v>
      </c>
    </row>
    <row r="7" spans="1:15" x14ac:dyDescent="0.3">
      <c r="A7" s="41">
        <v>1714190</v>
      </c>
      <c r="B7" s="26" t="str">
        <f>VLOOKUP(A7,'S4 Details'!4:62,2,FALSE)</f>
        <v>2.03.06 Member Match Outcomes and Data Pre-population</v>
      </c>
      <c r="C7" s="346" t="str">
        <f>VLOOKUP(A7,'S4 Details'!4:62,9,FALSE)</f>
        <v>Deferred US</v>
      </c>
      <c r="D7" s="104">
        <f>VLOOKUP(A7,'S4 Details'!4:62,4,FALSE)</f>
        <v>44295</v>
      </c>
      <c r="E7" s="346">
        <f>VLOOKUP(A7,'S4 Details'!A4:S65,19,0)</f>
        <v>0</v>
      </c>
    </row>
    <row r="8" spans="1:15" x14ac:dyDescent="0.3">
      <c r="A8" s="41">
        <v>1714191</v>
      </c>
      <c r="B8" s="26" t="str">
        <f>VLOOKUP(A8,'S4 Details'!5:63,2,FALSE)</f>
        <v>2.03.07 Match Found</v>
      </c>
      <c r="C8" s="346" t="str">
        <f>VLOOKUP(A8,'S4 Details'!5:63,9,FALSE)</f>
        <v>Deferred US</v>
      </c>
      <c r="D8" s="104">
        <f>VLOOKUP(A8,'S4 Details'!5:63,4,FALSE)</f>
        <v>44298</v>
      </c>
      <c r="E8" s="346">
        <f>VLOOKUP(A8,'S4 Details'!A5:S66,19,0)</f>
        <v>0</v>
      </c>
    </row>
    <row r="9" spans="1:15" x14ac:dyDescent="0.3">
      <c r="A9" s="41">
        <v>1714192</v>
      </c>
      <c r="B9" s="26" t="str">
        <f>VLOOKUP(A9,'S4 Details'!6:64,2,FALSE)</f>
        <v>2.03.08 You Cannot Apply</v>
      </c>
      <c r="C9" s="346" t="str">
        <f>VLOOKUP(A9,'S4 Details'!6:64,9,FALSE)</f>
        <v>Deferred US</v>
      </c>
      <c r="D9" s="104">
        <f>VLOOKUP(A9,'S4 Details'!6:64,4,FALSE)</f>
        <v>44293</v>
      </c>
      <c r="E9" s="346">
        <f>VLOOKUP(A9,'S4 Details'!A6:S67,19,0)</f>
        <v>0</v>
      </c>
    </row>
    <row r="10" spans="1:15" x14ac:dyDescent="0.3">
      <c r="A10" s="41">
        <v>1770530</v>
      </c>
      <c r="B10" s="26" t="str">
        <f>VLOOKUP(A10,'S4 Details'!7:65,2,FALSE)</f>
        <v>2.04.01 Primary Applicant Contact Information - Update to Add Preferred Contact Validators and Conditionally Required Logic</v>
      </c>
      <c r="C10" s="346" t="str">
        <f>VLOOKUP(A10,'S4 Details'!7:65,9,FALSE)</f>
        <v>Design and review complete</v>
      </c>
      <c r="D10" s="104">
        <f>VLOOKUP(A10,'S4 Details'!7:65,4,FALSE)</f>
        <v>44286</v>
      </c>
      <c r="E10" s="346">
        <f>VLOOKUP(A10,'S4 Details'!A7:S68,19,0)</f>
        <v>5</v>
      </c>
    </row>
    <row r="11" spans="1:15" x14ac:dyDescent="0.3">
      <c r="A11" s="41">
        <v>1773028</v>
      </c>
      <c r="B11" s="26" t="str">
        <f>VLOOKUP(A11,'S4 Details'!8:66,2,FALSE)</f>
        <v>2.04.03 Non-Primary Applicant Contact Information - Update to Add Preferred Contact Validators and Conditionally Required Logic</v>
      </c>
      <c r="C11" s="346" t="str">
        <f>VLOOKUP(A11,'S4 Details'!8:66,9,FALSE)</f>
        <v>Design and review complete</v>
      </c>
      <c r="D11" s="104">
        <f>VLOOKUP(A11,'S4 Details'!8:66,4,FALSE)</f>
        <v>44286</v>
      </c>
      <c r="E11" s="346">
        <f>VLOOKUP(A11,'S4 Details'!A8:S69,19,0)</f>
        <v>5</v>
      </c>
    </row>
    <row r="12" spans="1:15" x14ac:dyDescent="0.3">
      <c r="A12" s="41">
        <v>1780360</v>
      </c>
      <c r="B12" s="26" t="str">
        <f>VLOOKUP(A12,'S4 Details'!9:67,2,FALSE)</f>
        <v>2.05.03 Add Authorized Representative - Change informational blue box to normal label</v>
      </c>
      <c r="C12" s="346" t="str">
        <f>VLOOKUP(A12,'S4 Details'!9:67,9,FALSE)</f>
        <v>No TC needed</v>
      </c>
      <c r="D12" s="104">
        <f>VLOOKUP(A12,'S4 Details'!9:67,4,FALSE)</f>
        <v>44286</v>
      </c>
      <c r="E12" s="346" t="str">
        <f>VLOOKUP(A12,'S4 Details'!A9:S70,19,0)</f>
        <v>NA</v>
      </c>
    </row>
    <row r="13" spans="1:15" x14ac:dyDescent="0.3">
      <c r="A13" s="41">
        <v>1785785</v>
      </c>
      <c r="B13" s="26" t="str">
        <f>VLOOKUP(A13,'S4 Details'!10:68,2,FALSE)</f>
        <v>2.05.04 Add Authorized Representative - Permissions - Update to add RequiredValidator/Placeholder + nestle "Please describe" field under "Other"</v>
      </c>
      <c r="C13" s="346" t="str">
        <f>VLOOKUP(A13,'S4 Details'!10:68,9,FALSE)</f>
        <v>Design and review complete</v>
      </c>
      <c r="D13" s="104">
        <f>VLOOKUP(A13,'S4 Details'!10:68,4,FALSE)</f>
        <v>44286</v>
      </c>
      <c r="E13" s="346">
        <f>VLOOKUP(A13,'S4 Details'!A10:S71,19,0)</f>
        <v>3</v>
      </c>
    </row>
    <row r="14" spans="1:15" x14ac:dyDescent="0.3">
      <c r="A14" s="41">
        <v>1785787</v>
      </c>
      <c r="B14" s="26" t="str">
        <f>VLOOKUP(A14,'S4 Details'!11:69,2,FALSE)</f>
        <v>2.06.01 Relationships + 2.14 Review Required Functionality - Update to add Review Required scenario for the Relationships screen when a new household member is added</v>
      </c>
      <c r="C14" s="346" t="str">
        <f>VLOOKUP(A14,'S4 Details'!11:69,9,FALSE)</f>
        <v>No TC needed</v>
      </c>
      <c r="D14" s="104">
        <f>VLOOKUP(A14,'S4 Details'!11:69,4,FALSE)</f>
        <v>44286</v>
      </c>
      <c r="E14" s="346" t="str">
        <f>VLOOKUP(A14,'S4 Details'!A11:S72,19,0)</f>
        <v>NA</v>
      </c>
    </row>
    <row r="15" spans="1:15" x14ac:dyDescent="0.3">
      <c r="A15" s="41">
        <v>1785782</v>
      </c>
      <c r="B15" s="26" t="str">
        <f>VLOOKUP(A15,'S4 Details'!12:70,2,FALSE)</f>
        <v>2.08.01.08 Absent Parent Details - Update to hide records that do not have a name entered</v>
      </c>
      <c r="C15" s="346" t="str">
        <f>VLOOKUP(A15,'S4 Details'!12:70,9,FALSE)</f>
        <v>No TC needed</v>
      </c>
      <c r="D15" s="104" t="str">
        <f>VLOOKUP(A15,'S4 Details'!12:70,4,FALSE)</f>
        <v>TBD</v>
      </c>
      <c r="E15" s="346" t="str">
        <f>VLOOKUP(A15,'S4 Details'!A12:S73,19,0)</f>
        <v>NA</v>
      </c>
    </row>
    <row r="16" spans="1:15" x14ac:dyDescent="0.3">
      <c r="A16" s="41">
        <v>1785781</v>
      </c>
      <c r="B16" s="26" t="str">
        <f>VLOOKUP(A16,'S4 Details'!13:71,2,FALSE)</f>
        <v>2.08.05.03 Income Details + 2.08.05.05 Remove Existing Income - Update to add EndDateStartDateValidator to "End date" field</v>
      </c>
      <c r="C16" s="346" t="str">
        <f>VLOOKUP(A16,'S4 Details'!13:71,9,FALSE)</f>
        <v>Design and review complete</v>
      </c>
      <c r="D16" s="104">
        <f>VLOOKUP(A16,'S4 Details'!13:71,4,FALSE)</f>
        <v>44286</v>
      </c>
      <c r="E16" s="346">
        <f>VLOOKUP(A16,'S4 Details'!A13:S74,19,0)</f>
        <v>3</v>
      </c>
    </row>
    <row r="17" spans="1:5" x14ac:dyDescent="0.3">
      <c r="A17" s="41">
        <v>1786432</v>
      </c>
      <c r="B17" s="26" t="str">
        <f>VLOOKUP(A17,'S4 Details'!14:72,2,FALSE)</f>
        <v>2.08.06.03 Expense Details - Update to unbold label "Enter shelter expenses individually, such as rent."</v>
      </c>
      <c r="C17" s="346" t="str">
        <f>VLOOKUP(A17,'S4 Details'!14:72,9,FALSE)</f>
        <v>No TC needed</v>
      </c>
      <c r="D17" s="104">
        <f>VLOOKUP(A17,'S4 Details'!14:72,4,FALSE)</f>
        <v>44285</v>
      </c>
      <c r="E17" s="346" t="str">
        <f>VLOOKUP(A17,'S4 Details'!A14:S75,19,0)</f>
        <v>NA</v>
      </c>
    </row>
    <row r="18" spans="1:5" x14ac:dyDescent="0.3">
      <c r="A18" s="41">
        <v>1785786</v>
      </c>
      <c r="B18" s="26" t="str">
        <f>VLOOKUP(A18,'S4 Details'!15:73,2,FALSE)</f>
        <v>2.09.02 Enrollment in Healthcare Coverage Summary - Update to replace [Insurance Plan Name] with [Healthcare Coverage Company Name]</v>
      </c>
      <c r="C18" s="346" t="str">
        <f>VLOOKUP(A18,'S4 Details'!15:73,9,FALSE)</f>
        <v>No TC needed</v>
      </c>
      <c r="D18" s="104">
        <f>VLOOKUP(A18,'S4 Details'!15:73,4,FALSE)</f>
        <v>44286</v>
      </c>
      <c r="E18" s="346" t="str">
        <f>VLOOKUP(A18,'S4 Details'!A15:S76,19,0)</f>
        <v>NA</v>
      </c>
    </row>
    <row r="19" spans="1:5" x14ac:dyDescent="0.3">
      <c r="A19" s="41">
        <v>1785783</v>
      </c>
      <c r="B19" s="26" t="str">
        <f>VLOOKUP(A19,'S4 Details'!16:74,2,FALSE)</f>
        <v>2.09.04 Individual Enrollment Details + 2.09.09 Remove Coverage - Update to add EndDateStartDateValidator to "Coverage end date"</v>
      </c>
      <c r="C19" s="346" t="str">
        <f>VLOOKUP(A19,'S4 Details'!16:74,9,FALSE)</f>
        <v>Design and review complete</v>
      </c>
      <c r="D19" s="104">
        <f>VLOOKUP(A19,'S4 Details'!16:74,4,FALSE)</f>
        <v>44287</v>
      </c>
      <c r="E19" s="346">
        <f>VLOOKUP(A19,'S4 Details'!A16:S77,19,0)</f>
        <v>3</v>
      </c>
    </row>
    <row r="20" spans="1:5" x14ac:dyDescent="0.3">
      <c r="A20" s="41">
        <v>1782844</v>
      </c>
      <c r="B20" s="26" t="str">
        <f>VLOOKUP(A20,'S4 Details'!17:75,2,FALSE)</f>
        <v>2.1 Account Creation Flow</v>
      </c>
      <c r="C20" s="346" t="str">
        <f>VLOOKUP(A20,'S4 Details'!17:75,9,FALSE)</f>
        <v>Clubbed with other US</v>
      </c>
      <c r="D20" s="104" t="str">
        <f>VLOOKUP(A20,'S4 Details'!17:75,4,FALSE)</f>
        <v>NA</v>
      </c>
      <c r="E20" s="346" t="str">
        <f>VLOOKUP(A20,'S4 Details'!A17:S78,19,0)</f>
        <v>NA</v>
      </c>
    </row>
    <row r="21" spans="1:5" x14ac:dyDescent="0.3">
      <c r="A21" s="41">
        <v>1785784</v>
      </c>
      <c r="B21" s="26" t="str">
        <f>VLOOKUP(A21,'S4 Details'!18:76,2,FALSE)</f>
        <v>2.10.03 Signature Page - Update to remove RequiredValidator for policies</v>
      </c>
      <c r="C21" s="346" t="str">
        <f>VLOOKUP(A21,'S4 Details'!18:76,9,FALSE)</f>
        <v>Design and review complete</v>
      </c>
      <c r="D21" s="104">
        <f>VLOOKUP(A21,'S4 Details'!18:76,4,FALSE)</f>
        <v>44286</v>
      </c>
      <c r="E21" s="346">
        <f>VLOOKUP(A21,'S4 Details'!A18:S79,19,0)</f>
        <v>3</v>
      </c>
    </row>
    <row r="22" spans="1:5" x14ac:dyDescent="0.3">
      <c r="A22" s="41">
        <v>1786433</v>
      </c>
      <c r="B22" s="26" t="str">
        <f>VLOOKUP(A22,'S4 Details'!19:77,2,FALSE)</f>
        <v>2.10.03 Signature Page - Update to remove warning box about DCBS business hours</v>
      </c>
      <c r="C22" s="346" t="str">
        <f>VLOOKUP(A22,'S4 Details'!19:77,9,FALSE)</f>
        <v>Design and review complete</v>
      </c>
      <c r="D22" s="104">
        <f>VLOOKUP(A22,'S4 Details'!19:77,4,FALSE)</f>
        <v>44286</v>
      </c>
      <c r="E22" s="346">
        <f>VLOOKUP(A22,'S4 Details'!A19:S80,19,0)</f>
        <v>3</v>
      </c>
    </row>
    <row r="23" spans="1:5" x14ac:dyDescent="0.3">
      <c r="A23" s="41">
        <v>1714285</v>
      </c>
      <c r="B23" s="26" t="str">
        <f>VLOOKUP(A23,'S4 Details'!20:78,2,FALSE)</f>
        <v>2.10.11 Eligibility Results Loading Page</v>
      </c>
      <c r="C23" s="346" t="str">
        <f>VLOOKUP(A23,'S4 Details'!20:78,9,FALSE)</f>
        <v>Design and review complete</v>
      </c>
      <c r="D23" s="104" t="str">
        <f>VLOOKUP(A23,'S4 Details'!20:78,4,FALSE)</f>
        <v>TBD</v>
      </c>
      <c r="E23" s="346">
        <f>VLOOKUP(A23,'S4 Details'!A20:S81,19,0)</f>
        <v>6</v>
      </c>
    </row>
    <row r="24" spans="1:5" x14ac:dyDescent="0.3">
      <c r="A24" s="41">
        <v>1714289</v>
      </c>
      <c r="B24" s="26" t="str">
        <f>VLOOKUP(A24,'S4 Details'!21:79,2,FALSE)</f>
        <v>2.11.2 Eligibility Results</v>
      </c>
      <c r="C24" s="346" t="str">
        <f>VLOOKUP(A24,'S4 Details'!21:79,9,FALSE)</f>
        <v>Design and review complete</v>
      </c>
      <c r="D24" s="104">
        <f>VLOOKUP(A24,'S4 Details'!21:79,4,FALSE)</f>
        <v>44293</v>
      </c>
      <c r="E24" s="346">
        <f>VLOOKUP(A24,'S4 Details'!A21:S82,19,0)</f>
        <v>10</v>
      </c>
    </row>
    <row r="25" spans="1:5" x14ac:dyDescent="0.3">
      <c r="A25" s="41">
        <v>1714290</v>
      </c>
      <c r="B25" s="26" t="str">
        <f>VLOOKUP(A25,'S4 Details'!22:80,2,FALSE)</f>
        <v>2.11.3 Next Steps</v>
      </c>
      <c r="C25" s="346" t="str">
        <f>VLOOKUP(A25,'S4 Details'!22:80,9,FALSE)</f>
        <v>Design and review complete</v>
      </c>
      <c r="D25" s="104">
        <f>VLOOKUP(A25,'S4 Details'!22:80,4,FALSE)</f>
        <v>44292</v>
      </c>
      <c r="E25" s="346">
        <f>VLOOKUP(A25,'S4 Details'!A22:S83,19,0)</f>
        <v>10</v>
      </c>
    </row>
    <row r="26" spans="1:5" x14ac:dyDescent="0.3">
      <c r="A26" s="41">
        <v>1714291</v>
      </c>
      <c r="B26" s="26" t="str">
        <f>VLOOKUP(A26,'S4 Details'!23:81,2,FALSE)</f>
        <v>2.11.4 Verification Documents</v>
      </c>
      <c r="C26" s="346" t="str">
        <f>VLOOKUP(A26,'S4 Details'!23:81,9,FALSE)</f>
        <v>Design and review complete</v>
      </c>
      <c r="D26" s="104" t="str">
        <f>VLOOKUP(A26,'S4 Details'!23:81,4,FALSE)</f>
        <v>TBD</v>
      </c>
      <c r="E26" s="346">
        <f>VLOOKUP(A26,'S4 Details'!A23:S84,19,0)</f>
        <v>3</v>
      </c>
    </row>
    <row r="27" spans="1:5" x14ac:dyDescent="0.3">
      <c r="A27" s="41">
        <v>1714292</v>
      </c>
      <c r="B27" s="26" t="str">
        <f>VLOOKUP(A27,'S4 Details'!24:82,2,FALSE)</f>
        <v>2.11.5 More Help and Information</v>
      </c>
      <c r="C27" s="346" t="str">
        <f>VLOOKUP(A27,'S4 Details'!24:82,9,FALSE)</f>
        <v>Design and review complete</v>
      </c>
      <c r="D27" s="104">
        <f>VLOOKUP(A27,'S4 Details'!24:82,4,FALSE)</f>
        <v>44291</v>
      </c>
      <c r="E27" s="346">
        <f>VLOOKUP(A27,'S4 Details'!A24:S85,19,0)</f>
        <v>4</v>
      </c>
    </row>
    <row r="28" spans="1:5" x14ac:dyDescent="0.3">
      <c r="A28" s="41">
        <v>1782846</v>
      </c>
      <c r="B28" s="26" t="str">
        <f>VLOOKUP(A28,'S4 Details'!25:83,2,FALSE)</f>
        <v>2.2 Create a New Account</v>
      </c>
      <c r="C28" s="346" t="str">
        <f>VLOOKUP(A28,'S4 Details'!25:83,9,FALSE)</f>
        <v>Design and review complete</v>
      </c>
      <c r="D28" s="104">
        <f>VLOOKUP(A28,'S4 Details'!25:83,4,FALSE)</f>
        <v>44299</v>
      </c>
      <c r="E28" s="346">
        <f>VLOOKUP(A28,'S4 Details'!A25:S86,19,0)</f>
        <v>15</v>
      </c>
    </row>
    <row r="29" spans="1:5" x14ac:dyDescent="0.3">
      <c r="A29" s="41">
        <v>1782850</v>
      </c>
      <c r="B29" s="26" t="str">
        <f>VLOOKUP(A29,'S4 Details'!26:84,2,FALSE)</f>
        <v>2.3 Terms of Agreement</v>
      </c>
      <c r="C29" s="346" t="str">
        <f>VLOOKUP(A29,'S4 Details'!26:84,9,FALSE)</f>
        <v>Design and review complete</v>
      </c>
      <c r="D29" s="104">
        <f>VLOOKUP(A29,'S4 Details'!26:84,4,FALSE)</f>
        <v>44288</v>
      </c>
      <c r="E29" s="346">
        <f>VLOOKUP(A29,'S4 Details'!A26:S87,19,0)</f>
        <v>4</v>
      </c>
    </row>
    <row r="30" spans="1:5" x14ac:dyDescent="0.3">
      <c r="A30" s="41">
        <v>1782852</v>
      </c>
      <c r="B30" s="26" t="str">
        <f>VLOOKUP(A30,'S4 Details'!27:85,2,FALSE)</f>
        <v>2.4 Paperless Terms and Conditions</v>
      </c>
      <c r="C30" s="346" t="str">
        <f>VLOOKUP(A30,'S4 Details'!27:85,9,FALSE)</f>
        <v>Design and review complete</v>
      </c>
      <c r="D30" s="104">
        <f>VLOOKUP(A30,'S4 Details'!27:85,4,FALSE)</f>
        <v>44291</v>
      </c>
      <c r="E30" s="346">
        <f>VLOOKUP(A30,'S4 Details'!A27:S88,19,0)</f>
        <v>3</v>
      </c>
    </row>
    <row r="31" spans="1:5" x14ac:dyDescent="0.3">
      <c r="A31" s="41">
        <v>1782853</v>
      </c>
      <c r="B31" s="26" t="str">
        <f>VLOOKUP(A31,'S4 Details'!28:86,2,FALSE)</f>
        <v>2.5 Existing Account Found - Email</v>
      </c>
      <c r="C31" s="346" t="str">
        <f>VLOOKUP(A31,'S4 Details'!28:86,9,FALSE)</f>
        <v>Design and review complete</v>
      </c>
      <c r="D31" s="104">
        <f>VLOOKUP(A31,'S4 Details'!28:86,4,FALSE)</f>
        <v>44292</v>
      </c>
      <c r="E31" s="346">
        <f>VLOOKUP(A31,'S4 Details'!A28:S89,19,0)</f>
        <v>5</v>
      </c>
    </row>
    <row r="32" spans="1:5" x14ac:dyDescent="0.3">
      <c r="A32" s="41">
        <v>1782854</v>
      </c>
      <c r="B32" s="26" t="str">
        <f>VLOOKUP(A32,'S4 Details'!29:87,2,FALSE)</f>
        <v>2.6 Existing Account Found - Individual Information</v>
      </c>
      <c r="C32" s="346" t="str">
        <f>VLOOKUP(A32,'S4 Details'!29:87,9,FALSE)</f>
        <v>Design and review complete</v>
      </c>
      <c r="D32" s="104">
        <f>VLOOKUP(A32,'S4 Details'!29:87,4,FALSE)</f>
        <v>44293</v>
      </c>
      <c r="E32" s="346">
        <f>VLOOKUP(A32,'S4 Details'!A29:S90,19,0)</f>
        <v>6</v>
      </c>
    </row>
    <row r="33" spans="1:5" x14ac:dyDescent="0.3">
      <c r="A33" s="41">
        <v>1782855</v>
      </c>
      <c r="B33" s="26" t="str">
        <f>VLOOKUP(A33,'S4 Details'!30:88,2,FALSE)</f>
        <v>2.7 No Match Found</v>
      </c>
      <c r="C33" s="346" t="str">
        <f>VLOOKUP(A33,'S4 Details'!30:88,9,FALSE)</f>
        <v>Design and review complete</v>
      </c>
      <c r="D33" s="104">
        <f>VLOOKUP(A33,'S4 Details'!30:88,4,FALSE)</f>
        <v>44294</v>
      </c>
      <c r="E33" s="346">
        <f>VLOOKUP(A33,'S4 Details'!A30:S91,19,0)</f>
        <v>6</v>
      </c>
    </row>
    <row r="34" spans="1:5" x14ac:dyDescent="0.3">
      <c r="A34" s="41">
        <v>1782856</v>
      </c>
      <c r="B34" s="26" t="str">
        <f>VLOOKUP(A34,'S4 Details'!31:89,2,FALSE)</f>
        <v>2.8 Activate Your Account</v>
      </c>
      <c r="C34" s="346" t="str">
        <f>VLOOKUP(A34,'S4 Details'!31:89,9,FALSE)</f>
        <v>Design and review complete</v>
      </c>
      <c r="D34" s="104">
        <f>VLOOKUP(A34,'S4 Details'!31:89,4,FALSE)</f>
        <v>44300</v>
      </c>
      <c r="E34" s="346">
        <f>VLOOKUP(A34,'S4 Details'!A31:S92,19,0)</f>
        <v>5</v>
      </c>
    </row>
    <row r="35" spans="1:5" x14ac:dyDescent="0.3">
      <c r="A35" s="41">
        <v>1782857</v>
      </c>
      <c r="B35" s="26" t="str">
        <f>VLOOKUP(A35,'S4 Details'!32:90,2,FALSE)</f>
        <v>2.9 Activation Email</v>
      </c>
      <c r="C35" s="346" t="str">
        <f>VLOOKUP(A35,'S4 Details'!32:90,9,FALSE)</f>
        <v>Design and review complete</v>
      </c>
      <c r="D35" s="104">
        <f>VLOOKUP(A35,'S4 Details'!32:90,4,FALSE)</f>
        <v>44288</v>
      </c>
      <c r="E35" s="346">
        <f>VLOOKUP(A35,'S4 Details'!A32:S93,19,0)</f>
        <v>4</v>
      </c>
    </row>
    <row r="36" spans="1:5" x14ac:dyDescent="0.3">
      <c r="A36" s="41">
        <v>1782858</v>
      </c>
      <c r="B36" s="26" t="str">
        <f>VLOOKUP(A36,'S4 Details'!33:91,2,FALSE)</f>
        <v>3 Reset Password</v>
      </c>
      <c r="C36" s="346" t="str">
        <f>VLOOKUP(A36,'S4 Details'!33:91,9,FALSE)</f>
        <v>Design and review complete</v>
      </c>
      <c r="D36" s="104">
        <f>VLOOKUP(A36,'S4 Details'!33:91,4,FALSE)</f>
        <v>44298</v>
      </c>
      <c r="E36" s="346">
        <f>VLOOKUP(A36,'S4 Details'!A33:S94,19,0)</f>
        <v>5</v>
      </c>
    </row>
    <row r="37" spans="1:5" x14ac:dyDescent="0.3">
      <c r="A37" s="41">
        <v>1782859</v>
      </c>
      <c r="B37" s="26" t="str">
        <f>VLOOKUP(A37,'S4 Details'!34:92,2,FALSE)</f>
        <v>4.1 Sign In Flow</v>
      </c>
      <c r="C37" s="346" t="str">
        <f>VLOOKUP(A37,'S4 Details'!34:92,9,FALSE)</f>
        <v>Clubbed with other US</v>
      </c>
      <c r="D37" s="104" t="str">
        <f>VLOOKUP(A37,'S4 Details'!34:92,4,FALSE)</f>
        <v>NA</v>
      </c>
      <c r="E37" s="346" t="str">
        <f>VLOOKUP(A37,'S4 Details'!A34:S95,19,0)</f>
        <v>NA</v>
      </c>
    </row>
    <row r="38" spans="1:5" x14ac:dyDescent="0.3">
      <c r="A38" s="41">
        <v>1782860</v>
      </c>
      <c r="B38" s="26" t="str">
        <f>VLOOKUP(A38,'S4 Details'!35:93,2,FALSE)</f>
        <v>4.2 Sign In</v>
      </c>
      <c r="C38" s="346" t="str">
        <f>VLOOKUP(A38,'S4 Details'!35:93,9,FALSE)</f>
        <v>Design and review complete</v>
      </c>
      <c r="D38" s="104">
        <f>VLOOKUP(A38,'S4 Details'!35:93,4,FALSE)</f>
        <v>44298</v>
      </c>
      <c r="E38" s="346">
        <f>VLOOKUP(A38,'S4 Details'!A35:S96,19,0)</f>
        <v>6</v>
      </c>
    </row>
    <row r="39" spans="1:5" x14ac:dyDescent="0.3">
      <c r="A39" s="41">
        <v>1782861</v>
      </c>
      <c r="B39" s="26" t="str">
        <f>VLOOKUP(A39,'S4 Details'!36:94,2,FALSE)</f>
        <v>4.3 Use of This Website</v>
      </c>
      <c r="C39" s="346" t="str">
        <f>VLOOKUP(A39,'S4 Details'!36:94,9,FALSE)</f>
        <v>Design and review complete</v>
      </c>
      <c r="D39" s="104">
        <f>VLOOKUP(A39,'S4 Details'!36:94,4,FALSE)</f>
        <v>44298</v>
      </c>
      <c r="E39" s="346">
        <f>VLOOKUP(A39,'S4 Details'!A36:S97,19,0)</f>
        <v>5</v>
      </c>
    </row>
    <row r="40" spans="1:5" x14ac:dyDescent="0.3">
      <c r="A40" s="41">
        <v>1782862</v>
      </c>
      <c r="B40" s="26" t="str">
        <f>VLOOKUP(A40,'S4 Details'!37:95,2,FALSE)</f>
        <v>5.1 Reset Password - Enter Email</v>
      </c>
      <c r="C40" s="346" t="str">
        <f>VLOOKUP(A40,'S4 Details'!37:95,9,FALSE)</f>
        <v>Design and review complete</v>
      </c>
      <c r="D40" s="104">
        <f>VLOOKUP(A40,'S4 Details'!37:95,4,FALSE)</f>
        <v>44301</v>
      </c>
      <c r="E40" s="346">
        <f>VLOOKUP(A40,'S4 Details'!A37:S98,19,0)</f>
        <v>4</v>
      </c>
    </row>
    <row r="41" spans="1:5" x14ac:dyDescent="0.3">
      <c r="A41" s="41">
        <v>1782863</v>
      </c>
      <c r="B41" s="26" t="str">
        <f>VLOOKUP(A41,'S4 Details'!38:96,2,FALSE)</f>
        <v>5.2 Reset Password - Email Sent</v>
      </c>
      <c r="C41" s="346" t="str">
        <f>VLOOKUP(A41,'S4 Details'!38:96,9,FALSE)</f>
        <v>Design and review complete</v>
      </c>
      <c r="D41" s="104">
        <f>VLOOKUP(A41,'S4 Details'!38:96,4,FALSE)</f>
        <v>44294</v>
      </c>
      <c r="E41" s="346">
        <f>VLOOKUP(A41,'S4 Details'!A38:S99,19,0)</f>
        <v>4</v>
      </c>
    </row>
    <row r="42" spans="1:5" x14ac:dyDescent="0.3">
      <c r="A42" s="41">
        <v>1782864</v>
      </c>
      <c r="B42" s="26" t="str">
        <f>VLOOKUP(A42,'S4 Details'!39:97,2,FALSE)</f>
        <v>5.3 Reset Password Email</v>
      </c>
      <c r="C42" s="346" t="str">
        <f>VLOOKUP(A42,'S4 Details'!39:97,9,FALSE)</f>
        <v>Design and review complete</v>
      </c>
      <c r="D42" s="104">
        <f>VLOOKUP(A42,'S4 Details'!39:97,4,FALSE)</f>
        <v>44294</v>
      </c>
      <c r="E42" s="346">
        <f>VLOOKUP(A42,'S4 Details'!A39:S100,19,0)</f>
        <v>4</v>
      </c>
    </row>
    <row r="43" spans="1:5" x14ac:dyDescent="0.3">
      <c r="A43" s="41">
        <v>1782865</v>
      </c>
      <c r="B43" s="26" t="str">
        <f>VLOOKUP(A43,'S4 Details'!40:98,2,FALSE)</f>
        <v>6 Account Management</v>
      </c>
      <c r="C43" s="346" t="str">
        <f>VLOOKUP(A43,'S4 Details'!40:98,9,FALSE)</f>
        <v>Design and review complete</v>
      </c>
      <c r="D43" s="104">
        <f>VLOOKUP(A43,'S4 Details'!40:98,4,FALSE)</f>
        <v>44293</v>
      </c>
      <c r="E43" s="346">
        <f>VLOOKUP(A43,'S4 Details'!A40:S101,19,0)</f>
        <v>4</v>
      </c>
    </row>
    <row r="44" spans="1:5" x14ac:dyDescent="0.3">
      <c r="A44" s="41">
        <v>1782866</v>
      </c>
      <c r="B44" s="26" t="str">
        <f>VLOOKUP(A44,'S4 Details'!41:99,2,FALSE)</f>
        <v>7.1 Session Timeout</v>
      </c>
      <c r="C44" s="346" t="str">
        <f>VLOOKUP(A44,'S4 Details'!41:99,9,FALSE)</f>
        <v>Design and review complete</v>
      </c>
      <c r="D44" s="104">
        <f>VLOOKUP(A44,'S4 Details'!41:99,4,FALSE)</f>
        <v>44293</v>
      </c>
      <c r="E44" s="346">
        <f>VLOOKUP(A44,'S4 Details'!A41:S102,19,0)</f>
        <v>3</v>
      </c>
    </row>
    <row r="45" spans="1:5" x14ac:dyDescent="0.3">
      <c r="A45" s="41">
        <v>1782869</v>
      </c>
      <c r="B45" s="26" t="str">
        <f>VLOOKUP(A45,'S4 Details'!42:100,2,FALSE)</f>
        <v>Account Management Masks</v>
      </c>
      <c r="C45" s="346" t="str">
        <f>VLOOKUP(A45,'S4 Details'!42:100,9,FALSE)</f>
        <v>Clubbed with other US</v>
      </c>
      <c r="D45" s="104" t="str">
        <f>VLOOKUP(A45,'S4 Details'!42:100,4,FALSE)</f>
        <v>NA</v>
      </c>
      <c r="E45" s="346" t="str">
        <f>VLOOKUP(A45,'S4 Details'!A42:S103,19,0)</f>
        <v>NA</v>
      </c>
    </row>
    <row r="46" spans="1:5" x14ac:dyDescent="0.3">
      <c r="A46" s="41">
        <v>1782867</v>
      </c>
      <c r="B46" s="26" t="str">
        <f>VLOOKUP(A46,'S4 Details'!43:101,2,FALSE)</f>
        <v>Account Management Reference Tables</v>
      </c>
      <c r="C46" s="346" t="str">
        <f>VLOOKUP(A46,'S4 Details'!43:101,9,FALSE)</f>
        <v>Clubbed with other US</v>
      </c>
      <c r="D46" s="104" t="str">
        <f>VLOOKUP(A46,'S4 Details'!43:101,4,FALSE)</f>
        <v>NA</v>
      </c>
      <c r="E46" s="346" t="str">
        <f>VLOOKUP(A46,'S4 Details'!A43:S104,19,0)</f>
        <v>NA</v>
      </c>
    </row>
    <row r="47" spans="1:5" x14ac:dyDescent="0.3">
      <c r="A47" s="41">
        <v>1782868</v>
      </c>
      <c r="B47" s="26" t="str">
        <f>VLOOKUP(A47,'S4 Details'!44:102,2,FALSE)</f>
        <v>Account Management Validations</v>
      </c>
      <c r="C47" s="346" t="str">
        <f>VLOOKUP(A47,'S4 Details'!44:102,9,FALSE)</f>
        <v>Clubbed with other US</v>
      </c>
      <c r="D47" s="104" t="str">
        <f>VLOOKUP(A47,'S4 Details'!44:102,4,FALSE)</f>
        <v>NA</v>
      </c>
      <c r="E47" s="346" t="str">
        <f>VLOOKUP(A47,'S4 Details'!A44:S105,19,0)</f>
        <v>NA</v>
      </c>
    </row>
    <row r="48" spans="1:5" x14ac:dyDescent="0.3">
      <c r="A48" s="41">
        <v>1780373</v>
      </c>
      <c r="B48" s="26" t="str">
        <f>VLOOKUP(A48,'S4 Details'!45:103,2,FALSE)</f>
        <v>Authorized Representative Consent - Alignment of the bullet points in the Terms of Agreement</v>
      </c>
      <c r="C48" s="346" t="str">
        <f>VLOOKUP(A48,'S4 Details'!45:103,9,FALSE)</f>
        <v>No TC needed</v>
      </c>
      <c r="D48" s="104">
        <f>VLOOKUP(A48,'S4 Details'!45:103,4,FALSE)</f>
        <v>44286</v>
      </c>
      <c r="E48" s="346" t="str">
        <f>VLOOKUP(A48,'S4 Details'!A45:S106,19,0)</f>
        <v>NA</v>
      </c>
    </row>
    <row r="49" spans="1:5" x14ac:dyDescent="0.3">
      <c r="A49" s="41">
        <v>1780362</v>
      </c>
      <c r="B49" s="26" t="str">
        <f>VLOOKUP(A49,'S4 Details'!46:104,2,FALSE)</f>
        <v>Update warning label text on Authorized Representative screens for consistency.</v>
      </c>
      <c r="C49" s="346" t="str">
        <f>VLOOKUP(A49,'S4 Details'!46:104,9,FALSE)</f>
        <v>No TC needed</v>
      </c>
      <c r="D49" s="104">
        <f>VLOOKUP(A49,'S4 Details'!46:104,4,FALSE)</f>
        <v>44286</v>
      </c>
      <c r="E49" s="346" t="str">
        <f>VLOOKUP(A49,'S4 Details'!A46:S107,19,0)</f>
        <v>NA</v>
      </c>
    </row>
    <row r="50" spans="1:5" x14ac:dyDescent="0.3">
      <c r="A50" s="41">
        <v>1732558</v>
      </c>
      <c r="B50" s="26" t="str">
        <f>VLOOKUP(A50,'S4 Details'!47:105,2,FALSE)</f>
        <v>2.04.01 Primary Applicant Contact Information - Update to add SamePhoneTypeValidator</v>
      </c>
      <c r="C50" s="346" t="str">
        <f>VLOOKUP(A50,'S4 Details'!47:105,9,FALSE)</f>
        <v>Design and review complete</v>
      </c>
      <c r="D50" s="104" t="str">
        <f>VLOOKUP(A50,'S4 Details'!47:105,4,FALSE)</f>
        <v>TBD</v>
      </c>
      <c r="E50" s="346">
        <f>VLOOKUP(A50,'S4 Details'!A47:S108,19,0)</f>
        <v>4</v>
      </c>
    </row>
    <row r="51" spans="1:5" x14ac:dyDescent="0.3">
      <c r="A51" s="41">
        <v>1793385</v>
      </c>
      <c r="B51" s="26" t="str">
        <f>VLOOKUP(A51,'S4 Details'!48:106,2,FALSE)</f>
        <v>Application Pre-Fill: Application Overview</v>
      </c>
      <c r="C51" s="346" t="str">
        <f>VLOOKUP(A51,'S4 Details'!48:106,9,FALSE)</f>
        <v>Clubbed with other US</v>
      </c>
      <c r="D51" s="104" t="str">
        <f>VLOOKUP(A51,'S4 Details'!48:106,4,FALSE)</f>
        <v>NA</v>
      </c>
      <c r="E51" s="346" t="str">
        <f>VLOOKUP(A51,'S4 Details'!A48:S109,19,0)</f>
        <v>NA</v>
      </c>
    </row>
    <row r="52" spans="1:5" x14ac:dyDescent="0.3">
      <c r="A52" s="41">
        <v>1793388</v>
      </c>
      <c r="B52" s="26" t="str">
        <f>VLOOKUP(A52,'S4 Details'!49:107,2,FALSE)</f>
        <v>Application Pre-Fill: Authorized Representatives</v>
      </c>
      <c r="C52" s="346" t="str">
        <f>VLOOKUP(A52,'S4 Details'!49:107,9,FALSE)</f>
        <v>Deferred US</v>
      </c>
      <c r="D52" s="104">
        <f>VLOOKUP(A52,'S4 Details'!49:107,4,FALSE)</f>
        <v>44300</v>
      </c>
      <c r="E52" s="346">
        <f>VLOOKUP(A52,'S4 Details'!A49:S110,19,0)</f>
        <v>0</v>
      </c>
    </row>
    <row r="53" spans="1:5" x14ac:dyDescent="0.3">
      <c r="A53" s="41">
        <v>1793387</v>
      </c>
      <c r="B53" s="26" t="str">
        <f>VLOOKUP(A53,'S4 Details'!50:108,2,FALSE)</f>
        <v>Application Pre-Fill: Contact Information</v>
      </c>
      <c r="C53" s="346" t="str">
        <f>VLOOKUP(A53,'S4 Details'!50:108,9,FALSE)</f>
        <v>Design and review complete</v>
      </c>
      <c r="D53" s="104">
        <f>VLOOKUP(A53,'S4 Details'!50:108,4,FALSE)</f>
        <v>44300</v>
      </c>
      <c r="E53" s="346">
        <f>VLOOKUP(A53,'S4 Details'!A50:S111,19,0)</f>
        <v>6</v>
      </c>
    </row>
    <row r="54" spans="1:5" x14ac:dyDescent="0.3">
      <c r="A54" s="41">
        <v>1793397</v>
      </c>
      <c r="B54" s="26" t="str">
        <f>VLOOKUP(A54,'S4 Details'!51:109,2,FALSE)</f>
        <v>Application Pre-Fill: Healthcare Coverage</v>
      </c>
      <c r="C54" s="346" t="str">
        <f>VLOOKUP(A54,'S4 Details'!51:109,9,FALSE)</f>
        <v>Design and review complete</v>
      </c>
      <c r="D54" s="104">
        <f>VLOOKUP(A54,'S4 Details'!51:109,4,FALSE)</f>
        <v>44300</v>
      </c>
      <c r="E54" s="346">
        <f>VLOOKUP(A54,'S4 Details'!A51:S112,19,0)</f>
        <v>3</v>
      </c>
    </row>
    <row r="55" spans="1:5" x14ac:dyDescent="0.3">
      <c r="A55" s="41">
        <v>1793390</v>
      </c>
      <c r="B55" s="26" t="str">
        <f>VLOOKUP(A55,'S4 Details'!52:110,2,FALSE)</f>
        <v>Application Pre-Fill: Household Information</v>
      </c>
      <c r="C55" s="346" t="str">
        <f>VLOOKUP(A55,'S4 Details'!52:110,9,FALSE)</f>
        <v>Design and review complete</v>
      </c>
      <c r="D55" s="104">
        <f>VLOOKUP(A55,'S4 Details'!52:110,4,FALSE)</f>
        <v>44300</v>
      </c>
      <c r="E55" s="346">
        <f>VLOOKUP(A55,'S4 Details'!A52:S113,19,0)</f>
        <v>6</v>
      </c>
    </row>
    <row r="56" spans="1:5" x14ac:dyDescent="0.3">
      <c r="A56" s="41">
        <v>1793386</v>
      </c>
      <c r="B56" s="26" t="str">
        <f>VLOOKUP(A56,'S4 Details'!53:111,2,FALSE)</f>
        <v>Application Pre-Fill: Household Members &amp; Individual Program Selection</v>
      </c>
      <c r="C56" s="346" t="str">
        <f>VLOOKUP(A56,'S4 Details'!53:111,9,FALSE)</f>
        <v>Deferred US</v>
      </c>
      <c r="D56" s="104">
        <f>VLOOKUP(A56,'S4 Details'!53:111,4,FALSE)</f>
        <v>44300</v>
      </c>
      <c r="E56" s="346">
        <f>VLOOKUP(A56,'S4 Details'!A53:S114,19,0)</f>
        <v>0</v>
      </c>
    </row>
    <row r="57" spans="1:5" x14ac:dyDescent="0.3">
      <c r="A57" s="41">
        <v>1793394</v>
      </c>
      <c r="B57" s="26" t="str">
        <f>VLOOKUP(A57,'S4 Details'!54:112,2,FALSE)</f>
        <v>Application Pre-Fill: Member Details - Asset Information</v>
      </c>
      <c r="C57" s="346" t="str">
        <f>VLOOKUP(A57,'S4 Details'!54:112,9,FALSE)</f>
        <v>Design and review complete</v>
      </c>
      <c r="D57" s="104">
        <f>VLOOKUP(A57,'S4 Details'!54:112,4,FALSE)</f>
        <v>44300</v>
      </c>
      <c r="E57" s="346">
        <f>VLOOKUP(A57,'S4 Details'!A54:S115,19,0)</f>
        <v>5</v>
      </c>
    </row>
    <row r="58" spans="1:5" x14ac:dyDescent="0.3">
      <c r="A58" s="41">
        <v>1793396</v>
      </c>
      <c r="B58" s="26" t="str">
        <f>VLOOKUP(A58,'S4 Details'!55:113,2,FALSE)</f>
        <v>Application Pre-Fill: Member Details - Expenses Information</v>
      </c>
      <c r="C58" s="346" t="str">
        <f>VLOOKUP(A58,'S4 Details'!55:113,9,FALSE)</f>
        <v>Design and review complete</v>
      </c>
      <c r="D58" s="104">
        <f>VLOOKUP(A58,'S4 Details'!55:113,4,FALSE)</f>
        <v>44300</v>
      </c>
      <c r="E58" s="346">
        <f>VLOOKUP(A58,'S4 Details'!A55:S116,19,0)</f>
        <v>5</v>
      </c>
    </row>
    <row r="59" spans="1:5" x14ac:dyDescent="0.3">
      <c r="A59" s="41">
        <v>1793392</v>
      </c>
      <c r="B59" s="26" t="str">
        <f>VLOOKUP(A59,'S4 Details'!56:114,2,FALSE)</f>
        <v>Application Pre-Fill: Member Details - Health Information</v>
      </c>
      <c r="C59" s="346" t="str">
        <f>VLOOKUP(A59,'S4 Details'!56:114,9,FALSE)</f>
        <v>Design and review complete</v>
      </c>
      <c r="D59" s="104">
        <f>VLOOKUP(A59,'S4 Details'!56:114,4,FALSE)</f>
        <v>44300</v>
      </c>
      <c r="E59" s="346">
        <f>VLOOKUP(A59,'S4 Details'!A56:S117,19,0)</f>
        <v>5</v>
      </c>
    </row>
    <row r="60" spans="1:5" x14ac:dyDescent="0.3">
      <c r="A60" s="41">
        <v>1793395</v>
      </c>
      <c r="B60" s="26" t="str">
        <f>VLOOKUP(A60,'S4 Details'!57:115,2,FALSE)</f>
        <v>Application Pre-Fill: Member Details - Income &amp; Subsidies Information</v>
      </c>
      <c r="C60" s="346" t="str">
        <f>VLOOKUP(A60,'S4 Details'!57:115,9,FALSE)</f>
        <v>Design and review complete</v>
      </c>
      <c r="D60" s="104">
        <f>VLOOKUP(A60,'S4 Details'!57:115,4,FALSE)</f>
        <v>44300</v>
      </c>
      <c r="E60" s="346">
        <f>VLOOKUP(A60,'S4 Details'!A57:S118,19,0)</f>
        <v>5</v>
      </c>
    </row>
    <row r="61" spans="1:5" x14ac:dyDescent="0.3">
      <c r="A61" s="41">
        <v>1793391</v>
      </c>
      <c r="B61" s="26" t="str">
        <f>VLOOKUP(A61,'S4 Details'!58:116,2,FALSE)</f>
        <v>Application Pre-Fill: Member Details - Individual Information</v>
      </c>
      <c r="C61" s="346" t="str">
        <f>VLOOKUP(A61,'S4 Details'!58:116,9,FALSE)</f>
        <v>Design and review complete</v>
      </c>
      <c r="D61" s="104">
        <f>VLOOKUP(A61,'S4 Details'!58:116,4,FALSE)</f>
        <v>44300</v>
      </c>
      <c r="E61" s="346">
        <f>VLOOKUP(A61,'S4 Details'!A58:S119,19,0)</f>
        <v>6</v>
      </c>
    </row>
    <row r="62" spans="1:5" x14ac:dyDescent="0.3">
      <c r="A62" s="41">
        <v>1793393</v>
      </c>
      <c r="B62" s="26" t="str">
        <f>VLOOKUP(A62,'S4 Details'!59:117,2,FALSE)</f>
        <v>Application Pre-Fill: Member Details - Other Information</v>
      </c>
      <c r="C62" s="346" t="str">
        <f>VLOOKUP(A62,'S4 Details'!59:117,9,FALSE)</f>
        <v>Design and review complete</v>
      </c>
      <c r="D62" s="104">
        <f>VLOOKUP(A62,'S4 Details'!59:117,4,FALSE)</f>
        <v>44300</v>
      </c>
      <c r="E62" s="346">
        <f>VLOOKUP(A62,'S4 Details'!A59:S120,19,0)</f>
        <v>6</v>
      </c>
    </row>
    <row r="63" spans="1:5" x14ac:dyDescent="0.3">
      <c r="A63" s="41">
        <v>1793389</v>
      </c>
      <c r="B63" s="26" t="str">
        <f>VLOOKUP(A63,'S4 Details'!60:118,2,FALSE)</f>
        <v>Application Pre-Fill: Relationships &amp; Tax Filing</v>
      </c>
      <c r="C63" s="346" t="str">
        <f>VLOOKUP(A63,'S4 Details'!60:118,9,FALSE)</f>
        <v>Design and review complete</v>
      </c>
      <c r="D63" s="104">
        <f>VLOOKUP(A63,'S4 Details'!60:118,4,FALSE)</f>
        <v>44300</v>
      </c>
      <c r="E63" s="346">
        <f>VLOOKUP(A63,'S4 Details'!A60:S121,19,0)</f>
        <v>5</v>
      </c>
    </row>
    <row r="64" spans="1:5" x14ac:dyDescent="0.3">
      <c r="A64" s="41">
        <v>1793398</v>
      </c>
      <c r="B64" s="26" t="str">
        <f>VLOOKUP(A64,'S4 Details'!61:119,2,FALSE)</f>
        <v>Application Pre-Fill: Sign &amp; Submit</v>
      </c>
      <c r="C64" s="346" t="str">
        <f>VLOOKUP(A64,'S4 Details'!61:119,9,FALSE)</f>
        <v>Design and review complete</v>
      </c>
      <c r="D64" s="104">
        <f>VLOOKUP(A64,'S4 Details'!61:119,4,FALSE)</f>
        <v>44300</v>
      </c>
      <c r="E64" s="346">
        <f>VLOOKUP(A64,'S4 Details'!A61:S122,19,0)</f>
        <v>6</v>
      </c>
    </row>
    <row r="65" spans="1:5" x14ac:dyDescent="0.3">
      <c r="A65" s="41">
        <v>1712561</v>
      </c>
      <c r="B65" s="26" t="str">
        <f>VLOOKUP(A65,'S4 Details'!62:120,2,FALSE)</f>
        <v>2.11 Eligibility Results &amp; Next Steps</v>
      </c>
      <c r="C65" s="346" t="str">
        <f>VLOOKUP(A65,'S4 Details'!62:120,9,FALSE)</f>
        <v>Clubbed with other US</v>
      </c>
      <c r="D65" s="104">
        <f>VLOOKUP(A65,'S4 Details'!62:120,4,FALSE)</f>
        <v>44292</v>
      </c>
      <c r="E65" s="346" t="str">
        <f>VLOOKUP(A65,'S4 Details'!A62:S123,19,0)</f>
        <v>NA</v>
      </c>
    </row>
    <row r="66" spans="1:5" x14ac:dyDescent="0.3">
      <c r="A66" s="41">
        <v>1799100</v>
      </c>
      <c r="B66" s="26" t="str">
        <f>VLOOKUP(A66,'S4 Details'!63:121,2,FALSE)</f>
        <v>2.03.02 Household Member Details - Update to change reference table values for NOSSNREASON + RACEDISPLAY</v>
      </c>
      <c r="C66" s="346" t="str">
        <f>VLOOKUP(A66,'S4 Details'!63:121,9,FALSE)</f>
        <v>Design and review complete</v>
      </c>
      <c r="D66" s="104" t="str">
        <f>VLOOKUP(A66,'S4 Details'!63:121,4,FALSE)</f>
        <v>TBD</v>
      </c>
      <c r="E66" s="346">
        <f>VLOOKUP(A66,'S4 Details'!A63:S124,19,0)</f>
        <v>3</v>
      </c>
    </row>
    <row r="67" spans="1:5" x14ac:dyDescent="0.3">
      <c r="A67" s="41">
        <v>1799101</v>
      </c>
      <c r="B67" s="26" t="str">
        <f>VLOOKUP(A67,'S4 Details'!64:122,2,FALSE)</f>
        <v>2.08.01.04 Highest Level of Education Details - Update to change options for HIGHESTLEVELEDU</v>
      </c>
      <c r="C67" s="346" t="str">
        <f>VLOOKUP(A67,'S4 Details'!64:122,9,FALSE)</f>
        <v>Design and review complete</v>
      </c>
      <c r="D67" s="104" t="str">
        <f>VLOOKUP(A67,'S4 Details'!64:122,4,FALSE)</f>
        <v>TBD</v>
      </c>
      <c r="E67" s="346">
        <f>VLOOKUP(A67,'S4 Details'!A64:S125,19,0)</f>
        <v>2</v>
      </c>
    </row>
    <row r="68" spans="1:5" x14ac:dyDescent="0.3">
      <c r="A68" s="41">
        <v>1803142</v>
      </c>
      <c r="B68" s="26" t="str">
        <f>VLOOKUP(A68,'S4 Details'!65:123,2,FALSE)</f>
        <v>2.04.03 Non-Primary Applicant Contact Information - PREFERREDMETHODNOTICE updated option for "Electronic-Text Message" to "Electronic - Email and Text Message"</v>
      </c>
      <c r="C68" s="346" t="str">
        <f>VLOOKUP(A68,'S4 Details'!65:123,9,FALSE)</f>
        <v>Design and review complete</v>
      </c>
      <c r="D68" s="104">
        <f>VLOOKUP(A68,'S4 Details'!65:123,4,FALSE)</f>
        <v>44298</v>
      </c>
      <c r="E68" s="346">
        <f>VLOOKUP(A68,'S4 Details'!A65:S126,19,0)</f>
        <v>2</v>
      </c>
    </row>
    <row r="69" spans="1:5" x14ac:dyDescent="0.3">
      <c r="A69" s="41">
        <v>1807329</v>
      </c>
      <c r="B69" s="26" t="str">
        <f>VLOOKUP(A69,'S4 Details'!66:124,2,FALSE)</f>
        <v>2.07.06 Expenses Selection - Update to add Medicaid (MAGI) to program logic for "Does anyone in this household pay alimony?"</v>
      </c>
      <c r="C69" s="346" t="str">
        <f>VLOOKUP(A69,'S4 Details'!66:124,9,FALSE)</f>
        <v>Design and review complete</v>
      </c>
      <c r="D69" s="104">
        <f>VLOOKUP(A69,'S4 Details'!66:124,4,FALSE)</f>
        <v>44299</v>
      </c>
      <c r="E69" s="346">
        <f>VLOOKUP(A69,'S4 Details'!A66:S127,19,0)</f>
        <v>3</v>
      </c>
    </row>
    <row r="70" spans="1:5" x14ac:dyDescent="0.3">
      <c r="A70" s="395" t="s">
        <v>110</v>
      </c>
      <c r="B70" s="395"/>
      <c r="C70" s="395"/>
      <c r="D70" s="395"/>
      <c r="E70" s="346">
        <f>SUM(E6:E69)</f>
        <v>219</v>
      </c>
    </row>
  </sheetData>
  <mergeCells count="2">
    <mergeCell ref="A70:D70"/>
    <mergeCell ref="A1:J1"/>
  </mergeCells>
  <conditionalFormatting sqref="A50:A64">
    <cfRule type="duplicateValues" dxfId="277" priority="6"/>
  </conditionalFormatting>
  <conditionalFormatting sqref="A51:A64">
    <cfRule type="duplicateValues" dxfId="276" priority="5"/>
  </conditionalFormatting>
  <conditionalFormatting sqref="A65">
    <cfRule type="duplicateValues" dxfId="275" priority="4"/>
  </conditionalFormatting>
  <conditionalFormatting sqref="A66:A67">
    <cfRule type="duplicateValues" dxfId="274" priority="3"/>
  </conditionalFormatting>
  <conditionalFormatting sqref="A68">
    <cfRule type="duplicateValues" dxfId="273" priority="2"/>
  </conditionalFormatting>
  <conditionalFormatting sqref="A69">
    <cfRule type="duplicateValues" dxfId="272" priority="1"/>
  </conditionalFormatting>
  <hyperlinks>
    <hyperlink ref="A51" r:id="rId1" display="https://octane.deloitte.com/ui/entity-navigation.jsp?p=1001/399004&amp;entityType=work_item&amp;id=1793385" xr:uid="{54C147C3-86E2-4CB4-B031-2AD7473FBD2E}"/>
    <hyperlink ref="A52" r:id="rId2" display="https://octane.deloitte.com/ui/entity-navigation.jsp?p=1001/399004&amp;entityType=work_item&amp;id=1793388" xr:uid="{82647451-44C5-40DA-A21A-4CC157FE8649}"/>
    <hyperlink ref="A53" r:id="rId3" display="https://octane.deloitte.com/ui/entity-navigation.jsp?p=1001/399004&amp;entityType=work_item&amp;id=1793387" xr:uid="{45117DAF-B2D0-442B-A7F6-367F857F07AD}"/>
    <hyperlink ref="A54" r:id="rId4" display="https://octane.deloitte.com/ui/entity-navigation.jsp?p=1001/399004&amp;entityType=work_item&amp;id=1793397" xr:uid="{C032B1F5-E6C2-4316-9BDE-5ACFB71A9541}"/>
    <hyperlink ref="A55" r:id="rId5" display="https://octane.deloitte.com/ui/entity-navigation.jsp?p=1001/399004&amp;entityType=work_item&amp;id=1793390" xr:uid="{E99E2115-FD97-4EE7-AD32-106D45407027}"/>
    <hyperlink ref="A56" r:id="rId6" display="https://octane.deloitte.com/ui/entity-navigation.jsp?p=1001/399004&amp;entityType=work_item&amp;id=1793386" xr:uid="{B934DEF1-1008-4C52-880B-EE7105D49C33}"/>
    <hyperlink ref="A57" r:id="rId7" display="https://octane.deloitte.com/ui/entity-navigation.jsp?p=1001/399004&amp;entityType=work_item&amp;id=1793394" xr:uid="{E65BB10A-9546-4A40-A2E1-0DC2CF37ACF1}"/>
    <hyperlink ref="A58" r:id="rId8" display="https://octane.deloitte.com/ui/entity-navigation.jsp?p=1001/399004&amp;entityType=work_item&amp;id=1793396" xr:uid="{73549E9A-4D5E-4169-A7B5-C8D4E62F7E47}"/>
    <hyperlink ref="A59" r:id="rId9" display="https://octane.deloitte.com/ui/entity-navigation.jsp?p=1001/399004&amp;entityType=work_item&amp;id=1793392" xr:uid="{B02AA15E-6D60-488D-B0E2-5399D14184F0}"/>
    <hyperlink ref="A60" r:id="rId10" display="https://octane.deloitte.com/ui/entity-navigation.jsp?p=1001/399004&amp;entityType=work_item&amp;id=1793395" xr:uid="{BE46F3BF-E935-4F21-BAC9-5947D42490A2}"/>
    <hyperlink ref="A61" r:id="rId11" display="https://octane.deloitte.com/ui/entity-navigation.jsp?p=1001/399004&amp;entityType=work_item&amp;id=1793391" xr:uid="{FE6DB6E1-6B1C-481A-9D5F-7BEA411F0EBB}"/>
    <hyperlink ref="A62" r:id="rId12" display="https://octane.deloitte.com/ui/entity-navigation.jsp?p=1001/399004&amp;entityType=work_item&amp;id=1793393" xr:uid="{1EC89DC5-78D5-40ED-97FB-E0AEFC73565D}"/>
    <hyperlink ref="A63" r:id="rId13" display="https://octane.deloitte.com/ui/entity-navigation.jsp?p=1001/399004&amp;entityType=work_item&amp;id=1793389" xr:uid="{AC679B8E-FCF3-4FDA-AAAE-52F0C88AD67A}"/>
    <hyperlink ref="A64" r:id="rId14" display="https://octane.deloitte.com/ui/entity-navigation.jsp?p=1001/399004&amp;entityType=work_item&amp;id=1793398" xr:uid="{3647E33E-0B36-49CB-8897-0E4DC934373B}"/>
    <hyperlink ref="A65" r:id="rId15" display="https://octane.deloitte.com/ui/entity-navigation.jsp?p=1001/399004&amp;entityType=work_item&amp;id=1712561" xr:uid="{8F709086-9908-484A-BFF8-9ABA932561A4}"/>
  </hyperlinks>
  <pageMargins left="0.7" right="0.7" top="0.75" bottom="0.75" header="0.3" footer="0.3"/>
  <pageSetup paperSize="9" orientation="portrait" r:id="rId16"/>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3D441-5C07-4424-88CE-69C64543E27A}">
  <sheetPr filterMode="1"/>
  <dimension ref="A1:I1048484"/>
  <sheetViews>
    <sheetView zoomScale="70" zoomScaleNormal="81" workbookViewId="0">
      <selection activeCell="F989" sqref="F989"/>
    </sheetView>
  </sheetViews>
  <sheetFormatPr defaultRowHeight="14.5" x14ac:dyDescent="0.35"/>
  <cols>
    <col min="1" max="1" width="11.26953125" customWidth="1"/>
    <col min="2" max="2" width="18.453125" customWidth="1"/>
    <col min="3" max="3" width="42.7265625" style="6" customWidth="1"/>
    <col min="4" max="4" width="21.26953125" customWidth="1"/>
    <col min="5" max="5" width="27.26953125" bestFit="1" customWidth="1"/>
    <col min="6" max="6" width="42.81640625" style="6" customWidth="1"/>
    <col min="7" max="7" width="20.54296875" customWidth="1"/>
    <col min="8" max="8" width="10.1796875" customWidth="1"/>
  </cols>
  <sheetData>
    <row r="1" spans="1:8" x14ac:dyDescent="0.35">
      <c r="A1" s="275" t="s">
        <v>505</v>
      </c>
      <c r="B1" s="275" t="s">
        <v>639</v>
      </c>
      <c r="C1" s="275" t="s">
        <v>640</v>
      </c>
      <c r="D1" s="275" t="s">
        <v>107</v>
      </c>
      <c r="E1" s="275" t="s">
        <v>641</v>
      </c>
      <c r="F1" s="275" t="s">
        <v>18</v>
      </c>
      <c r="G1" s="275" t="s">
        <v>642</v>
      </c>
      <c r="H1" s="275" t="s">
        <v>508</v>
      </c>
    </row>
    <row r="2" spans="1:8" ht="43.5" hidden="1" x14ac:dyDescent="0.35">
      <c r="A2" s="181">
        <v>44214</v>
      </c>
      <c r="B2" s="172" t="s">
        <v>643</v>
      </c>
      <c r="C2" s="367" t="s">
        <v>644</v>
      </c>
      <c r="D2" s="368" t="s">
        <v>24</v>
      </c>
      <c r="E2" s="172" t="s">
        <v>23</v>
      </c>
      <c r="F2" s="367"/>
      <c r="G2" s="181">
        <v>44214</v>
      </c>
      <c r="H2" s="181">
        <v>44214</v>
      </c>
    </row>
    <row r="3" spans="1:8" hidden="1" x14ac:dyDescent="0.35">
      <c r="A3" s="4">
        <v>44214</v>
      </c>
      <c r="B3" s="1" t="s">
        <v>645</v>
      </c>
      <c r="C3" s="1" t="s">
        <v>646</v>
      </c>
      <c r="D3" s="5" t="s">
        <v>24</v>
      </c>
      <c r="E3" s="1" t="s">
        <v>23</v>
      </c>
      <c r="F3" s="2"/>
      <c r="G3" s="4">
        <v>44214</v>
      </c>
      <c r="H3" s="4">
        <v>44214</v>
      </c>
    </row>
    <row r="4" spans="1:8" hidden="1" x14ac:dyDescent="0.35">
      <c r="A4" s="4">
        <v>44214</v>
      </c>
      <c r="B4" s="1" t="s">
        <v>647</v>
      </c>
      <c r="C4" s="1" t="s">
        <v>648</v>
      </c>
      <c r="D4" s="5" t="s">
        <v>24</v>
      </c>
      <c r="E4" s="1" t="s">
        <v>649</v>
      </c>
      <c r="F4" s="2"/>
      <c r="G4" s="4">
        <v>44214</v>
      </c>
      <c r="H4" s="4">
        <v>44214</v>
      </c>
    </row>
    <row r="5" spans="1:8" hidden="1" x14ac:dyDescent="0.35">
      <c r="A5" s="4">
        <v>44214</v>
      </c>
      <c r="B5" s="1" t="s">
        <v>650</v>
      </c>
      <c r="C5" s="1" t="s">
        <v>651</v>
      </c>
      <c r="D5" s="1" t="s">
        <v>77</v>
      </c>
      <c r="E5" s="1" t="s">
        <v>46</v>
      </c>
      <c r="F5" s="2"/>
      <c r="G5" s="4">
        <v>44215</v>
      </c>
      <c r="H5" s="1"/>
    </row>
    <row r="6" spans="1:8" hidden="1" x14ac:dyDescent="0.35">
      <c r="A6" s="4">
        <v>44214</v>
      </c>
      <c r="B6" s="1" t="s">
        <v>650</v>
      </c>
      <c r="C6" s="1" t="s">
        <v>652</v>
      </c>
      <c r="D6" s="5" t="s">
        <v>24</v>
      </c>
      <c r="E6" s="1" t="s">
        <v>30</v>
      </c>
      <c r="F6" s="2"/>
      <c r="G6" s="4">
        <v>44214</v>
      </c>
      <c r="H6" s="4">
        <v>44214</v>
      </c>
    </row>
    <row r="7" spans="1:8" hidden="1" x14ac:dyDescent="0.35">
      <c r="A7" s="4">
        <v>44214</v>
      </c>
      <c r="B7" s="1" t="s">
        <v>404</v>
      </c>
      <c r="C7" s="1" t="s">
        <v>653</v>
      </c>
      <c r="D7" s="1" t="s">
        <v>79</v>
      </c>
      <c r="E7" s="1" t="s">
        <v>654</v>
      </c>
      <c r="F7" s="2" t="s">
        <v>655</v>
      </c>
      <c r="G7" s="1" t="s">
        <v>162</v>
      </c>
      <c r="H7" s="1"/>
    </row>
    <row r="8" spans="1:8" hidden="1" x14ac:dyDescent="0.35">
      <c r="A8" s="4">
        <v>44215</v>
      </c>
      <c r="B8" s="1" t="s">
        <v>650</v>
      </c>
      <c r="C8" s="1" t="s">
        <v>651</v>
      </c>
      <c r="D8" s="1" t="s">
        <v>656</v>
      </c>
      <c r="E8" s="1" t="s">
        <v>46</v>
      </c>
      <c r="F8" s="2" t="s">
        <v>657</v>
      </c>
      <c r="G8" s="4">
        <v>44216</v>
      </c>
      <c r="H8" s="1"/>
    </row>
    <row r="9" spans="1:8" hidden="1" x14ac:dyDescent="0.35">
      <c r="A9" s="4">
        <v>44215</v>
      </c>
      <c r="B9" s="1" t="s">
        <v>650</v>
      </c>
      <c r="C9" s="1" t="s">
        <v>658</v>
      </c>
      <c r="D9" s="1" t="s">
        <v>114</v>
      </c>
      <c r="E9" s="1" t="s">
        <v>23</v>
      </c>
      <c r="F9" s="2"/>
      <c r="G9" s="4">
        <v>44215</v>
      </c>
      <c r="H9" s="1"/>
    </row>
    <row r="10" spans="1:8" hidden="1" x14ac:dyDescent="0.35">
      <c r="A10" s="4">
        <v>44215</v>
      </c>
      <c r="B10" s="1" t="s">
        <v>404</v>
      </c>
      <c r="C10" s="1" t="s">
        <v>653</v>
      </c>
      <c r="D10" s="5" t="s">
        <v>24</v>
      </c>
      <c r="E10" s="1" t="s">
        <v>654</v>
      </c>
      <c r="F10" s="2" t="s">
        <v>659</v>
      </c>
      <c r="G10" s="4">
        <v>44214</v>
      </c>
      <c r="H10" s="4">
        <v>44215</v>
      </c>
    </row>
    <row r="11" spans="1:8" hidden="1" x14ac:dyDescent="0.35">
      <c r="A11" s="4">
        <v>44215</v>
      </c>
      <c r="B11" s="1" t="s">
        <v>404</v>
      </c>
      <c r="C11" s="1" t="s">
        <v>660</v>
      </c>
      <c r="D11" s="1" t="s">
        <v>114</v>
      </c>
      <c r="E11" s="1" t="s">
        <v>649</v>
      </c>
      <c r="F11" s="2"/>
      <c r="G11" s="4">
        <v>44215</v>
      </c>
      <c r="H11" s="1"/>
    </row>
    <row r="12" spans="1:8" hidden="1" x14ac:dyDescent="0.35">
      <c r="A12" s="4">
        <v>44216</v>
      </c>
      <c r="B12" s="1" t="s">
        <v>650</v>
      </c>
      <c r="C12" s="1" t="s">
        <v>651</v>
      </c>
      <c r="D12" s="1" t="s">
        <v>77</v>
      </c>
      <c r="E12" s="1" t="s">
        <v>99</v>
      </c>
      <c r="F12" s="2" t="s">
        <v>661</v>
      </c>
      <c r="G12" s="4">
        <v>44216</v>
      </c>
      <c r="H12" s="1"/>
    </row>
    <row r="13" spans="1:8" hidden="1" x14ac:dyDescent="0.35">
      <c r="A13" s="4">
        <v>44216</v>
      </c>
      <c r="B13" s="1" t="s">
        <v>650</v>
      </c>
      <c r="C13" s="1" t="s">
        <v>658</v>
      </c>
      <c r="D13" s="5" t="s">
        <v>24</v>
      </c>
      <c r="E13" s="1" t="s">
        <v>23</v>
      </c>
      <c r="F13" s="2"/>
      <c r="G13" s="4">
        <v>44215</v>
      </c>
      <c r="H13" s="4">
        <v>44215</v>
      </c>
    </row>
    <row r="14" spans="1:8" hidden="1" x14ac:dyDescent="0.35">
      <c r="A14" s="4">
        <v>44216</v>
      </c>
      <c r="B14" s="1" t="s">
        <v>404</v>
      </c>
      <c r="C14" s="1" t="s">
        <v>653</v>
      </c>
      <c r="D14" s="5" t="s">
        <v>24</v>
      </c>
      <c r="E14" s="1" t="s">
        <v>654</v>
      </c>
      <c r="F14" s="2" t="s">
        <v>659</v>
      </c>
      <c r="G14" s="4">
        <v>44214</v>
      </c>
      <c r="H14" s="4">
        <v>44215</v>
      </c>
    </row>
    <row r="15" spans="1:8" ht="43.5" hidden="1" x14ac:dyDescent="0.35">
      <c r="A15" s="4">
        <v>44216</v>
      </c>
      <c r="B15" s="1" t="s">
        <v>404</v>
      </c>
      <c r="C15" s="1" t="s">
        <v>660</v>
      </c>
      <c r="D15" s="1" t="s">
        <v>77</v>
      </c>
      <c r="E15" s="1" t="s">
        <v>649</v>
      </c>
      <c r="F15" s="2" t="s">
        <v>662</v>
      </c>
      <c r="G15" s="4">
        <v>44216</v>
      </c>
      <c r="H15" s="1"/>
    </row>
    <row r="16" spans="1:8" hidden="1" x14ac:dyDescent="0.35">
      <c r="A16" s="4">
        <v>44216</v>
      </c>
      <c r="B16" s="1" t="s">
        <v>663</v>
      </c>
      <c r="C16" s="1" t="s">
        <v>664</v>
      </c>
      <c r="D16" s="1" t="s">
        <v>114</v>
      </c>
      <c r="E16" s="1" t="s">
        <v>23</v>
      </c>
      <c r="F16" s="2"/>
      <c r="G16" s="4">
        <v>44216</v>
      </c>
      <c r="H16" s="1"/>
    </row>
    <row r="17" spans="1:8" hidden="1" x14ac:dyDescent="0.35">
      <c r="A17" s="4">
        <v>44216</v>
      </c>
      <c r="B17" s="1" t="s">
        <v>665</v>
      </c>
      <c r="C17" s="1" t="s">
        <v>666</v>
      </c>
      <c r="D17" s="1" t="s">
        <v>114</v>
      </c>
      <c r="E17" s="1" t="s">
        <v>46</v>
      </c>
      <c r="F17" s="2"/>
      <c r="G17" s="4">
        <v>44216</v>
      </c>
      <c r="H17" s="1"/>
    </row>
    <row r="18" spans="1:8" hidden="1" x14ac:dyDescent="0.35">
      <c r="A18" s="4">
        <v>44216</v>
      </c>
      <c r="B18" s="1" t="s">
        <v>667</v>
      </c>
      <c r="C18" s="1" t="s">
        <v>668</v>
      </c>
      <c r="D18" s="1" t="s">
        <v>114</v>
      </c>
      <c r="E18" s="1" t="s">
        <v>669</v>
      </c>
      <c r="F18" s="2"/>
      <c r="G18" s="4" t="s">
        <v>162</v>
      </c>
      <c r="H18" s="1"/>
    </row>
    <row r="19" spans="1:8" hidden="1" x14ac:dyDescent="0.35">
      <c r="A19" s="4">
        <v>44217</v>
      </c>
      <c r="B19" s="1" t="s">
        <v>650</v>
      </c>
      <c r="C19" s="1" t="s">
        <v>651</v>
      </c>
      <c r="D19" s="5" t="s">
        <v>24</v>
      </c>
      <c r="E19" s="1" t="s">
        <v>99</v>
      </c>
      <c r="F19" s="2" t="s">
        <v>661</v>
      </c>
      <c r="G19" s="4">
        <v>44216</v>
      </c>
      <c r="H19" s="4">
        <v>44216</v>
      </c>
    </row>
    <row r="20" spans="1:8" ht="43.5" hidden="1" x14ac:dyDescent="0.35">
      <c r="A20" s="4">
        <v>44217</v>
      </c>
      <c r="B20" s="1" t="s">
        <v>404</v>
      </c>
      <c r="C20" s="1" t="s">
        <v>660</v>
      </c>
      <c r="D20" s="5" t="s">
        <v>24</v>
      </c>
      <c r="E20" s="1" t="s">
        <v>649</v>
      </c>
      <c r="F20" s="2" t="s">
        <v>662</v>
      </c>
      <c r="G20" s="4">
        <v>44216</v>
      </c>
      <c r="H20" s="4">
        <v>44216</v>
      </c>
    </row>
    <row r="21" spans="1:8" hidden="1" x14ac:dyDescent="0.35">
      <c r="A21" s="4">
        <v>44217</v>
      </c>
      <c r="B21" s="1" t="s">
        <v>663</v>
      </c>
      <c r="C21" s="1" t="s">
        <v>664</v>
      </c>
      <c r="D21" s="5" t="s">
        <v>24</v>
      </c>
      <c r="E21" s="1" t="s">
        <v>23</v>
      </c>
      <c r="F21" s="2"/>
      <c r="G21" s="4">
        <v>44216</v>
      </c>
      <c r="H21" s="4">
        <v>44216</v>
      </c>
    </row>
    <row r="22" spans="1:8" hidden="1" x14ac:dyDescent="0.35">
      <c r="A22" s="4">
        <v>44217</v>
      </c>
      <c r="B22" s="1" t="s">
        <v>665</v>
      </c>
      <c r="C22" s="1" t="s">
        <v>666</v>
      </c>
      <c r="D22" s="5" t="s">
        <v>24</v>
      </c>
      <c r="E22" s="1" t="s">
        <v>46</v>
      </c>
      <c r="F22" s="2"/>
      <c r="G22" s="4">
        <v>44216</v>
      </c>
      <c r="H22" s="4">
        <v>44216</v>
      </c>
    </row>
    <row r="23" spans="1:8" hidden="1" x14ac:dyDescent="0.35">
      <c r="A23" s="4">
        <v>44217</v>
      </c>
      <c r="B23" s="1" t="s">
        <v>667</v>
      </c>
      <c r="C23" s="1" t="s">
        <v>668</v>
      </c>
      <c r="D23" s="1" t="s">
        <v>77</v>
      </c>
      <c r="E23" s="1" t="s">
        <v>669</v>
      </c>
      <c r="F23" s="2"/>
      <c r="G23" s="4">
        <v>44217</v>
      </c>
      <c r="H23" s="1"/>
    </row>
    <row r="24" spans="1:8" hidden="1" x14ac:dyDescent="0.35">
      <c r="A24" s="4">
        <v>44217</v>
      </c>
      <c r="B24" s="1" t="s">
        <v>643</v>
      </c>
      <c r="C24" s="1" t="s">
        <v>670</v>
      </c>
      <c r="D24" s="1" t="s">
        <v>114</v>
      </c>
      <c r="E24" s="1" t="s">
        <v>23</v>
      </c>
      <c r="F24" s="2"/>
      <c r="G24" s="4">
        <v>44217</v>
      </c>
      <c r="H24" s="1"/>
    </row>
    <row r="25" spans="1:8" ht="29" hidden="1" x14ac:dyDescent="0.35">
      <c r="A25" s="4">
        <v>44217</v>
      </c>
      <c r="B25" s="1" t="s">
        <v>400</v>
      </c>
      <c r="C25" s="3" t="s">
        <v>671</v>
      </c>
      <c r="D25" s="1" t="s">
        <v>114</v>
      </c>
      <c r="E25" s="1" t="s">
        <v>669</v>
      </c>
      <c r="F25" s="2" t="s">
        <v>672</v>
      </c>
      <c r="G25" s="4">
        <v>44217</v>
      </c>
      <c r="H25" s="1"/>
    </row>
    <row r="26" spans="1:8" ht="29" hidden="1" x14ac:dyDescent="0.35">
      <c r="A26" s="4">
        <v>44217</v>
      </c>
      <c r="B26" s="1" t="s">
        <v>400</v>
      </c>
      <c r="C26" s="3" t="s">
        <v>673</v>
      </c>
      <c r="D26" s="1" t="s">
        <v>114</v>
      </c>
      <c r="E26" s="1" t="s">
        <v>39</v>
      </c>
      <c r="F26" s="2" t="s">
        <v>672</v>
      </c>
      <c r="G26" s="1" t="s">
        <v>162</v>
      </c>
      <c r="H26" s="1"/>
    </row>
    <row r="27" spans="1:8" hidden="1" x14ac:dyDescent="0.35">
      <c r="A27" s="4">
        <v>44217</v>
      </c>
      <c r="B27" s="1" t="s">
        <v>400</v>
      </c>
      <c r="C27" s="3" t="s">
        <v>674</v>
      </c>
      <c r="D27" s="1" t="s">
        <v>114</v>
      </c>
      <c r="E27" s="1" t="s">
        <v>675</v>
      </c>
      <c r="F27" s="2" t="s">
        <v>676</v>
      </c>
      <c r="G27" s="1" t="s">
        <v>162</v>
      </c>
      <c r="H27" s="1"/>
    </row>
    <row r="28" spans="1:8" hidden="1" x14ac:dyDescent="0.35">
      <c r="A28" s="4">
        <v>44217</v>
      </c>
      <c r="B28" s="1" t="s">
        <v>400</v>
      </c>
      <c r="C28" s="3" t="s">
        <v>677</v>
      </c>
      <c r="D28" s="1" t="s">
        <v>114</v>
      </c>
      <c r="E28" s="1" t="s">
        <v>678</v>
      </c>
      <c r="F28" s="2" t="s">
        <v>676</v>
      </c>
      <c r="G28" s="1" t="s">
        <v>162</v>
      </c>
      <c r="H28" s="1"/>
    </row>
    <row r="29" spans="1:8" hidden="1" x14ac:dyDescent="0.35">
      <c r="A29" s="4">
        <v>44217</v>
      </c>
      <c r="B29" s="1" t="s">
        <v>400</v>
      </c>
      <c r="C29" s="3" t="s">
        <v>679</v>
      </c>
      <c r="D29" s="1" t="s">
        <v>114</v>
      </c>
      <c r="E29" s="1" t="s">
        <v>680</v>
      </c>
      <c r="F29" s="2" t="s">
        <v>676</v>
      </c>
      <c r="G29" s="1" t="s">
        <v>162</v>
      </c>
      <c r="H29" s="1"/>
    </row>
    <row r="30" spans="1:8" hidden="1" x14ac:dyDescent="0.35">
      <c r="A30" s="4">
        <v>44217</v>
      </c>
      <c r="B30" s="1" t="s">
        <v>665</v>
      </c>
      <c r="C30" s="3" t="s">
        <v>681</v>
      </c>
      <c r="D30" s="1" t="s">
        <v>114</v>
      </c>
      <c r="E30" s="1" t="s">
        <v>99</v>
      </c>
      <c r="F30" s="2"/>
      <c r="G30" s="4">
        <v>44217</v>
      </c>
      <c r="H30" s="1"/>
    </row>
    <row r="31" spans="1:8" hidden="1" x14ac:dyDescent="0.35">
      <c r="A31" s="4">
        <v>44217</v>
      </c>
      <c r="B31" s="1" t="s">
        <v>663</v>
      </c>
      <c r="C31" s="3" t="s">
        <v>682</v>
      </c>
      <c r="D31" s="1" t="s">
        <v>114</v>
      </c>
      <c r="E31" s="1" t="s">
        <v>23</v>
      </c>
      <c r="F31" s="2"/>
      <c r="G31" s="1" t="s">
        <v>162</v>
      </c>
      <c r="H31" s="1"/>
    </row>
    <row r="32" spans="1:8" hidden="1" x14ac:dyDescent="0.35">
      <c r="A32" s="4">
        <v>44217</v>
      </c>
      <c r="B32" s="1" t="s">
        <v>683</v>
      </c>
      <c r="C32" s="3" t="s">
        <v>684</v>
      </c>
      <c r="D32" s="1" t="s">
        <v>114</v>
      </c>
      <c r="E32" s="1" t="s">
        <v>680</v>
      </c>
      <c r="F32" s="2"/>
      <c r="G32" s="4">
        <v>44217</v>
      </c>
      <c r="H32" s="1"/>
    </row>
    <row r="33" spans="1:8" hidden="1" x14ac:dyDescent="0.35">
      <c r="A33" s="4">
        <v>44218</v>
      </c>
      <c r="B33" s="1" t="s">
        <v>667</v>
      </c>
      <c r="C33" s="1" t="s">
        <v>668</v>
      </c>
      <c r="D33" s="5" t="s">
        <v>24</v>
      </c>
      <c r="E33" s="1" t="s">
        <v>669</v>
      </c>
      <c r="F33" s="2"/>
      <c r="G33" s="4">
        <v>44217</v>
      </c>
      <c r="H33" s="4">
        <v>44217</v>
      </c>
    </row>
    <row r="34" spans="1:8" hidden="1" x14ac:dyDescent="0.35">
      <c r="A34" s="4">
        <v>44218</v>
      </c>
      <c r="B34" s="1" t="s">
        <v>643</v>
      </c>
      <c r="C34" s="1" t="s">
        <v>670</v>
      </c>
      <c r="D34" s="1" t="s">
        <v>77</v>
      </c>
      <c r="E34" s="1" t="s">
        <v>23</v>
      </c>
      <c r="F34" s="2" t="s">
        <v>685</v>
      </c>
      <c r="G34" s="4">
        <v>44218</v>
      </c>
      <c r="H34" s="1"/>
    </row>
    <row r="35" spans="1:8" hidden="1" x14ac:dyDescent="0.35">
      <c r="A35" s="4">
        <v>44218</v>
      </c>
      <c r="B35" s="1" t="s">
        <v>400</v>
      </c>
      <c r="C35" s="3" t="s">
        <v>671</v>
      </c>
      <c r="D35" s="5" t="s">
        <v>24</v>
      </c>
      <c r="E35" s="1" t="s">
        <v>669</v>
      </c>
      <c r="F35" s="2" t="s">
        <v>686</v>
      </c>
      <c r="G35" s="4">
        <v>44217</v>
      </c>
      <c r="H35" s="4">
        <v>44217</v>
      </c>
    </row>
    <row r="36" spans="1:8" hidden="1" x14ac:dyDescent="0.35">
      <c r="A36" s="4">
        <v>44218</v>
      </c>
      <c r="B36" s="1" t="s">
        <v>400</v>
      </c>
      <c r="C36" s="3" t="s">
        <v>673</v>
      </c>
      <c r="D36" s="5" t="s">
        <v>24</v>
      </c>
      <c r="E36" s="1" t="s">
        <v>39</v>
      </c>
      <c r="F36" s="2" t="s">
        <v>687</v>
      </c>
      <c r="G36" s="1" t="s">
        <v>162</v>
      </c>
      <c r="H36" s="4">
        <v>44217</v>
      </c>
    </row>
    <row r="37" spans="1:8" hidden="1" x14ac:dyDescent="0.35">
      <c r="A37" s="4">
        <v>44218</v>
      </c>
      <c r="B37" s="1" t="s">
        <v>400</v>
      </c>
      <c r="C37" s="3" t="s">
        <v>674</v>
      </c>
      <c r="D37" s="1" t="s">
        <v>77</v>
      </c>
      <c r="E37" s="1" t="s">
        <v>675</v>
      </c>
      <c r="F37" s="2" t="s">
        <v>676</v>
      </c>
      <c r="G37" s="1" t="s">
        <v>162</v>
      </c>
      <c r="H37" s="1"/>
    </row>
    <row r="38" spans="1:8" hidden="1" x14ac:dyDescent="0.35">
      <c r="A38" s="4">
        <v>44218</v>
      </c>
      <c r="B38" s="1" t="s">
        <v>400</v>
      </c>
      <c r="C38" s="3" t="s">
        <v>677</v>
      </c>
      <c r="D38" s="1" t="s">
        <v>77</v>
      </c>
      <c r="E38" s="1" t="s">
        <v>678</v>
      </c>
      <c r="F38" s="2" t="s">
        <v>676</v>
      </c>
      <c r="G38" s="1" t="s">
        <v>162</v>
      </c>
      <c r="H38" s="1"/>
    </row>
    <row r="39" spans="1:8" hidden="1" x14ac:dyDescent="0.35">
      <c r="A39" s="4">
        <v>44218</v>
      </c>
      <c r="B39" s="1" t="s">
        <v>400</v>
      </c>
      <c r="C39" s="3" t="s">
        <v>679</v>
      </c>
      <c r="D39" s="1" t="s">
        <v>77</v>
      </c>
      <c r="E39" s="1" t="s">
        <v>680</v>
      </c>
      <c r="F39" s="2" t="s">
        <v>676</v>
      </c>
      <c r="G39" s="1" t="s">
        <v>162</v>
      </c>
      <c r="H39" s="1"/>
    </row>
    <row r="40" spans="1:8" hidden="1" x14ac:dyDescent="0.35">
      <c r="A40" s="4">
        <v>44218</v>
      </c>
      <c r="B40" s="1" t="s">
        <v>665</v>
      </c>
      <c r="C40" s="3" t="s">
        <v>681</v>
      </c>
      <c r="D40" s="5" t="s">
        <v>24</v>
      </c>
      <c r="E40" s="1" t="s">
        <v>99</v>
      </c>
      <c r="F40" s="2"/>
      <c r="G40" s="4">
        <v>44217</v>
      </c>
      <c r="H40" s="4">
        <v>44217</v>
      </c>
    </row>
    <row r="41" spans="1:8" hidden="1" x14ac:dyDescent="0.35">
      <c r="A41" s="4">
        <v>44218</v>
      </c>
      <c r="B41" s="1" t="s">
        <v>663</v>
      </c>
      <c r="C41" s="3" t="s">
        <v>682</v>
      </c>
      <c r="D41" s="5" t="s">
        <v>24</v>
      </c>
      <c r="E41" s="1" t="s">
        <v>23</v>
      </c>
      <c r="F41" s="2" t="s">
        <v>688</v>
      </c>
      <c r="G41" s="1" t="s">
        <v>162</v>
      </c>
      <c r="H41" s="4">
        <v>44217</v>
      </c>
    </row>
    <row r="42" spans="1:8" hidden="1" x14ac:dyDescent="0.35">
      <c r="A42" s="4">
        <v>44218</v>
      </c>
      <c r="B42" s="1" t="s">
        <v>683</v>
      </c>
      <c r="C42" s="3" t="s">
        <v>684</v>
      </c>
      <c r="D42" s="5" t="s">
        <v>24</v>
      </c>
      <c r="E42" s="1" t="s">
        <v>680</v>
      </c>
      <c r="F42" s="2"/>
      <c r="G42" s="4">
        <v>44217</v>
      </c>
      <c r="H42" s="4">
        <v>44217</v>
      </c>
    </row>
    <row r="43" spans="1:8" hidden="1" x14ac:dyDescent="0.35">
      <c r="A43" s="4">
        <v>44218</v>
      </c>
      <c r="B43" s="1" t="s">
        <v>400</v>
      </c>
      <c r="C43" s="3" t="s">
        <v>689</v>
      </c>
      <c r="D43" s="1" t="s">
        <v>114</v>
      </c>
      <c r="E43" s="1" t="s">
        <v>690</v>
      </c>
      <c r="F43" s="2"/>
      <c r="G43" s="1" t="s">
        <v>162</v>
      </c>
      <c r="H43" s="1"/>
    </row>
    <row r="44" spans="1:8" hidden="1" x14ac:dyDescent="0.35">
      <c r="A44" s="4">
        <v>44221</v>
      </c>
      <c r="B44" s="1" t="s">
        <v>643</v>
      </c>
      <c r="C44" s="1" t="s">
        <v>670</v>
      </c>
      <c r="D44" s="5" t="s">
        <v>24</v>
      </c>
      <c r="E44" s="1" t="s">
        <v>23</v>
      </c>
      <c r="F44" s="2" t="s">
        <v>685</v>
      </c>
      <c r="G44" s="4">
        <v>44218</v>
      </c>
      <c r="H44" s="4">
        <v>44218</v>
      </c>
    </row>
    <row r="45" spans="1:8" hidden="1" x14ac:dyDescent="0.35">
      <c r="A45" s="4">
        <v>44221</v>
      </c>
      <c r="B45" s="1" t="s">
        <v>400</v>
      </c>
      <c r="C45" s="3" t="s">
        <v>674</v>
      </c>
      <c r="D45" s="5" t="s">
        <v>24</v>
      </c>
      <c r="E45" s="1" t="s">
        <v>675</v>
      </c>
      <c r="F45" s="2" t="s">
        <v>676</v>
      </c>
      <c r="G45" s="1" t="s">
        <v>162</v>
      </c>
      <c r="H45" s="4">
        <v>44218</v>
      </c>
    </row>
    <row r="46" spans="1:8" hidden="1" x14ac:dyDescent="0.35">
      <c r="A46" s="4">
        <v>44221</v>
      </c>
      <c r="B46" s="1" t="s">
        <v>400</v>
      </c>
      <c r="C46" s="3" t="s">
        <v>677</v>
      </c>
      <c r="D46" s="1" t="s">
        <v>77</v>
      </c>
      <c r="E46" s="1" t="s">
        <v>551</v>
      </c>
      <c r="F46" s="2" t="s">
        <v>691</v>
      </c>
      <c r="G46" s="4">
        <v>44221</v>
      </c>
      <c r="H46" s="1"/>
    </row>
    <row r="47" spans="1:8" hidden="1" x14ac:dyDescent="0.35">
      <c r="A47" s="4">
        <v>44221</v>
      </c>
      <c r="B47" s="1" t="s">
        <v>400</v>
      </c>
      <c r="C47" s="3" t="s">
        <v>679</v>
      </c>
      <c r="D47" s="1" t="s">
        <v>77</v>
      </c>
      <c r="E47" s="1" t="s">
        <v>680</v>
      </c>
      <c r="F47" s="2" t="s">
        <v>691</v>
      </c>
      <c r="G47" s="4">
        <v>44221</v>
      </c>
      <c r="H47" s="1"/>
    </row>
    <row r="48" spans="1:8" hidden="1" x14ac:dyDescent="0.35">
      <c r="A48" s="4">
        <v>44221</v>
      </c>
      <c r="B48" s="1" t="s">
        <v>400</v>
      </c>
      <c r="C48" s="3" t="s">
        <v>692</v>
      </c>
      <c r="D48" s="1" t="s">
        <v>77</v>
      </c>
      <c r="E48" s="1" t="s">
        <v>690</v>
      </c>
      <c r="F48" s="2" t="s">
        <v>691</v>
      </c>
      <c r="G48" s="4">
        <v>44221</v>
      </c>
      <c r="H48" s="1"/>
    </row>
    <row r="49" spans="1:8" hidden="1" x14ac:dyDescent="0.35">
      <c r="A49" s="4">
        <v>44221</v>
      </c>
      <c r="B49" s="1" t="s">
        <v>693</v>
      </c>
      <c r="C49" s="1" t="s">
        <v>694</v>
      </c>
      <c r="D49" s="1" t="s">
        <v>77</v>
      </c>
      <c r="E49" s="1" t="s">
        <v>23</v>
      </c>
      <c r="F49" s="2" t="s">
        <v>691</v>
      </c>
      <c r="G49" s="4">
        <v>44221</v>
      </c>
      <c r="H49" s="1"/>
    </row>
    <row r="50" spans="1:8" hidden="1" x14ac:dyDescent="0.35">
      <c r="A50" s="4">
        <v>44221</v>
      </c>
      <c r="B50" s="1" t="s">
        <v>693</v>
      </c>
      <c r="C50" s="3" t="s">
        <v>695</v>
      </c>
      <c r="D50" s="1" t="s">
        <v>114</v>
      </c>
      <c r="E50" s="1" t="s">
        <v>649</v>
      </c>
      <c r="F50" s="2"/>
      <c r="G50" s="1" t="s">
        <v>162</v>
      </c>
      <c r="H50" s="1"/>
    </row>
    <row r="51" spans="1:8" hidden="1" x14ac:dyDescent="0.35">
      <c r="A51" s="4">
        <v>44223</v>
      </c>
      <c r="B51" s="1" t="s">
        <v>400</v>
      </c>
      <c r="C51" s="3" t="s">
        <v>677</v>
      </c>
      <c r="D51" s="5" t="s">
        <v>24</v>
      </c>
      <c r="E51" s="1" t="s">
        <v>551</v>
      </c>
      <c r="F51" s="2" t="s">
        <v>691</v>
      </c>
      <c r="G51" s="4">
        <v>44221</v>
      </c>
      <c r="H51" s="4">
        <v>44221</v>
      </c>
    </row>
    <row r="52" spans="1:8" hidden="1" x14ac:dyDescent="0.35">
      <c r="A52" s="4">
        <v>44223</v>
      </c>
      <c r="B52" s="1" t="s">
        <v>400</v>
      </c>
      <c r="C52" s="3" t="s">
        <v>679</v>
      </c>
      <c r="D52" s="5" t="s">
        <v>24</v>
      </c>
      <c r="E52" s="1" t="s">
        <v>680</v>
      </c>
      <c r="F52" s="2" t="s">
        <v>691</v>
      </c>
      <c r="G52" s="4">
        <v>44221</v>
      </c>
      <c r="H52" s="4">
        <v>44221</v>
      </c>
    </row>
    <row r="53" spans="1:8" hidden="1" x14ac:dyDescent="0.35">
      <c r="A53" s="4">
        <v>44223</v>
      </c>
      <c r="B53" s="1" t="s">
        <v>400</v>
      </c>
      <c r="C53" s="3" t="s">
        <v>692</v>
      </c>
      <c r="D53" s="5" t="s">
        <v>24</v>
      </c>
      <c r="E53" s="1" t="s">
        <v>690</v>
      </c>
      <c r="F53" s="2" t="s">
        <v>691</v>
      </c>
      <c r="G53" s="4">
        <v>44221</v>
      </c>
      <c r="H53" s="4">
        <v>44221</v>
      </c>
    </row>
    <row r="54" spans="1:8" hidden="1" x14ac:dyDescent="0.35">
      <c r="A54" s="4">
        <v>44223</v>
      </c>
      <c r="B54" s="1" t="s">
        <v>693</v>
      </c>
      <c r="C54" s="1" t="s">
        <v>694</v>
      </c>
      <c r="D54" s="5" t="s">
        <v>24</v>
      </c>
      <c r="E54" s="1" t="s">
        <v>23</v>
      </c>
      <c r="F54" s="2" t="s">
        <v>691</v>
      </c>
      <c r="G54" s="4">
        <v>44221</v>
      </c>
      <c r="H54" s="4">
        <v>44221</v>
      </c>
    </row>
    <row r="55" spans="1:8" hidden="1" x14ac:dyDescent="0.35">
      <c r="A55" s="4">
        <v>44223</v>
      </c>
      <c r="B55" s="1" t="s">
        <v>693</v>
      </c>
      <c r="C55" s="3" t="s">
        <v>695</v>
      </c>
      <c r="D55" s="1" t="s">
        <v>77</v>
      </c>
      <c r="E55" s="1" t="s">
        <v>547</v>
      </c>
      <c r="F55" s="2" t="s">
        <v>696</v>
      </c>
      <c r="G55" s="1" t="s">
        <v>162</v>
      </c>
      <c r="H55" s="1"/>
    </row>
    <row r="56" spans="1:8" hidden="1" x14ac:dyDescent="0.35">
      <c r="A56" s="4">
        <v>44223</v>
      </c>
      <c r="B56" s="1" t="s">
        <v>400</v>
      </c>
      <c r="C56" s="3" t="s">
        <v>697</v>
      </c>
      <c r="D56" s="1" t="s">
        <v>77</v>
      </c>
      <c r="E56" s="1" t="s">
        <v>547</v>
      </c>
      <c r="F56" s="2" t="s">
        <v>691</v>
      </c>
      <c r="G56" s="4">
        <v>44223</v>
      </c>
      <c r="H56" s="1"/>
    </row>
    <row r="57" spans="1:8" ht="29" hidden="1" x14ac:dyDescent="0.35">
      <c r="A57" s="4">
        <v>44223</v>
      </c>
      <c r="B57" s="1" t="s">
        <v>693</v>
      </c>
      <c r="C57" s="3" t="s">
        <v>698</v>
      </c>
      <c r="D57" s="28" t="s">
        <v>114</v>
      </c>
      <c r="E57" s="1" t="s">
        <v>649</v>
      </c>
      <c r="F57" s="2" t="s">
        <v>699</v>
      </c>
      <c r="G57" s="4">
        <v>44223</v>
      </c>
      <c r="H57" s="1"/>
    </row>
    <row r="58" spans="1:8" ht="29" hidden="1" x14ac:dyDescent="0.35">
      <c r="A58" s="4">
        <v>44223</v>
      </c>
      <c r="B58" s="1" t="s">
        <v>398</v>
      </c>
      <c r="C58" s="3" t="s">
        <v>700</v>
      </c>
      <c r="D58" s="1" t="s">
        <v>114</v>
      </c>
      <c r="E58" s="1" t="s">
        <v>675</v>
      </c>
      <c r="F58" s="2"/>
      <c r="G58" s="1" t="s">
        <v>162</v>
      </c>
      <c r="H58" s="1"/>
    </row>
    <row r="59" spans="1:8" hidden="1" x14ac:dyDescent="0.35">
      <c r="A59" s="4">
        <v>44224</v>
      </c>
      <c r="B59" s="1" t="s">
        <v>693</v>
      </c>
      <c r="C59" s="3" t="s">
        <v>695</v>
      </c>
      <c r="D59" s="1" t="s">
        <v>77</v>
      </c>
      <c r="E59" s="1" t="s">
        <v>701</v>
      </c>
      <c r="F59" s="2" t="s">
        <v>696</v>
      </c>
      <c r="G59" s="4">
        <v>44228</v>
      </c>
      <c r="H59" s="1"/>
    </row>
    <row r="60" spans="1:8" hidden="1" x14ac:dyDescent="0.35">
      <c r="A60" s="4">
        <v>44224</v>
      </c>
      <c r="B60" s="1" t="s">
        <v>400</v>
      </c>
      <c r="C60" s="3" t="s">
        <v>697</v>
      </c>
      <c r="D60" s="5" t="s">
        <v>24</v>
      </c>
      <c r="E60" s="1" t="s">
        <v>547</v>
      </c>
      <c r="F60" s="2" t="s">
        <v>691</v>
      </c>
      <c r="G60" s="4">
        <v>44223</v>
      </c>
      <c r="H60" s="4">
        <v>44223</v>
      </c>
    </row>
    <row r="61" spans="1:8" ht="29" hidden="1" x14ac:dyDescent="0.35">
      <c r="A61" s="4">
        <v>44224</v>
      </c>
      <c r="B61" s="1" t="s">
        <v>693</v>
      </c>
      <c r="C61" s="3" t="s">
        <v>698</v>
      </c>
      <c r="D61" s="5" t="s">
        <v>24</v>
      </c>
      <c r="E61" s="1" t="s">
        <v>649</v>
      </c>
      <c r="F61" s="2" t="s">
        <v>699</v>
      </c>
      <c r="G61" s="4">
        <v>44223</v>
      </c>
      <c r="H61" s="4">
        <v>44223</v>
      </c>
    </row>
    <row r="62" spans="1:8" ht="58" hidden="1" x14ac:dyDescent="0.35">
      <c r="A62" s="4">
        <v>44224</v>
      </c>
      <c r="B62" s="1" t="s">
        <v>398</v>
      </c>
      <c r="C62" s="3" t="s">
        <v>702</v>
      </c>
      <c r="D62" s="1" t="s">
        <v>77</v>
      </c>
      <c r="E62" s="1" t="s">
        <v>649</v>
      </c>
      <c r="F62" s="2" t="s">
        <v>703</v>
      </c>
      <c r="G62" s="4">
        <v>44225</v>
      </c>
      <c r="H62" s="1"/>
    </row>
    <row r="63" spans="1:8" hidden="1" x14ac:dyDescent="0.35">
      <c r="A63" s="4">
        <v>44224</v>
      </c>
      <c r="B63" s="1" t="s">
        <v>704</v>
      </c>
      <c r="C63" s="3" t="s">
        <v>705</v>
      </c>
      <c r="D63" s="1" t="s">
        <v>114</v>
      </c>
      <c r="E63" s="1" t="s">
        <v>706</v>
      </c>
      <c r="F63" s="2" t="s">
        <v>707</v>
      </c>
      <c r="G63" s="4">
        <v>44224</v>
      </c>
      <c r="H63" s="1"/>
    </row>
    <row r="64" spans="1:8" hidden="1" x14ac:dyDescent="0.35">
      <c r="A64" s="4">
        <v>44225</v>
      </c>
      <c r="B64" s="1" t="s">
        <v>693</v>
      </c>
      <c r="C64" s="3" t="s">
        <v>708</v>
      </c>
      <c r="D64" s="1" t="s">
        <v>114</v>
      </c>
      <c r="E64" s="1" t="s">
        <v>46</v>
      </c>
      <c r="F64" s="2"/>
      <c r="G64" s="4">
        <v>44225</v>
      </c>
      <c r="H64" s="1"/>
    </row>
    <row r="65" spans="1:8" hidden="1" x14ac:dyDescent="0.35">
      <c r="A65" s="4">
        <v>44225</v>
      </c>
      <c r="B65" s="1" t="s">
        <v>693</v>
      </c>
      <c r="C65" s="3" t="s">
        <v>695</v>
      </c>
      <c r="D65" s="1" t="s">
        <v>77</v>
      </c>
      <c r="E65" s="1" t="s">
        <v>701</v>
      </c>
      <c r="F65" s="2" t="s">
        <v>696</v>
      </c>
      <c r="G65" s="4">
        <v>44228</v>
      </c>
      <c r="H65" s="1"/>
    </row>
    <row r="66" spans="1:8" ht="29" hidden="1" x14ac:dyDescent="0.35">
      <c r="A66" s="4">
        <v>44225</v>
      </c>
      <c r="B66" s="1" t="s">
        <v>398</v>
      </c>
      <c r="C66" s="3" t="s">
        <v>702</v>
      </c>
      <c r="D66" s="1" t="s">
        <v>77</v>
      </c>
      <c r="E66" s="1" t="s">
        <v>649</v>
      </c>
      <c r="F66" s="2" t="s">
        <v>709</v>
      </c>
      <c r="G66" s="4">
        <v>44225</v>
      </c>
      <c r="H66" s="1"/>
    </row>
    <row r="67" spans="1:8" hidden="1" x14ac:dyDescent="0.35">
      <c r="A67" s="4">
        <v>44225</v>
      </c>
      <c r="B67" s="1" t="s">
        <v>704</v>
      </c>
      <c r="C67" s="3" t="s">
        <v>705</v>
      </c>
      <c r="D67" s="5" t="s">
        <v>24</v>
      </c>
      <c r="E67" s="1" t="s">
        <v>706</v>
      </c>
      <c r="F67" s="2" t="s">
        <v>707</v>
      </c>
      <c r="G67" s="4">
        <v>44224</v>
      </c>
      <c r="H67" s="1"/>
    </row>
    <row r="68" spans="1:8" ht="29" hidden="1" x14ac:dyDescent="0.35">
      <c r="A68" s="4">
        <v>44225</v>
      </c>
      <c r="B68" s="1" t="s">
        <v>710</v>
      </c>
      <c r="C68" s="3" t="s">
        <v>711</v>
      </c>
      <c r="D68" s="1" t="s">
        <v>114</v>
      </c>
      <c r="E68" s="1" t="s">
        <v>23</v>
      </c>
      <c r="F68" s="2"/>
      <c r="G68" s="4">
        <v>44225</v>
      </c>
      <c r="H68" s="1"/>
    </row>
    <row r="69" spans="1:8" hidden="1" x14ac:dyDescent="0.35">
      <c r="A69" s="4">
        <v>44228</v>
      </c>
      <c r="B69" s="1" t="s">
        <v>693</v>
      </c>
      <c r="C69" s="3" t="s">
        <v>708</v>
      </c>
      <c r="D69" s="5" t="s">
        <v>24</v>
      </c>
      <c r="E69" s="1" t="s">
        <v>46</v>
      </c>
      <c r="F69" s="2"/>
      <c r="G69" s="4">
        <v>44225</v>
      </c>
      <c r="H69" s="1"/>
    </row>
    <row r="70" spans="1:8" hidden="1" x14ac:dyDescent="0.35">
      <c r="A70" s="4">
        <v>44228</v>
      </c>
      <c r="B70" s="1" t="s">
        <v>693</v>
      </c>
      <c r="C70" s="3" t="s">
        <v>695</v>
      </c>
      <c r="D70" s="5" t="s">
        <v>24</v>
      </c>
      <c r="E70" s="1" t="s">
        <v>701</v>
      </c>
      <c r="F70" s="2" t="s">
        <v>696</v>
      </c>
      <c r="G70" s="4">
        <v>44228</v>
      </c>
      <c r="H70" s="1"/>
    </row>
    <row r="71" spans="1:8" ht="29" hidden="1" x14ac:dyDescent="0.35">
      <c r="A71" s="4">
        <v>44228</v>
      </c>
      <c r="B71" s="1" t="s">
        <v>398</v>
      </c>
      <c r="C71" s="3" t="s">
        <v>702</v>
      </c>
      <c r="D71" s="5" t="s">
        <v>24</v>
      </c>
      <c r="E71" s="1" t="s">
        <v>649</v>
      </c>
      <c r="F71" s="2" t="s">
        <v>709</v>
      </c>
      <c r="G71" s="4">
        <v>44225</v>
      </c>
      <c r="H71" s="1"/>
    </row>
    <row r="72" spans="1:8" ht="29" hidden="1" x14ac:dyDescent="0.35">
      <c r="A72" s="4">
        <v>44228</v>
      </c>
      <c r="B72" s="1" t="s">
        <v>710</v>
      </c>
      <c r="C72" s="3" t="s">
        <v>711</v>
      </c>
      <c r="D72" s="1" t="s">
        <v>77</v>
      </c>
      <c r="E72" s="1" t="s">
        <v>23</v>
      </c>
      <c r="F72" s="2"/>
      <c r="G72" s="4">
        <v>44225</v>
      </c>
      <c r="H72" s="1"/>
    </row>
    <row r="73" spans="1:8" ht="319" hidden="1" x14ac:dyDescent="0.35">
      <c r="A73" s="4">
        <v>44228</v>
      </c>
      <c r="B73" s="1" t="s">
        <v>398</v>
      </c>
      <c r="C73" s="3" t="s">
        <v>712</v>
      </c>
      <c r="D73" s="5" t="s">
        <v>24</v>
      </c>
      <c r="E73" s="1" t="s">
        <v>649</v>
      </c>
      <c r="F73" s="2" t="s">
        <v>713</v>
      </c>
      <c r="G73" s="4">
        <v>44228</v>
      </c>
      <c r="H73" s="1"/>
    </row>
    <row r="74" spans="1:8" hidden="1" x14ac:dyDescent="0.35">
      <c r="A74" s="4">
        <v>44228</v>
      </c>
      <c r="B74" s="1" t="s">
        <v>398</v>
      </c>
      <c r="C74" s="3" t="s">
        <v>714</v>
      </c>
      <c r="D74" s="1" t="s">
        <v>114</v>
      </c>
      <c r="E74" s="1" t="s">
        <v>715</v>
      </c>
      <c r="F74" s="2"/>
      <c r="G74" s="4">
        <v>44228</v>
      </c>
      <c r="H74" s="1"/>
    </row>
    <row r="75" spans="1:8" hidden="1" x14ac:dyDescent="0.35">
      <c r="A75" s="4">
        <v>44228</v>
      </c>
      <c r="B75" s="1" t="s">
        <v>710</v>
      </c>
      <c r="C75" s="3" t="s">
        <v>716</v>
      </c>
      <c r="D75" s="5" t="s">
        <v>24</v>
      </c>
      <c r="E75" s="1" t="s">
        <v>99</v>
      </c>
      <c r="F75" s="2"/>
      <c r="G75" s="4">
        <v>44228</v>
      </c>
      <c r="H75" s="1"/>
    </row>
    <row r="76" spans="1:8" ht="29" hidden="1" x14ac:dyDescent="0.35">
      <c r="A76" s="4">
        <v>44229</v>
      </c>
      <c r="B76" s="1" t="s">
        <v>693</v>
      </c>
      <c r="C76" s="3" t="s">
        <v>717</v>
      </c>
      <c r="D76" s="1" t="s">
        <v>114</v>
      </c>
      <c r="E76" s="1" t="s">
        <v>23</v>
      </c>
      <c r="F76" s="2" t="s">
        <v>718</v>
      </c>
      <c r="G76" s="4" t="s">
        <v>162</v>
      </c>
      <c r="H76" s="1"/>
    </row>
    <row r="77" spans="1:8" ht="319" hidden="1" x14ac:dyDescent="0.35">
      <c r="A77" s="4">
        <v>44229</v>
      </c>
      <c r="B77" s="1" t="s">
        <v>398</v>
      </c>
      <c r="C77" s="3" t="s">
        <v>719</v>
      </c>
      <c r="D77" s="1" t="s">
        <v>114</v>
      </c>
      <c r="E77" s="1" t="s">
        <v>649</v>
      </c>
      <c r="F77" s="2" t="s">
        <v>713</v>
      </c>
      <c r="G77" s="4" t="s">
        <v>162</v>
      </c>
      <c r="H77" s="1"/>
    </row>
    <row r="78" spans="1:8" ht="29" hidden="1" x14ac:dyDescent="0.35">
      <c r="A78" s="4">
        <v>44229</v>
      </c>
      <c r="B78" s="1" t="s">
        <v>398</v>
      </c>
      <c r="C78" s="3" t="s">
        <v>720</v>
      </c>
      <c r="D78" s="1" t="s">
        <v>77</v>
      </c>
      <c r="E78" s="1" t="s">
        <v>721</v>
      </c>
      <c r="F78" s="2"/>
      <c r="G78" s="4">
        <v>44229</v>
      </c>
      <c r="H78" s="1"/>
    </row>
    <row r="79" spans="1:8" hidden="1" x14ac:dyDescent="0.35">
      <c r="A79" s="4">
        <v>44230</v>
      </c>
      <c r="B79" s="1" t="s">
        <v>401</v>
      </c>
      <c r="C79" s="3" t="s">
        <v>722</v>
      </c>
      <c r="D79" s="1" t="s">
        <v>114</v>
      </c>
      <c r="E79" s="1" t="s">
        <v>23</v>
      </c>
      <c r="F79" s="2"/>
      <c r="G79" s="4" t="s">
        <v>162</v>
      </c>
      <c r="H79" s="1"/>
    </row>
    <row r="80" spans="1:8" ht="25" hidden="1" customHeight="1" x14ac:dyDescent="0.35">
      <c r="A80" s="4">
        <v>44230</v>
      </c>
      <c r="B80" s="1" t="s">
        <v>693</v>
      </c>
      <c r="C80" s="3" t="s">
        <v>723</v>
      </c>
      <c r="D80" s="1" t="s">
        <v>24</v>
      </c>
      <c r="E80" s="1" t="s">
        <v>649</v>
      </c>
      <c r="F80" s="2"/>
      <c r="G80" s="4">
        <v>44230</v>
      </c>
      <c r="H80" s="1"/>
    </row>
    <row r="81" spans="1:8" ht="30.65" hidden="1" customHeight="1" x14ac:dyDescent="0.35">
      <c r="A81" s="4">
        <v>44230</v>
      </c>
      <c r="B81" s="1" t="s">
        <v>398</v>
      </c>
      <c r="C81" s="3" t="s">
        <v>724</v>
      </c>
      <c r="D81" s="1" t="s">
        <v>24</v>
      </c>
      <c r="E81" s="1" t="s">
        <v>721</v>
      </c>
      <c r="F81" s="2"/>
      <c r="G81" s="4">
        <v>44230</v>
      </c>
      <c r="H81" s="1"/>
    </row>
    <row r="82" spans="1:8" hidden="1" x14ac:dyDescent="0.35">
      <c r="A82" s="4">
        <v>44230</v>
      </c>
      <c r="B82" s="1" t="s">
        <v>693</v>
      </c>
      <c r="C82" s="3" t="s">
        <v>725</v>
      </c>
      <c r="D82" s="1" t="s">
        <v>24</v>
      </c>
      <c r="E82" s="1" t="s">
        <v>23</v>
      </c>
      <c r="F82" s="2"/>
      <c r="G82" s="4">
        <v>44230</v>
      </c>
      <c r="H82" s="1"/>
    </row>
    <row r="83" spans="1:8" ht="34" hidden="1" customHeight="1" x14ac:dyDescent="0.35">
      <c r="A83" s="4">
        <v>44230</v>
      </c>
      <c r="B83" s="1" t="s">
        <v>693</v>
      </c>
      <c r="C83" s="3" t="s">
        <v>726</v>
      </c>
      <c r="D83" s="1" t="s">
        <v>114</v>
      </c>
      <c r="E83" s="1"/>
      <c r="F83" s="2"/>
      <c r="G83" s="1"/>
      <c r="H83" s="1"/>
    </row>
    <row r="84" spans="1:8" ht="29" hidden="1" x14ac:dyDescent="0.35">
      <c r="A84" s="4">
        <v>44230</v>
      </c>
      <c r="B84" s="1" t="s">
        <v>398</v>
      </c>
      <c r="C84" s="3" t="s">
        <v>727</v>
      </c>
      <c r="D84" s="1" t="s">
        <v>77</v>
      </c>
      <c r="E84" s="1" t="s">
        <v>649</v>
      </c>
      <c r="F84" s="2"/>
      <c r="G84" s="1" t="s">
        <v>162</v>
      </c>
      <c r="H84" s="1"/>
    </row>
    <row r="85" spans="1:8" hidden="1" x14ac:dyDescent="0.35">
      <c r="A85" s="4">
        <v>44231</v>
      </c>
      <c r="B85" s="1" t="s">
        <v>401</v>
      </c>
      <c r="C85" s="3" t="s">
        <v>722</v>
      </c>
      <c r="D85" s="1" t="s">
        <v>77</v>
      </c>
      <c r="E85" s="1" t="s">
        <v>23</v>
      </c>
      <c r="F85" s="2"/>
      <c r="G85" s="4" t="s">
        <v>162</v>
      </c>
      <c r="H85" s="1"/>
    </row>
    <row r="86" spans="1:8" ht="34" hidden="1" customHeight="1" x14ac:dyDescent="0.35">
      <c r="A86" s="4">
        <v>44231</v>
      </c>
      <c r="B86" s="1" t="s">
        <v>693</v>
      </c>
      <c r="C86" s="3" t="s">
        <v>726</v>
      </c>
      <c r="D86" s="1" t="s">
        <v>77</v>
      </c>
      <c r="E86" s="1"/>
      <c r="F86" s="2"/>
      <c r="G86" s="1"/>
      <c r="H86" s="1"/>
    </row>
    <row r="87" spans="1:8" ht="29" hidden="1" x14ac:dyDescent="0.35">
      <c r="A87" s="4">
        <v>44231</v>
      </c>
      <c r="B87" s="1" t="s">
        <v>398</v>
      </c>
      <c r="C87" s="3" t="s">
        <v>728</v>
      </c>
      <c r="D87" s="1" t="s">
        <v>77</v>
      </c>
      <c r="E87" s="1" t="s">
        <v>649</v>
      </c>
      <c r="F87" s="2"/>
      <c r="G87" s="1" t="s">
        <v>162</v>
      </c>
      <c r="H87" s="1"/>
    </row>
    <row r="88" spans="1:8" ht="29" hidden="1" x14ac:dyDescent="0.35">
      <c r="A88" s="4">
        <v>44231</v>
      </c>
      <c r="B88" s="1" t="s">
        <v>693</v>
      </c>
      <c r="C88" s="2" t="s">
        <v>729</v>
      </c>
      <c r="D88" s="1" t="s">
        <v>114</v>
      </c>
      <c r="E88" s="1" t="s">
        <v>649</v>
      </c>
      <c r="F88" s="2"/>
      <c r="G88" s="1"/>
      <c r="H88" s="1"/>
    </row>
    <row r="89" spans="1:8" ht="72.5" hidden="1" x14ac:dyDescent="0.35">
      <c r="A89" s="4">
        <v>44232</v>
      </c>
      <c r="B89" s="1" t="s">
        <v>693</v>
      </c>
      <c r="C89" s="2" t="s">
        <v>730</v>
      </c>
      <c r="D89" s="1" t="s">
        <v>114</v>
      </c>
      <c r="E89" s="1" t="s">
        <v>649</v>
      </c>
      <c r="F89" s="2" t="s">
        <v>731</v>
      </c>
      <c r="G89" s="4">
        <v>44232</v>
      </c>
      <c r="H89" s="1"/>
    </row>
    <row r="90" spans="1:8" ht="43.5" hidden="1" x14ac:dyDescent="0.35">
      <c r="A90" s="4">
        <v>44232</v>
      </c>
      <c r="B90" s="1" t="s">
        <v>401</v>
      </c>
      <c r="C90" s="2" t="s">
        <v>732</v>
      </c>
      <c r="D90" s="1" t="s">
        <v>24</v>
      </c>
      <c r="E90" s="1" t="s">
        <v>23</v>
      </c>
      <c r="F90" s="2" t="s">
        <v>733</v>
      </c>
      <c r="G90" s="4">
        <v>44232</v>
      </c>
      <c r="H90" s="1"/>
    </row>
    <row r="91" spans="1:8" ht="34" hidden="1" customHeight="1" x14ac:dyDescent="0.35">
      <c r="A91" s="4">
        <v>44232</v>
      </c>
      <c r="B91" s="1" t="s">
        <v>693</v>
      </c>
      <c r="C91" s="3" t="s">
        <v>726</v>
      </c>
      <c r="D91" s="1" t="s">
        <v>77</v>
      </c>
      <c r="E91" s="1" t="s">
        <v>23</v>
      </c>
      <c r="F91" s="2"/>
      <c r="G91" s="4">
        <v>44232</v>
      </c>
      <c r="H91" s="1"/>
    </row>
    <row r="92" spans="1:8" ht="29" hidden="1" x14ac:dyDescent="0.35">
      <c r="A92" s="4">
        <v>44232</v>
      </c>
      <c r="B92" s="1" t="s">
        <v>398</v>
      </c>
      <c r="C92" s="3" t="s">
        <v>728</v>
      </c>
      <c r="D92" s="1" t="s">
        <v>77</v>
      </c>
      <c r="E92" s="1" t="s">
        <v>39</v>
      </c>
      <c r="F92" s="2" t="s">
        <v>734</v>
      </c>
      <c r="G92" s="4">
        <v>44232</v>
      </c>
      <c r="H92" s="1"/>
    </row>
    <row r="93" spans="1:8" ht="29" hidden="1" x14ac:dyDescent="0.35">
      <c r="A93" s="4">
        <v>44232</v>
      </c>
      <c r="B93" s="1" t="s">
        <v>693</v>
      </c>
      <c r="C93" s="2" t="s">
        <v>729</v>
      </c>
      <c r="D93" s="1" t="s">
        <v>77</v>
      </c>
      <c r="E93" s="1" t="s">
        <v>649</v>
      </c>
      <c r="F93" s="2"/>
      <c r="G93" s="4">
        <v>44232</v>
      </c>
      <c r="H93" s="1"/>
    </row>
    <row r="94" spans="1:8" ht="29" hidden="1" x14ac:dyDescent="0.35">
      <c r="A94" s="4">
        <v>44235</v>
      </c>
      <c r="B94" s="1" t="s">
        <v>735</v>
      </c>
      <c r="C94" s="2" t="s">
        <v>736</v>
      </c>
      <c r="D94" s="1" t="s">
        <v>114</v>
      </c>
      <c r="E94" s="1" t="s">
        <v>23</v>
      </c>
      <c r="F94" s="2"/>
      <c r="G94" s="4">
        <v>44235</v>
      </c>
      <c r="H94" s="1"/>
    </row>
    <row r="95" spans="1:8" ht="116" hidden="1" x14ac:dyDescent="0.35">
      <c r="A95" s="4">
        <v>44235</v>
      </c>
      <c r="B95" s="1" t="s">
        <v>404</v>
      </c>
      <c r="C95" s="2" t="s">
        <v>737</v>
      </c>
      <c r="D95" s="1" t="s">
        <v>738</v>
      </c>
      <c r="E95" s="1" t="s">
        <v>649</v>
      </c>
      <c r="F95" s="2" t="s">
        <v>739</v>
      </c>
      <c r="G95" s="1" t="s">
        <v>162</v>
      </c>
      <c r="H95" s="1"/>
    </row>
    <row r="96" spans="1:8" ht="43.5" hidden="1" x14ac:dyDescent="0.35">
      <c r="A96" s="4">
        <v>44235</v>
      </c>
      <c r="B96" s="1" t="s">
        <v>398</v>
      </c>
      <c r="C96" s="2" t="s">
        <v>740</v>
      </c>
      <c r="D96" s="1" t="s">
        <v>738</v>
      </c>
      <c r="E96" s="1" t="s">
        <v>649</v>
      </c>
      <c r="F96" s="2"/>
      <c r="G96" s="4">
        <v>44235</v>
      </c>
      <c r="H96" s="1"/>
    </row>
    <row r="97" spans="1:8" ht="87" hidden="1" x14ac:dyDescent="0.35">
      <c r="A97" s="4">
        <v>44236</v>
      </c>
      <c r="B97" s="1" t="s">
        <v>404</v>
      </c>
      <c r="C97" s="2" t="s">
        <v>741</v>
      </c>
      <c r="D97" s="1" t="s">
        <v>738</v>
      </c>
      <c r="E97" s="1" t="s">
        <v>649</v>
      </c>
      <c r="F97" s="2" t="s">
        <v>742</v>
      </c>
      <c r="G97" s="4">
        <v>44236</v>
      </c>
      <c r="H97" s="1"/>
    </row>
    <row r="98" spans="1:8" hidden="1" x14ac:dyDescent="0.35">
      <c r="A98" s="4">
        <v>44236</v>
      </c>
      <c r="B98" s="1" t="s">
        <v>398</v>
      </c>
      <c r="C98" s="2" t="s">
        <v>743</v>
      </c>
      <c r="D98" s="1" t="s">
        <v>738</v>
      </c>
      <c r="E98" s="1" t="s">
        <v>649</v>
      </c>
      <c r="F98" s="2"/>
      <c r="G98" s="4" t="s">
        <v>162</v>
      </c>
      <c r="H98" s="1"/>
    </row>
    <row r="99" spans="1:8" ht="87" hidden="1" x14ac:dyDescent="0.35">
      <c r="A99" s="4">
        <v>44236</v>
      </c>
      <c r="B99" s="1" t="s">
        <v>398</v>
      </c>
      <c r="C99" s="2" t="s">
        <v>744</v>
      </c>
      <c r="D99" s="1" t="s">
        <v>738</v>
      </c>
      <c r="E99" s="1" t="s">
        <v>649</v>
      </c>
      <c r="F99" s="2" t="s">
        <v>745</v>
      </c>
      <c r="G99" s="4">
        <v>44236</v>
      </c>
      <c r="H99" s="1"/>
    </row>
    <row r="100" spans="1:8" ht="29" hidden="1" x14ac:dyDescent="0.35">
      <c r="A100" s="4">
        <v>44236</v>
      </c>
      <c r="B100" s="1" t="s">
        <v>401</v>
      </c>
      <c r="C100" s="2" t="s">
        <v>746</v>
      </c>
      <c r="D100" s="1" t="s">
        <v>114</v>
      </c>
      <c r="E100" s="1" t="s">
        <v>23</v>
      </c>
      <c r="F100" s="2" t="s">
        <v>747</v>
      </c>
      <c r="G100" s="4">
        <v>44236</v>
      </c>
      <c r="H100" s="1"/>
    </row>
    <row r="101" spans="1:8" ht="95.15" hidden="1" customHeight="1" x14ac:dyDescent="0.35">
      <c r="A101" s="4">
        <v>44237</v>
      </c>
      <c r="B101" s="1" t="s">
        <v>404</v>
      </c>
      <c r="C101" s="2" t="s">
        <v>741</v>
      </c>
      <c r="D101" s="1" t="s">
        <v>738</v>
      </c>
      <c r="E101" s="1" t="s">
        <v>649</v>
      </c>
      <c r="F101" s="2" t="s">
        <v>748</v>
      </c>
      <c r="G101" s="4">
        <v>44238</v>
      </c>
      <c r="H101" s="1"/>
    </row>
    <row r="102" spans="1:8" ht="130.5" hidden="1" x14ac:dyDescent="0.35">
      <c r="A102" s="4">
        <v>44237</v>
      </c>
      <c r="B102" s="1" t="s">
        <v>398</v>
      </c>
      <c r="C102" s="2" t="s">
        <v>743</v>
      </c>
      <c r="D102" s="1" t="s">
        <v>738</v>
      </c>
      <c r="E102" s="1" t="s">
        <v>649</v>
      </c>
      <c r="F102" s="2" t="s">
        <v>749</v>
      </c>
      <c r="G102" s="4">
        <v>44239</v>
      </c>
      <c r="H102" s="1"/>
    </row>
    <row r="103" spans="1:8" ht="87" hidden="1" x14ac:dyDescent="0.35">
      <c r="A103" s="4">
        <v>44237</v>
      </c>
      <c r="B103" s="1" t="s">
        <v>398</v>
      </c>
      <c r="C103" s="2" t="s">
        <v>744</v>
      </c>
      <c r="D103" s="1" t="s">
        <v>738</v>
      </c>
      <c r="E103" s="1" t="s">
        <v>649</v>
      </c>
      <c r="F103" s="2" t="s">
        <v>745</v>
      </c>
      <c r="G103" s="4">
        <v>44237</v>
      </c>
      <c r="H103" s="1"/>
    </row>
    <row r="104" spans="1:8" hidden="1" x14ac:dyDescent="0.35">
      <c r="A104" s="4">
        <v>44237</v>
      </c>
      <c r="B104" s="1" t="s">
        <v>401</v>
      </c>
      <c r="C104" s="2" t="s">
        <v>746</v>
      </c>
      <c r="D104" s="1" t="s">
        <v>114</v>
      </c>
      <c r="E104" s="1" t="s">
        <v>23</v>
      </c>
      <c r="F104" s="2">
        <v>1714221</v>
      </c>
      <c r="G104" s="4">
        <v>44237</v>
      </c>
      <c r="H104" s="1"/>
    </row>
    <row r="105" spans="1:8" ht="87" hidden="1" x14ac:dyDescent="0.35">
      <c r="A105" s="4">
        <v>44239</v>
      </c>
      <c r="B105" s="1" t="s">
        <v>404</v>
      </c>
      <c r="C105" s="2" t="s">
        <v>741</v>
      </c>
      <c r="D105" s="1" t="s">
        <v>738</v>
      </c>
      <c r="E105" s="1" t="s">
        <v>39</v>
      </c>
      <c r="F105" s="2" t="s">
        <v>750</v>
      </c>
      <c r="G105" s="4">
        <v>44239</v>
      </c>
      <c r="H105" s="1"/>
    </row>
    <row r="106" spans="1:8" ht="145" hidden="1" x14ac:dyDescent="0.35">
      <c r="A106" s="4">
        <v>44239</v>
      </c>
      <c r="B106" s="1" t="s">
        <v>398</v>
      </c>
      <c r="C106" s="2" t="s">
        <v>743</v>
      </c>
      <c r="D106" s="1" t="s">
        <v>738</v>
      </c>
      <c r="E106" s="1" t="s">
        <v>649</v>
      </c>
      <c r="F106" s="2" t="s">
        <v>751</v>
      </c>
      <c r="G106" s="4">
        <v>44239</v>
      </c>
      <c r="H106" s="1"/>
    </row>
    <row r="107" spans="1:8" ht="43.5" hidden="1" x14ac:dyDescent="0.35">
      <c r="A107" s="4">
        <v>44239</v>
      </c>
      <c r="B107" s="1" t="s">
        <v>401</v>
      </c>
      <c r="C107" s="2" t="s">
        <v>746</v>
      </c>
      <c r="D107" s="1" t="s">
        <v>114</v>
      </c>
      <c r="E107" s="1" t="s">
        <v>23</v>
      </c>
      <c r="F107" s="2" t="s">
        <v>752</v>
      </c>
      <c r="G107" s="4">
        <v>44239</v>
      </c>
      <c r="H107" s="1"/>
    </row>
    <row r="108" spans="1:8" ht="87" hidden="1" x14ac:dyDescent="0.35">
      <c r="A108" s="4">
        <v>44242</v>
      </c>
      <c r="B108" s="1" t="s">
        <v>404</v>
      </c>
      <c r="C108" s="2" t="s">
        <v>741</v>
      </c>
      <c r="D108" s="1" t="s">
        <v>738</v>
      </c>
      <c r="E108" s="1" t="s">
        <v>39</v>
      </c>
      <c r="F108" s="2" t="s">
        <v>750</v>
      </c>
      <c r="G108" s="4">
        <v>44242</v>
      </c>
      <c r="H108" s="1"/>
    </row>
    <row r="109" spans="1:8" ht="116" hidden="1" x14ac:dyDescent="0.35">
      <c r="A109" s="4">
        <v>44242</v>
      </c>
      <c r="B109" s="1" t="s">
        <v>398</v>
      </c>
      <c r="C109" s="2" t="s">
        <v>753</v>
      </c>
      <c r="D109" s="1" t="s">
        <v>738</v>
      </c>
      <c r="E109" s="1" t="s">
        <v>649</v>
      </c>
      <c r="F109" s="2" t="s">
        <v>754</v>
      </c>
      <c r="G109" s="4">
        <v>44242</v>
      </c>
      <c r="H109" s="1"/>
    </row>
    <row r="110" spans="1:8" ht="43.5" hidden="1" x14ac:dyDescent="0.35">
      <c r="A110" s="4">
        <v>44242</v>
      </c>
      <c r="B110" s="1" t="s">
        <v>401</v>
      </c>
      <c r="C110" s="2" t="s">
        <v>746</v>
      </c>
      <c r="D110" s="1" t="s">
        <v>738</v>
      </c>
      <c r="E110" s="1" t="s">
        <v>715</v>
      </c>
      <c r="F110" s="2" t="s">
        <v>752</v>
      </c>
      <c r="G110" s="4">
        <v>44242</v>
      </c>
      <c r="H110" s="1"/>
    </row>
    <row r="111" spans="1:8" ht="29" hidden="1" x14ac:dyDescent="0.35">
      <c r="A111" s="4">
        <v>44242</v>
      </c>
      <c r="B111" s="1" t="s">
        <v>693</v>
      </c>
      <c r="C111" s="2" t="s">
        <v>755</v>
      </c>
      <c r="D111" s="1" t="s">
        <v>114</v>
      </c>
      <c r="E111" s="1" t="s">
        <v>649</v>
      </c>
      <c r="F111" s="2"/>
      <c r="G111" s="4">
        <v>44242</v>
      </c>
      <c r="H111" s="1"/>
    </row>
    <row r="112" spans="1:8" hidden="1" x14ac:dyDescent="0.35">
      <c r="A112" s="4">
        <v>44242</v>
      </c>
      <c r="B112" s="1" t="s">
        <v>693</v>
      </c>
      <c r="C112" s="2" t="s">
        <v>756</v>
      </c>
      <c r="D112" s="1" t="s">
        <v>114</v>
      </c>
      <c r="E112" s="1" t="s">
        <v>23</v>
      </c>
      <c r="F112" s="2"/>
      <c r="G112" s="4">
        <v>44242</v>
      </c>
      <c r="H112" s="1"/>
    </row>
    <row r="113" spans="1:8" ht="188.5" hidden="1" x14ac:dyDescent="0.35">
      <c r="A113" s="4">
        <v>44243</v>
      </c>
      <c r="B113" s="1" t="s">
        <v>404</v>
      </c>
      <c r="C113" s="2" t="s">
        <v>741</v>
      </c>
      <c r="D113" s="1" t="s">
        <v>738</v>
      </c>
      <c r="E113" s="1" t="s">
        <v>39</v>
      </c>
      <c r="F113" s="2" t="s">
        <v>757</v>
      </c>
      <c r="G113" s="4" t="s">
        <v>162</v>
      </c>
      <c r="H113" s="1"/>
    </row>
    <row r="114" spans="1:8" ht="58" hidden="1" x14ac:dyDescent="0.35">
      <c r="A114" s="4">
        <v>44243</v>
      </c>
      <c r="B114" s="1" t="s">
        <v>401</v>
      </c>
      <c r="C114" s="2" t="s">
        <v>746</v>
      </c>
      <c r="D114" s="1" t="s">
        <v>738</v>
      </c>
      <c r="E114" s="1" t="s">
        <v>715</v>
      </c>
      <c r="F114" s="2" t="s">
        <v>758</v>
      </c>
      <c r="G114" s="4">
        <v>44243</v>
      </c>
      <c r="H114" s="1"/>
    </row>
    <row r="115" spans="1:8" ht="203" hidden="1" x14ac:dyDescent="0.35">
      <c r="A115" s="4">
        <v>44244</v>
      </c>
      <c r="B115" s="1" t="s">
        <v>404</v>
      </c>
      <c r="C115" s="2" t="s">
        <v>741</v>
      </c>
      <c r="D115" s="1" t="s">
        <v>738</v>
      </c>
      <c r="E115" s="1" t="s">
        <v>649</v>
      </c>
      <c r="F115" s="2" t="s">
        <v>759</v>
      </c>
      <c r="G115" s="4" t="s">
        <v>162</v>
      </c>
      <c r="H115" s="1"/>
    </row>
    <row r="116" spans="1:8" hidden="1" x14ac:dyDescent="0.35">
      <c r="A116" s="4">
        <v>44244</v>
      </c>
      <c r="B116" s="1" t="s">
        <v>401</v>
      </c>
      <c r="C116" s="2" t="s">
        <v>746</v>
      </c>
      <c r="D116" s="1" t="s">
        <v>738</v>
      </c>
      <c r="E116" s="1" t="s">
        <v>46</v>
      </c>
      <c r="F116" s="2" t="s">
        <v>760</v>
      </c>
      <c r="G116" s="4">
        <v>44244</v>
      </c>
      <c r="H116" s="1"/>
    </row>
    <row r="117" spans="1:8" hidden="1" x14ac:dyDescent="0.35">
      <c r="A117" s="4">
        <v>44244</v>
      </c>
      <c r="B117" s="1" t="s">
        <v>693</v>
      </c>
      <c r="C117" s="2" t="s">
        <v>761</v>
      </c>
      <c r="D117" s="1" t="s">
        <v>114</v>
      </c>
      <c r="E117" s="1" t="s">
        <v>649</v>
      </c>
      <c r="F117" s="2"/>
      <c r="G117" s="4">
        <v>44244</v>
      </c>
      <c r="H117" s="1"/>
    </row>
    <row r="118" spans="1:8" hidden="1" x14ac:dyDescent="0.35">
      <c r="A118" s="4">
        <v>44244</v>
      </c>
      <c r="B118" s="1" t="s">
        <v>398</v>
      </c>
      <c r="C118" s="2" t="s">
        <v>762</v>
      </c>
      <c r="D118" s="1" t="s">
        <v>738</v>
      </c>
      <c r="E118" s="1" t="s">
        <v>30</v>
      </c>
      <c r="F118" s="2"/>
      <c r="G118" s="4">
        <v>44244</v>
      </c>
      <c r="H118" s="1"/>
    </row>
    <row r="119" spans="1:8" hidden="1" x14ac:dyDescent="0.35">
      <c r="A119" s="4">
        <v>44244</v>
      </c>
      <c r="B119" s="1" t="s">
        <v>401</v>
      </c>
      <c r="C119" s="2" t="s">
        <v>763</v>
      </c>
      <c r="D119" s="1" t="s">
        <v>114</v>
      </c>
      <c r="E119" s="1" t="s">
        <v>23</v>
      </c>
      <c r="F119" s="2"/>
      <c r="G119" s="4">
        <v>44244</v>
      </c>
      <c r="H119" s="1"/>
    </row>
    <row r="120" spans="1:8" ht="159.5" hidden="1" x14ac:dyDescent="0.35">
      <c r="A120" s="4">
        <v>44245</v>
      </c>
      <c r="B120" s="1" t="s">
        <v>404</v>
      </c>
      <c r="C120" s="2" t="s">
        <v>741</v>
      </c>
      <c r="D120" s="1" t="s">
        <v>738</v>
      </c>
      <c r="E120" s="1" t="s">
        <v>649</v>
      </c>
      <c r="F120" s="2" t="s">
        <v>764</v>
      </c>
      <c r="G120" s="4" t="s">
        <v>162</v>
      </c>
      <c r="H120" s="1"/>
    </row>
    <row r="121" spans="1:8" ht="29" hidden="1" x14ac:dyDescent="0.35">
      <c r="A121" s="4">
        <v>44245</v>
      </c>
      <c r="B121" s="1" t="s">
        <v>401</v>
      </c>
      <c r="C121" s="2" t="s">
        <v>746</v>
      </c>
      <c r="D121" s="1" t="s">
        <v>738</v>
      </c>
      <c r="E121" s="1" t="s">
        <v>46</v>
      </c>
      <c r="F121" s="2" t="s">
        <v>765</v>
      </c>
      <c r="G121" s="4">
        <v>44245</v>
      </c>
      <c r="H121" s="1"/>
    </row>
    <row r="122" spans="1:8" hidden="1" x14ac:dyDescent="0.35">
      <c r="A122" s="4">
        <v>44245</v>
      </c>
      <c r="B122" s="1" t="s">
        <v>401</v>
      </c>
      <c r="C122" s="2" t="s">
        <v>763</v>
      </c>
      <c r="D122" s="1" t="s">
        <v>738</v>
      </c>
      <c r="E122" s="1" t="s">
        <v>649</v>
      </c>
      <c r="F122" s="2"/>
      <c r="G122" s="4">
        <v>44245</v>
      </c>
      <c r="H122" s="1"/>
    </row>
    <row r="123" spans="1:8" ht="29" hidden="1" x14ac:dyDescent="0.35">
      <c r="A123" s="4">
        <v>44245</v>
      </c>
      <c r="B123" s="1" t="s">
        <v>404</v>
      </c>
      <c r="C123" s="2" t="s">
        <v>766</v>
      </c>
      <c r="D123" s="1" t="s">
        <v>77</v>
      </c>
      <c r="E123" s="1" t="s">
        <v>649</v>
      </c>
      <c r="F123" s="2"/>
      <c r="G123" s="4">
        <v>44245</v>
      </c>
      <c r="H123" s="1"/>
    </row>
    <row r="124" spans="1:8" ht="145" hidden="1" x14ac:dyDescent="0.35">
      <c r="A124" s="4">
        <v>44246</v>
      </c>
      <c r="B124" s="1" t="s">
        <v>404</v>
      </c>
      <c r="C124" s="2" t="s">
        <v>741</v>
      </c>
      <c r="D124" s="1" t="s">
        <v>738</v>
      </c>
      <c r="E124" s="1" t="s">
        <v>649</v>
      </c>
      <c r="F124" s="2" t="s">
        <v>767</v>
      </c>
      <c r="G124" s="4" t="s">
        <v>162</v>
      </c>
      <c r="H124" s="1"/>
    </row>
    <row r="125" spans="1:8" hidden="1" x14ac:dyDescent="0.35">
      <c r="A125" s="4">
        <v>44246</v>
      </c>
      <c r="B125" s="1" t="s">
        <v>398</v>
      </c>
      <c r="C125" s="2" t="s">
        <v>768</v>
      </c>
      <c r="D125" s="1" t="s">
        <v>738</v>
      </c>
      <c r="E125" s="1" t="s">
        <v>30</v>
      </c>
      <c r="F125" s="2"/>
      <c r="G125" s="4">
        <v>44246</v>
      </c>
      <c r="H125" s="1"/>
    </row>
    <row r="126" spans="1:8" hidden="1" x14ac:dyDescent="0.35">
      <c r="A126" s="4">
        <v>44246</v>
      </c>
      <c r="B126" s="1" t="s">
        <v>398</v>
      </c>
      <c r="C126" s="2" t="s">
        <v>769</v>
      </c>
      <c r="D126" s="1" t="s">
        <v>114</v>
      </c>
      <c r="E126" s="1" t="s">
        <v>46</v>
      </c>
      <c r="F126" s="2"/>
      <c r="G126" s="4">
        <v>44246</v>
      </c>
      <c r="H126" s="1"/>
    </row>
    <row r="127" spans="1:8" hidden="1" x14ac:dyDescent="0.35">
      <c r="A127" s="4">
        <v>44246</v>
      </c>
      <c r="B127" s="1" t="s">
        <v>693</v>
      </c>
      <c r="C127" s="2" t="s">
        <v>770</v>
      </c>
      <c r="D127" s="1" t="s">
        <v>114</v>
      </c>
      <c r="E127" s="1" t="s">
        <v>649</v>
      </c>
      <c r="F127" s="2"/>
      <c r="G127" s="4">
        <v>44246</v>
      </c>
      <c r="H127" s="1"/>
    </row>
    <row r="128" spans="1:8" ht="116" hidden="1" x14ac:dyDescent="0.35">
      <c r="A128" s="4">
        <v>44249</v>
      </c>
      <c r="B128" s="1" t="s">
        <v>404</v>
      </c>
      <c r="C128" s="2" t="s">
        <v>741</v>
      </c>
      <c r="D128" s="1" t="s">
        <v>738</v>
      </c>
      <c r="E128" s="1" t="s">
        <v>649</v>
      </c>
      <c r="F128" s="2" t="s">
        <v>771</v>
      </c>
      <c r="G128" s="4">
        <v>44249</v>
      </c>
      <c r="H128" s="1"/>
    </row>
    <row r="129" spans="1:8" hidden="1" x14ac:dyDescent="0.35">
      <c r="A129" s="4">
        <v>44249</v>
      </c>
      <c r="B129" s="1" t="s">
        <v>401</v>
      </c>
      <c r="C129" s="2" t="s">
        <v>772</v>
      </c>
      <c r="D129" s="1" t="s">
        <v>114</v>
      </c>
      <c r="E129" s="1" t="s">
        <v>23</v>
      </c>
      <c r="F129" s="2"/>
      <c r="G129" s="4">
        <v>44249</v>
      </c>
      <c r="H129" s="1"/>
    </row>
    <row r="130" spans="1:8" hidden="1" x14ac:dyDescent="0.35">
      <c r="A130" s="4">
        <v>44249</v>
      </c>
      <c r="B130" s="1" t="s">
        <v>693</v>
      </c>
      <c r="C130" s="2" t="s">
        <v>773</v>
      </c>
      <c r="D130" s="1" t="s">
        <v>114</v>
      </c>
      <c r="E130" s="1" t="s">
        <v>649</v>
      </c>
      <c r="F130" s="2"/>
      <c r="G130" s="4">
        <v>44249</v>
      </c>
      <c r="H130" s="1"/>
    </row>
    <row r="131" spans="1:8" ht="29" hidden="1" x14ac:dyDescent="0.35">
      <c r="A131" s="4">
        <v>44249</v>
      </c>
      <c r="B131" s="1" t="s">
        <v>398</v>
      </c>
      <c r="C131" s="2" t="s">
        <v>774</v>
      </c>
      <c r="D131" s="1" t="s">
        <v>114</v>
      </c>
      <c r="E131" s="1" t="s">
        <v>46</v>
      </c>
      <c r="F131" s="2" t="s">
        <v>775</v>
      </c>
      <c r="G131" s="1"/>
      <c r="H131" s="1"/>
    </row>
    <row r="132" spans="1:8" ht="29" hidden="1" x14ac:dyDescent="0.35">
      <c r="A132" s="4">
        <v>44249</v>
      </c>
      <c r="B132" s="1" t="s">
        <v>398</v>
      </c>
      <c r="C132" s="2" t="s">
        <v>776</v>
      </c>
      <c r="D132" s="1" t="s">
        <v>114</v>
      </c>
      <c r="E132" s="1" t="s">
        <v>30</v>
      </c>
      <c r="F132" s="2" t="s">
        <v>775</v>
      </c>
      <c r="G132" s="1"/>
      <c r="H132" s="1"/>
    </row>
    <row r="133" spans="1:8" hidden="1" x14ac:dyDescent="0.35">
      <c r="A133" s="4">
        <v>44249</v>
      </c>
      <c r="B133" s="1" t="s">
        <v>398</v>
      </c>
      <c r="C133" s="2" t="s">
        <v>777</v>
      </c>
      <c r="D133" s="1" t="s">
        <v>114</v>
      </c>
      <c r="E133" s="1" t="s">
        <v>68</v>
      </c>
      <c r="F133" s="2" t="s">
        <v>778</v>
      </c>
      <c r="G133" s="1"/>
      <c r="H133" s="1"/>
    </row>
    <row r="134" spans="1:8" ht="29" hidden="1" x14ac:dyDescent="0.35">
      <c r="A134" s="4">
        <v>44249</v>
      </c>
      <c r="B134" s="1" t="s">
        <v>398</v>
      </c>
      <c r="C134" s="2" t="s">
        <v>779</v>
      </c>
      <c r="D134" s="1" t="s">
        <v>114</v>
      </c>
      <c r="E134" s="1" t="s">
        <v>39</v>
      </c>
      <c r="F134" s="2" t="s">
        <v>780</v>
      </c>
      <c r="G134" s="1"/>
      <c r="H134" s="1"/>
    </row>
    <row r="135" spans="1:8" ht="29" hidden="1" x14ac:dyDescent="0.35">
      <c r="A135" s="4">
        <v>44249</v>
      </c>
      <c r="B135" s="1" t="s">
        <v>404</v>
      </c>
      <c r="C135" s="2" t="s">
        <v>781</v>
      </c>
      <c r="D135" s="1" t="s">
        <v>114</v>
      </c>
      <c r="E135" s="1" t="s">
        <v>99</v>
      </c>
      <c r="F135" s="2" t="s">
        <v>782</v>
      </c>
      <c r="G135" s="1"/>
      <c r="H135" s="1"/>
    </row>
    <row r="136" spans="1:8" ht="174" hidden="1" x14ac:dyDescent="0.35">
      <c r="A136" s="4">
        <v>44250</v>
      </c>
      <c r="B136" s="1" t="s">
        <v>404</v>
      </c>
      <c r="C136" s="2" t="s">
        <v>741</v>
      </c>
      <c r="D136" s="1" t="s">
        <v>738</v>
      </c>
      <c r="E136" s="1" t="s">
        <v>649</v>
      </c>
      <c r="F136" s="2" t="s">
        <v>783</v>
      </c>
      <c r="G136" s="4" t="s">
        <v>162</v>
      </c>
      <c r="H136" s="1"/>
    </row>
    <row r="137" spans="1:8" ht="29" hidden="1" x14ac:dyDescent="0.35">
      <c r="A137" s="4">
        <v>44250</v>
      </c>
      <c r="B137" s="1" t="s">
        <v>398</v>
      </c>
      <c r="C137" s="2" t="s">
        <v>784</v>
      </c>
      <c r="D137" s="1" t="s">
        <v>114</v>
      </c>
      <c r="E137" s="1" t="s">
        <v>46</v>
      </c>
      <c r="F137" s="2"/>
      <c r="G137" s="1"/>
      <c r="H137" s="1"/>
    </row>
    <row r="138" spans="1:8" ht="29" hidden="1" x14ac:dyDescent="0.35">
      <c r="A138" s="4">
        <v>44250</v>
      </c>
      <c r="B138" s="1" t="s">
        <v>398</v>
      </c>
      <c r="C138" s="2" t="s">
        <v>785</v>
      </c>
      <c r="D138" s="1" t="s">
        <v>114</v>
      </c>
      <c r="E138" s="1" t="s">
        <v>30</v>
      </c>
      <c r="F138" s="2" t="s">
        <v>775</v>
      </c>
      <c r="G138" s="1"/>
      <c r="H138" s="1"/>
    </row>
    <row r="139" spans="1:8" hidden="1" x14ac:dyDescent="0.35">
      <c r="A139" s="4">
        <v>44250</v>
      </c>
      <c r="B139" s="1" t="s">
        <v>398</v>
      </c>
      <c r="C139" s="2" t="s">
        <v>786</v>
      </c>
      <c r="D139" s="1" t="s">
        <v>114</v>
      </c>
      <c r="E139" s="1" t="s">
        <v>68</v>
      </c>
      <c r="F139" s="2" t="s">
        <v>778</v>
      </c>
      <c r="G139" s="1"/>
      <c r="H139" s="1"/>
    </row>
    <row r="140" spans="1:8" ht="29" hidden="1" x14ac:dyDescent="0.35">
      <c r="A140" s="4">
        <v>44250</v>
      </c>
      <c r="B140" s="1" t="s">
        <v>398</v>
      </c>
      <c r="C140" s="2" t="s">
        <v>787</v>
      </c>
      <c r="D140" s="1" t="s">
        <v>114</v>
      </c>
      <c r="E140" s="1" t="s">
        <v>39</v>
      </c>
      <c r="F140" s="2"/>
      <c r="G140" s="1"/>
      <c r="H140" s="1"/>
    </row>
    <row r="141" spans="1:8" ht="116" hidden="1" x14ac:dyDescent="0.35">
      <c r="A141" s="4">
        <v>44251</v>
      </c>
      <c r="B141" s="1" t="s">
        <v>404</v>
      </c>
      <c r="C141" s="2" t="s">
        <v>741</v>
      </c>
      <c r="D141" s="1" t="s">
        <v>738</v>
      </c>
      <c r="E141" s="1" t="s">
        <v>649</v>
      </c>
      <c r="F141" s="2" t="s">
        <v>788</v>
      </c>
      <c r="G141" s="4">
        <v>44251</v>
      </c>
      <c r="H141" s="1"/>
    </row>
    <row r="142" spans="1:8" ht="43.5" hidden="1" x14ac:dyDescent="0.35">
      <c r="A142" s="4">
        <v>44251</v>
      </c>
      <c r="B142" s="1" t="s">
        <v>404</v>
      </c>
      <c r="C142" s="2" t="s">
        <v>789</v>
      </c>
      <c r="D142" s="1" t="s">
        <v>114</v>
      </c>
      <c r="E142" s="1" t="s">
        <v>649</v>
      </c>
      <c r="F142" s="2" t="s">
        <v>790</v>
      </c>
      <c r="G142" s="4">
        <v>44251</v>
      </c>
      <c r="H142" s="1"/>
    </row>
    <row r="143" spans="1:8" ht="72.5" hidden="1" x14ac:dyDescent="0.35">
      <c r="A143" s="4">
        <v>44252</v>
      </c>
      <c r="B143" s="1" t="s">
        <v>404</v>
      </c>
      <c r="C143" s="2" t="s">
        <v>741</v>
      </c>
      <c r="D143" s="1" t="s">
        <v>738</v>
      </c>
      <c r="E143" s="1" t="s">
        <v>649</v>
      </c>
      <c r="F143" s="2" t="s">
        <v>791</v>
      </c>
      <c r="G143" s="4">
        <v>44252</v>
      </c>
      <c r="H143" s="1"/>
    </row>
    <row r="144" spans="1:8" hidden="1" x14ac:dyDescent="0.35">
      <c r="A144" s="4">
        <v>44252</v>
      </c>
      <c r="B144" s="1" t="s">
        <v>693</v>
      </c>
      <c r="C144" s="2" t="s">
        <v>792</v>
      </c>
      <c r="D144" s="1" t="s">
        <v>114</v>
      </c>
      <c r="E144" s="1" t="s">
        <v>46</v>
      </c>
      <c r="F144" s="2"/>
      <c r="G144" s="4">
        <v>44252</v>
      </c>
      <c r="H144" s="1"/>
    </row>
    <row r="145" spans="1:8" ht="159.5" hidden="1" x14ac:dyDescent="0.35">
      <c r="A145" s="4">
        <v>44252</v>
      </c>
      <c r="B145" s="1" t="s">
        <v>398</v>
      </c>
      <c r="C145" s="2" t="s">
        <v>793</v>
      </c>
      <c r="D145" s="1" t="s">
        <v>114</v>
      </c>
      <c r="E145" s="1" t="s">
        <v>649</v>
      </c>
      <c r="F145" s="2" t="s">
        <v>794</v>
      </c>
      <c r="G145" s="4">
        <v>44252</v>
      </c>
      <c r="H145" s="1"/>
    </row>
    <row r="146" spans="1:8" ht="29" hidden="1" x14ac:dyDescent="0.35">
      <c r="A146" s="4">
        <v>44253</v>
      </c>
      <c r="B146" s="1" t="s">
        <v>404</v>
      </c>
      <c r="C146" s="2" t="s">
        <v>795</v>
      </c>
      <c r="D146" s="1" t="s">
        <v>114</v>
      </c>
      <c r="E146" s="1" t="s">
        <v>46</v>
      </c>
      <c r="F146" s="2"/>
      <c r="G146" s="4">
        <v>44253</v>
      </c>
      <c r="H146" s="1"/>
    </row>
    <row r="147" spans="1:8" ht="92.15" hidden="1" customHeight="1" x14ac:dyDescent="0.35">
      <c r="A147" s="4">
        <v>44253</v>
      </c>
      <c r="B147" s="1" t="s">
        <v>404</v>
      </c>
      <c r="C147" s="2" t="s">
        <v>741</v>
      </c>
      <c r="D147" s="1" t="s">
        <v>738</v>
      </c>
      <c r="E147" s="1" t="s">
        <v>649</v>
      </c>
      <c r="F147" s="2" t="s">
        <v>796</v>
      </c>
      <c r="G147" s="4">
        <v>44252</v>
      </c>
      <c r="H147" s="1"/>
    </row>
    <row r="148" spans="1:8" ht="159.5" hidden="1" x14ac:dyDescent="0.35">
      <c r="A148" s="4">
        <v>44253</v>
      </c>
      <c r="B148" s="1" t="s">
        <v>398</v>
      </c>
      <c r="C148" s="2" t="s">
        <v>797</v>
      </c>
      <c r="D148" s="1" t="s">
        <v>114</v>
      </c>
      <c r="E148" s="1" t="s">
        <v>649</v>
      </c>
      <c r="F148" s="2" t="s">
        <v>794</v>
      </c>
      <c r="G148" s="4">
        <v>44252</v>
      </c>
      <c r="H148" s="1"/>
    </row>
    <row r="149" spans="1:8" ht="43.5" hidden="1" x14ac:dyDescent="0.35">
      <c r="A149" s="4">
        <v>44253</v>
      </c>
      <c r="B149" s="1" t="s">
        <v>798</v>
      </c>
      <c r="C149" s="2" t="s">
        <v>799</v>
      </c>
      <c r="D149" s="1" t="s">
        <v>114</v>
      </c>
      <c r="E149" s="1" t="s">
        <v>675</v>
      </c>
      <c r="F149" s="2" t="s">
        <v>800</v>
      </c>
      <c r="G149" s="4">
        <v>44252</v>
      </c>
      <c r="H149" s="1"/>
    </row>
    <row r="150" spans="1:8" ht="29" hidden="1" x14ac:dyDescent="0.35">
      <c r="A150" s="4">
        <v>44256</v>
      </c>
      <c r="B150" s="1" t="s">
        <v>404</v>
      </c>
      <c r="C150" s="2" t="s">
        <v>795</v>
      </c>
      <c r="D150" s="1" t="s">
        <v>738</v>
      </c>
      <c r="E150" s="1" t="s">
        <v>46</v>
      </c>
      <c r="F150" s="2"/>
      <c r="G150" s="4">
        <v>44256</v>
      </c>
      <c r="H150" s="1"/>
    </row>
    <row r="151" spans="1:8" ht="159.5" hidden="1" x14ac:dyDescent="0.35">
      <c r="A151" s="4">
        <v>44256</v>
      </c>
      <c r="B151" s="1" t="s">
        <v>398</v>
      </c>
      <c r="C151" s="2" t="s">
        <v>797</v>
      </c>
      <c r="D151" s="1" t="s">
        <v>114</v>
      </c>
      <c r="E151" s="1" t="s">
        <v>649</v>
      </c>
      <c r="F151" s="2" t="s">
        <v>801</v>
      </c>
      <c r="G151" s="4">
        <v>44256</v>
      </c>
      <c r="H151" s="1"/>
    </row>
    <row r="152" spans="1:8" hidden="1" x14ac:dyDescent="0.35">
      <c r="A152" s="4">
        <v>44257</v>
      </c>
      <c r="B152" s="1" t="s">
        <v>398</v>
      </c>
      <c r="C152" s="2" t="s">
        <v>802</v>
      </c>
      <c r="D152" s="1" t="s">
        <v>738</v>
      </c>
      <c r="E152" s="1" t="s">
        <v>649</v>
      </c>
      <c r="F152" s="2"/>
      <c r="G152" s="4" t="s">
        <v>162</v>
      </c>
      <c r="H152" s="1"/>
    </row>
    <row r="153" spans="1:8" ht="159.5" hidden="1" x14ac:dyDescent="0.35">
      <c r="A153" s="4">
        <v>44257</v>
      </c>
      <c r="B153" s="1" t="s">
        <v>401</v>
      </c>
      <c r="C153" s="2" t="s">
        <v>803</v>
      </c>
      <c r="D153" s="1" t="s">
        <v>114</v>
      </c>
      <c r="E153" s="1" t="s">
        <v>649</v>
      </c>
      <c r="F153" s="2" t="s">
        <v>804</v>
      </c>
      <c r="G153" s="4">
        <v>44257</v>
      </c>
      <c r="H153" s="1"/>
    </row>
    <row r="154" spans="1:8" hidden="1" x14ac:dyDescent="0.35">
      <c r="A154" s="4">
        <v>44257</v>
      </c>
      <c r="B154" s="1" t="s">
        <v>693</v>
      </c>
      <c r="C154" s="2" t="s">
        <v>805</v>
      </c>
      <c r="D154" s="1" t="s">
        <v>114</v>
      </c>
      <c r="E154" s="1" t="s">
        <v>649</v>
      </c>
      <c r="F154" s="2"/>
      <c r="G154" s="4">
        <v>44257</v>
      </c>
      <c r="H154" s="1"/>
    </row>
    <row r="155" spans="1:8" ht="58" hidden="1" x14ac:dyDescent="0.35">
      <c r="A155" s="4">
        <v>44257</v>
      </c>
      <c r="B155" s="1" t="s">
        <v>404</v>
      </c>
      <c r="C155" s="2" t="s">
        <v>404</v>
      </c>
      <c r="D155" s="1" t="s">
        <v>77</v>
      </c>
      <c r="E155" s="1" t="s">
        <v>715</v>
      </c>
      <c r="F155" s="2" t="s">
        <v>806</v>
      </c>
      <c r="G155" s="1" t="s">
        <v>162</v>
      </c>
      <c r="H155" s="1"/>
    </row>
    <row r="156" spans="1:8" hidden="1" x14ac:dyDescent="0.35">
      <c r="A156" s="4">
        <v>44258</v>
      </c>
      <c r="B156" s="1" t="s">
        <v>398</v>
      </c>
      <c r="C156" s="2" t="s">
        <v>807</v>
      </c>
      <c r="D156" s="1" t="s">
        <v>738</v>
      </c>
      <c r="E156" s="1" t="s">
        <v>649</v>
      </c>
      <c r="F156" s="2"/>
      <c r="G156" s="4" t="s">
        <v>162</v>
      </c>
      <c r="H156" s="1"/>
    </row>
    <row r="157" spans="1:8" ht="145" hidden="1" x14ac:dyDescent="0.35">
      <c r="A157" s="4">
        <v>44258</v>
      </c>
      <c r="B157" s="1" t="s">
        <v>401</v>
      </c>
      <c r="C157" s="2" t="s">
        <v>803</v>
      </c>
      <c r="D157" s="1" t="s">
        <v>114</v>
      </c>
      <c r="E157" s="1" t="s">
        <v>649</v>
      </c>
      <c r="F157" s="2" t="s">
        <v>808</v>
      </c>
      <c r="G157" s="4">
        <v>44258</v>
      </c>
      <c r="H157" s="1"/>
    </row>
    <row r="158" spans="1:8" hidden="1" x14ac:dyDescent="0.35">
      <c r="A158" s="4">
        <v>44258</v>
      </c>
      <c r="B158" s="1" t="s">
        <v>693</v>
      </c>
      <c r="C158" s="2" t="s">
        <v>805</v>
      </c>
      <c r="D158" s="1" t="s">
        <v>114</v>
      </c>
      <c r="E158" s="1" t="s">
        <v>649</v>
      </c>
      <c r="F158" s="2"/>
      <c r="G158" s="4">
        <v>44258</v>
      </c>
      <c r="H158" s="1"/>
    </row>
    <row r="159" spans="1:8" ht="29" hidden="1" x14ac:dyDescent="0.35">
      <c r="A159" s="4">
        <v>44258</v>
      </c>
      <c r="B159" s="1" t="s">
        <v>404</v>
      </c>
      <c r="C159" s="2" t="s">
        <v>404</v>
      </c>
      <c r="D159" s="1" t="s">
        <v>114</v>
      </c>
      <c r="E159" s="1" t="s">
        <v>809</v>
      </c>
      <c r="F159" s="2" t="s">
        <v>810</v>
      </c>
      <c r="G159" s="1" t="s">
        <v>162</v>
      </c>
      <c r="H159" s="1"/>
    </row>
    <row r="160" spans="1:8" ht="29" hidden="1" x14ac:dyDescent="0.35">
      <c r="A160" s="4">
        <v>44258</v>
      </c>
      <c r="B160" s="1" t="s">
        <v>798</v>
      </c>
      <c r="C160" s="2" t="s">
        <v>811</v>
      </c>
      <c r="D160" s="1" t="s">
        <v>114</v>
      </c>
      <c r="E160" s="1" t="s">
        <v>649</v>
      </c>
      <c r="F160" s="2"/>
      <c r="G160" s="4">
        <v>44258</v>
      </c>
      <c r="H160" s="1"/>
    </row>
    <row r="161" spans="1:8" hidden="1" x14ac:dyDescent="0.35">
      <c r="A161" s="4">
        <v>44258</v>
      </c>
      <c r="B161" s="1" t="s">
        <v>693</v>
      </c>
      <c r="C161" s="1" t="s">
        <v>812</v>
      </c>
      <c r="D161" s="1" t="s">
        <v>114</v>
      </c>
      <c r="E161" s="1" t="s">
        <v>649</v>
      </c>
      <c r="F161" s="2"/>
      <c r="G161" s="4">
        <v>44258</v>
      </c>
      <c r="H161" s="1"/>
    </row>
    <row r="162" spans="1:8" hidden="1" x14ac:dyDescent="0.35">
      <c r="A162" s="4">
        <v>44259</v>
      </c>
      <c r="B162" s="1" t="s">
        <v>398</v>
      </c>
      <c r="C162" s="2" t="s">
        <v>807</v>
      </c>
      <c r="D162" s="1" t="s">
        <v>738</v>
      </c>
      <c r="E162" s="1" t="s">
        <v>649</v>
      </c>
      <c r="F162" s="2"/>
      <c r="G162" s="4" t="s">
        <v>162</v>
      </c>
      <c r="H162" s="1"/>
    </row>
    <row r="163" spans="1:8" ht="130.5" hidden="1" x14ac:dyDescent="0.35">
      <c r="A163" s="4">
        <v>44259</v>
      </c>
      <c r="B163" s="1" t="s">
        <v>401</v>
      </c>
      <c r="C163" s="2" t="s">
        <v>803</v>
      </c>
      <c r="D163" s="1" t="s">
        <v>77</v>
      </c>
      <c r="E163" s="1" t="s">
        <v>649</v>
      </c>
      <c r="F163" s="2" t="s">
        <v>813</v>
      </c>
      <c r="G163" s="4">
        <v>44259</v>
      </c>
      <c r="H163" s="1"/>
    </row>
    <row r="164" spans="1:8" hidden="1" x14ac:dyDescent="0.35">
      <c r="A164" s="4">
        <v>44259</v>
      </c>
      <c r="B164" s="1" t="s">
        <v>693</v>
      </c>
      <c r="C164" s="2" t="s">
        <v>805</v>
      </c>
      <c r="D164" s="1" t="s">
        <v>114</v>
      </c>
      <c r="E164" s="1" t="s">
        <v>649</v>
      </c>
      <c r="F164" s="2"/>
      <c r="G164" s="4">
        <v>44259</v>
      </c>
      <c r="H164" s="1"/>
    </row>
    <row r="165" spans="1:8" hidden="1" x14ac:dyDescent="0.35">
      <c r="A165" s="4">
        <v>44259</v>
      </c>
      <c r="B165" s="1" t="s">
        <v>693</v>
      </c>
      <c r="C165" s="2" t="s">
        <v>814</v>
      </c>
      <c r="D165" s="1" t="s">
        <v>114</v>
      </c>
      <c r="E165" s="1" t="s">
        <v>23</v>
      </c>
      <c r="F165" s="2"/>
      <c r="G165" s="4">
        <v>44259</v>
      </c>
      <c r="H165" s="1"/>
    </row>
    <row r="166" spans="1:8" hidden="1" x14ac:dyDescent="0.35">
      <c r="A166" s="4">
        <v>44260</v>
      </c>
      <c r="B166" s="1" t="s">
        <v>398</v>
      </c>
      <c r="C166" s="2" t="s">
        <v>807</v>
      </c>
      <c r="D166" s="1" t="s">
        <v>738</v>
      </c>
      <c r="E166" s="1" t="s">
        <v>649</v>
      </c>
      <c r="F166" s="2"/>
      <c r="G166" s="4" t="s">
        <v>162</v>
      </c>
      <c r="H166" s="1"/>
    </row>
    <row r="167" spans="1:8" ht="188.5" hidden="1" x14ac:dyDescent="0.35">
      <c r="A167" s="4">
        <v>44260</v>
      </c>
      <c r="B167" s="1" t="s">
        <v>401</v>
      </c>
      <c r="C167" s="2" t="s">
        <v>803</v>
      </c>
      <c r="D167" s="1" t="s">
        <v>77</v>
      </c>
      <c r="E167" s="1" t="s">
        <v>649</v>
      </c>
      <c r="F167" s="2" t="s">
        <v>815</v>
      </c>
      <c r="G167" s="4">
        <v>44260</v>
      </c>
      <c r="H167" s="1"/>
    </row>
    <row r="168" spans="1:8" hidden="1" x14ac:dyDescent="0.35">
      <c r="A168" s="4">
        <v>44260</v>
      </c>
      <c r="B168" s="1" t="s">
        <v>404</v>
      </c>
      <c r="C168" s="2" t="s">
        <v>816</v>
      </c>
      <c r="D168" s="1" t="s">
        <v>738</v>
      </c>
      <c r="E168" s="1" t="s">
        <v>649</v>
      </c>
      <c r="F168" s="2"/>
      <c r="G168" s="4">
        <v>44260</v>
      </c>
      <c r="H168" s="1"/>
    </row>
    <row r="169" spans="1:8" hidden="1" x14ac:dyDescent="0.35">
      <c r="A169" s="4">
        <v>44263</v>
      </c>
      <c r="B169" s="1" t="s">
        <v>398</v>
      </c>
      <c r="C169" s="2" t="s">
        <v>807</v>
      </c>
      <c r="D169" s="1" t="s">
        <v>738</v>
      </c>
      <c r="E169" s="1" t="s">
        <v>649</v>
      </c>
      <c r="F169" s="2"/>
      <c r="G169" s="4" t="s">
        <v>162</v>
      </c>
      <c r="H169" s="1"/>
    </row>
    <row r="170" spans="1:8" ht="101.5" hidden="1" x14ac:dyDescent="0.35">
      <c r="A170" s="4">
        <v>44263</v>
      </c>
      <c r="B170" s="1" t="s">
        <v>401</v>
      </c>
      <c r="C170" s="2" t="s">
        <v>803</v>
      </c>
      <c r="D170" s="1" t="s">
        <v>77</v>
      </c>
      <c r="E170" s="1" t="s">
        <v>649</v>
      </c>
      <c r="F170" s="2" t="s">
        <v>817</v>
      </c>
      <c r="G170" s="4">
        <v>44263</v>
      </c>
      <c r="H170" s="1"/>
    </row>
    <row r="171" spans="1:8" hidden="1" x14ac:dyDescent="0.35">
      <c r="A171" s="4">
        <v>44263</v>
      </c>
      <c r="B171" s="1" t="s">
        <v>404</v>
      </c>
      <c r="C171" s="2" t="s">
        <v>816</v>
      </c>
      <c r="D171" s="1" t="s">
        <v>738</v>
      </c>
      <c r="E171" s="1" t="s">
        <v>649</v>
      </c>
      <c r="F171" s="2"/>
      <c r="G171" s="4">
        <v>44263</v>
      </c>
      <c r="H171" s="1"/>
    </row>
    <row r="172" spans="1:8" hidden="1" x14ac:dyDescent="0.35">
      <c r="A172" s="4">
        <v>44264</v>
      </c>
      <c r="B172" s="1" t="s">
        <v>398</v>
      </c>
      <c r="C172" s="2" t="s">
        <v>807</v>
      </c>
      <c r="D172" s="1" t="s">
        <v>738</v>
      </c>
      <c r="E172" s="1" t="s">
        <v>649</v>
      </c>
      <c r="F172" s="2"/>
      <c r="G172" s="4" t="s">
        <v>162</v>
      </c>
      <c r="H172" s="1"/>
    </row>
    <row r="173" spans="1:8" ht="72.5" hidden="1" x14ac:dyDescent="0.35">
      <c r="A173" s="4">
        <v>44264</v>
      </c>
      <c r="B173" s="1" t="s">
        <v>401</v>
      </c>
      <c r="C173" s="2" t="s">
        <v>803</v>
      </c>
      <c r="D173" s="1" t="s">
        <v>77</v>
      </c>
      <c r="E173" s="1" t="s">
        <v>649</v>
      </c>
      <c r="F173" s="2" t="s">
        <v>818</v>
      </c>
      <c r="G173" s="4">
        <v>44264</v>
      </c>
      <c r="H173" s="1"/>
    </row>
    <row r="174" spans="1:8" hidden="1" x14ac:dyDescent="0.35">
      <c r="A174" s="4">
        <v>44264</v>
      </c>
      <c r="B174" s="1" t="s">
        <v>404</v>
      </c>
      <c r="C174" s="2" t="s">
        <v>816</v>
      </c>
      <c r="D174" s="1" t="s">
        <v>738</v>
      </c>
      <c r="E174" s="1" t="s">
        <v>649</v>
      </c>
      <c r="F174" s="2"/>
      <c r="G174" s="4">
        <v>44264</v>
      </c>
      <c r="H174" s="1"/>
    </row>
    <row r="175" spans="1:8" hidden="1" x14ac:dyDescent="0.35">
      <c r="A175" s="4">
        <v>44264</v>
      </c>
      <c r="B175" s="1" t="s">
        <v>693</v>
      </c>
      <c r="C175" s="2" t="s">
        <v>819</v>
      </c>
      <c r="D175" s="1" t="s">
        <v>114</v>
      </c>
      <c r="E175" s="1" t="s">
        <v>675</v>
      </c>
      <c r="F175" s="2"/>
      <c r="G175" s="4">
        <v>44264</v>
      </c>
      <c r="H175" s="1"/>
    </row>
    <row r="176" spans="1:8" hidden="1" x14ac:dyDescent="0.35">
      <c r="A176" s="4">
        <v>44265</v>
      </c>
      <c r="B176" s="1" t="s">
        <v>398</v>
      </c>
      <c r="C176" s="2" t="s">
        <v>807</v>
      </c>
      <c r="D176" s="1" t="s">
        <v>738</v>
      </c>
      <c r="E176" s="1" t="s">
        <v>649</v>
      </c>
      <c r="F176" s="2"/>
      <c r="G176" s="4" t="s">
        <v>162</v>
      </c>
      <c r="H176" s="1"/>
    </row>
    <row r="177" spans="1:9" ht="116" hidden="1" x14ac:dyDescent="0.35">
      <c r="A177" s="4">
        <v>44265</v>
      </c>
      <c r="B177" s="1" t="s">
        <v>401</v>
      </c>
      <c r="C177" s="2" t="s">
        <v>803</v>
      </c>
      <c r="D177" s="1" t="s">
        <v>77</v>
      </c>
      <c r="E177" s="1" t="s">
        <v>649</v>
      </c>
      <c r="F177" s="2" t="s">
        <v>820</v>
      </c>
      <c r="G177" s="4">
        <v>44265</v>
      </c>
      <c r="H177" s="1"/>
    </row>
    <row r="178" spans="1:9" hidden="1" x14ac:dyDescent="0.35">
      <c r="A178" s="4">
        <v>44265</v>
      </c>
      <c r="B178" s="1" t="s">
        <v>404</v>
      </c>
      <c r="C178" s="2" t="s">
        <v>816</v>
      </c>
      <c r="D178" s="1" t="s">
        <v>738</v>
      </c>
      <c r="E178" s="1" t="s">
        <v>649</v>
      </c>
      <c r="F178" s="2"/>
      <c r="G178" s="4">
        <v>44265</v>
      </c>
      <c r="H178" s="1"/>
    </row>
    <row r="179" spans="1:9" hidden="1" x14ac:dyDescent="0.35">
      <c r="A179" s="4">
        <v>44265</v>
      </c>
      <c r="B179" s="1" t="s">
        <v>693</v>
      </c>
      <c r="C179" s="2" t="s">
        <v>819</v>
      </c>
      <c r="D179" s="1" t="s">
        <v>738</v>
      </c>
      <c r="E179" s="1" t="s">
        <v>675</v>
      </c>
      <c r="F179" s="2"/>
      <c r="G179" s="4">
        <v>44265</v>
      </c>
      <c r="H179" s="1"/>
    </row>
    <row r="180" spans="1:9" hidden="1" x14ac:dyDescent="0.35">
      <c r="A180" s="4">
        <v>44266</v>
      </c>
      <c r="B180" s="1" t="s">
        <v>398</v>
      </c>
      <c r="C180" s="2" t="s">
        <v>807</v>
      </c>
      <c r="D180" s="1" t="s">
        <v>738</v>
      </c>
      <c r="E180" s="1" t="s">
        <v>649</v>
      </c>
      <c r="F180" s="2"/>
      <c r="G180" s="4" t="s">
        <v>162</v>
      </c>
      <c r="H180" s="1"/>
    </row>
    <row r="181" spans="1:9" ht="101.5" hidden="1" x14ac:dyDescent="0.35">
      <c r="A181" s="4">
        <v>44266</v>
      </c>
      <c r="B181" s="1" t="s">
        <v>401</v>
      </c>
      <c r="C181" s="2" t="s">
        <v>803</v>
      </c>
      <c r="D181" s="1" t="s">
        <v>77</v>
      </c>
      <c r="E181" s="1" t="s">
        <v>649</v>
      </c>
      <c r="F181" s="2" t="s">
        <v>821</v>
      </c>
      <c r="G181" s="4">
        <v>44266</v>
      </c>
      <c r="H181" s="1"/>
    </row>
    <row r="182" spans="1:9" hidden="1" x14ac:dyDescent="0.35">
      <c r="A182" s="4">
        <v>44266</v>
      </c>
      <c r="B182" s="1" t="s">
        <v>404</v>
      </c>
      <c r="C182" s="2" t="s">
        <v>816</v>
      </c>
      <c r="D182" s="1" t="s">
        <v>77</v>
      </c>
      <c r="E182" s="1" t="s">
        <v>649</v>
      </c>
      <c r="F182" s="2"/>
      <c r="G182" s="4">
        <v>44266</v>
      </c>
      <c r="H182" s="1"/>
    </row>
    <row r="183" spans="1:9" hidden="1" x14ac:dyDescent="0.35">
      <c r="A183" s="4">
        <v>44267</v>
      </c>
      <c r="B183" s="1" t="s">
        <v>398</v>
      </c>
      <c r="C183" s="2" t="s">
        <v>807</v>
      </c>
      <c r="D183" s="1" t="s">
        <v>738</v>
      </c>
      <c r="E183" s="1" t="s">
        <v>649</v>
      </c>
      <c r="F183" s="2"/>
      <c r="G183" s="4" t="s">
        <v>162</v>
      </c>
      <c r="H183" s="1"/>
    </row>
    <row r="184" spans="1:9" ht="101.5" hidden="1" x14ac:dyDescent="0.35">
      <c r="A184" s="4">
        <v>44267</v>
      </c>
      <c r="B184" s="1" t="s">
        <v>401</v>
      </c>
      <c r="C184" s="2" t="s">
        <v>803</v>
      </c>
      <c r="D184" s="1" t="s">
        <v>77</v>
      </c>
      <c r="E184" s="1" t="s">
        <v>649</v>
      </c>
      <c r="F184" s="2" t="s">
        <v>822</v>
      </c>
      <c r="G184" s="4">
        <v>44267</v>
      </c>
      <c r="H184" s="1"/>
    </row>
    <row r="185" spans="1:9" ht="43.5" hidden="1" x14ac:dyDescent="0.35">
      <c r="A185" s="4">
        <v>44267</v>
      </c>
      <c r="B185" s="1" t="s">
        <v>404</v>
      </c>
      <c r="C185" s="2" t="s">
        <v>816</v>
      </c>
      <c r="D185" s="1" t="s">
        <v>77</v>
      </c>
      <c r="E185" s="1" t="s">
        <v>649</v>
      </c>
      <c r="F185" s="2" t="s">
        <v>823</v>
      </c>
      <c r="G185" s="4">
        <v>44267</v>
      </c>
      <c r="H185" s="1"/>
    </row>
    <row r="186" spans="1:9" ht="29" hidden="1" x14ac:dyDescent="0.35">
      <c r="A186" s="4">
        <v>44267</v>
      </c>
      <c r="B186" s="1" t="s">
        <v>398</v>
      </c>
      <c r="C186" s="2" t="s">
        <v>824</v>
      </c>
      <c r="D186" s="1" t="s">
        <v>114</v>
      </c>
      <c r="E186" s="1" t="s">
        <v>715</v>
      </c>
      <c r="F186" s="2"/>
      <c r="G186" s="4">
        <v>44267</v>
      </c>
      <c r="H186" s="1"/>
    </row>
    <row r="187" spans="1:9" hidden="1" x14ac:dyDescent="0.35">
      <c r="A187" s="4">
        <v>44270</v>
      </c>
      <c r="B187" s="1" t="s">
        <v>398</v>
      </c>
      <c r="C187" s="2" t="s">
        <v>807</v>
      </c>
      <c r="D187" s="1" t="s">
        <v>738</v>
      </c>
      <c r="E187" s="1" t="s">
        <v>649</v>
      </c>
      <c r="F187" s="2"/>
      <c r="G187" s="4" t="s">
        <v>162</v>
      </c>
      <c r="H187" s="1"/>
    </row>
    <row r="188" spans="1:9" ht="43.5" hidden="1" x14ac:dyDescent="0.35">
      <c r="A188" s="4">
        <v>44270</v>
      </c>
      <c r="B188" s="1" t="s">
        <v>401</v>
      </c>
      <c r="C188" s="2" t="s">
        <v>803</v>
      </c>
      <c r="D188" s="1" t="s">
        <v>77</v>
      </c>
      <c r="E188" s="1" t="s">
        <v>649</v>
      </c>
      <c r="F188" s="2" t="s">
        <v>825</v>
      </c>
      <c r="G188" s="4">
        <v>44270</v>
      </c>
      <c r="H188" s="1"/>
    </row>
    <row r="189" spans="1:9" hidden="1" x14ac:dyDescent="0.35">
      <c r="A189" s="4">
        <v>44270</v>
      </c>
      <c r="B189" s="1" t="s">
        <v>404</v>
      </c>
      <c r="C189" s="2" t="s">
        <v>816</v>
      </c>
      <c r="D189" s="1" t="s">
        <v>77</v>
      </c>
      <c r="E189" s="1" t="s">
        <v>649</v>
      </c>
      <c r="F189" s="2"/>
      <c r="G189" s="4">
        <v>44270</v>
      </c>
      <c r="H189" s="1"/>
    </row>
    <row r="190" spans="1:9" ht="203" hidden="1" x14ac:dyDescent="0.35">
      <c r="A190" s="4">
        <v>44270</v>
      </c>
      <c r="B190" s="1" t="s">
        <v>693</v>
      </c>
      <c r="C190" s="2" t="s">
        <v>826</v>
      </c>
      <c r="D190" s="1"/>
      <c r="E190" s="1"/>
      <c r="F190" s="2" t="s">
        <v>827</v>
      </c>
      <c r="G190" s="4">
        <v>44270</v>
      </c>
      <c r="H190" s="1"/>
      <c r="I190" s="122"/>
    </row>
    <row r="191" spans="1:9" hidden="1" x14ac:dyDescent="0.35">
      <c r="A191" s="4">
        <v>44271</v>
      </c>
      <c r="B191" s="1" t="s">
        <v>398</v>
      </c>
      <c r="C191" s="2" t="s">
        <v>807</v>
      </c>
      <c r="D191" s="1" t="s">
        <v>738</v>
      </c>
      <c r="E191" s="1" t="s">
        <v>649</v>
      </c>
      <c r="F191" s="2"/>
      <c r="G191" s="4" t="s">
        <v>162</v>
      </c>
      <c r="H191" s="1"/>
    </row>
    <row r="192" spans="1:9" ht="43.5" hidden="1" x14ac:dyDescent="0.35">
      <c r="A192" s="4">
        <v>44271</v>
      </c>
      <c r="B192" s="1" t="s">
        <v>401</v>
      </c>
      <c r="C192" s="2" t="s">
        <v>803</v>
      </c>
      <c r="D192" s="1" t="s">
        <v>77</v>
      </c>
      <c r="E192" s="1" t="s">
        <v>649</v>
      </c>
      <c r="F192" s="2" t="s">
        <v>825</v>
      </c>
      <c r="G192" s="4">
        <v>44271</v>
      </c>
      <c r="H192" s="1"/>
    </row>
    <row r="193" spans="1:8" hidden="1" x14ac:dyDescent="0.35">
      <c r="A193" s="4">
        <v>44271</v>
      </c>
      <c r="B193" s="1" t="s">
        <v>404</v>
      </c>
      <c r="C193" s="2" t="s">
        <v>816</v>
      </c>
      <c r="D193" s="1" t="s">
        <v>77</v>
      </c>
      <c r="E193" s="1" t="s">
        <v>649</v>
      </c>
      <c r="F193" s="2" t="s">
        <v>828</v>
      </c>
      <c r="G193" s="4">
        <v>44271</v>
      </c>
      <c r="H193" s="1"/>
    </row>
    <row r="194" spans="1:8" hidden="1" x14ac:dyDescent="0.35">
      <c r="A194" s="4">
        <v>44271</v>
      </c>
      <c r="B194" s="1" t="s">
        <v>693</v>
      </c>
      <c r="C194" s="2" t="s">
        <v>829</v>
      </c>
      <c r="D194" s="1" t="s">
        <v>114</v>
      </c>
      <c r="E194" s="1" t="s">
        <v>649</v>
      </c>
      <c r="F194" s="2"/>
      <c r="G194" s="4">
        <v>44271</v>
      </c>
      <c r="H194" s="1"/>
    </row>
    <row r="195" spans="1:8" hidden="1" x14ac:dyDescent="0.35">
      <c r="A195" s="4">
        <v>44272</v>
      </c>
      <c r="B195" s="1" t="s">
        <v>398</v>
      </c>
      <c r="C195" s="2" t="s">
        <v>807</v>
      </c>
      <c r="D195" s="1" t="s">
        <v>738</v>
      </c>
      <c r="E195" s="1" t="s">
        <v>649</v>
      </c>
      <c r="F195" s="2"/>
      <c r="G195" s="4" t="s">
        <v>162</v>
      </c>
      <c r="H195" s="1"/>
    </row>
    <row r="196" spans="1:8" ht="58" hidden="1" x14ac:dyDescent="0.35">
      <c r="A196" s="4">
        <v>44272</v>
      </c>
      <c r="B196" s="1" t="s">
        <v>401</v>
      </c>
      <c r="C196" s="2" t="s">
        <v>803</v>
      </c>
      <c r="D196" s="1" t="s">
        <v>77</v>
      </c>
      <c r="E196" s="1" t="s">
        <v>649</v>
      </c>
      <c r="F196" s="2" t="s">
        <v>830</v>
      </c>
      <c r="G196" s="4">
        <v>44272</v>
      </c>
      <c r="H196" s="1"/>
    </row>
    <row r="197" spans="1:8" hidden="1" x14ac:dyDescent="0.35">
      <c r="A197" s="4">
        <v>44272</v>
      </c>
      <c r="B197" s="1" t="s">
        <v>404</v>
      </c>
      <c r="C197" s="2" t="s">
        <v>816</v>
      </c>
      <c r="D197" s="1" t="s">
        <v>77</v>
      </c>
      <c r="E197" s="1" t="s">
        <v>649</v>
      </c>
      <c r="F197" s="2" t="s">
        <v>831</v>
      </c>
      <c r="G197" s="4">
        <v>44272</v>
      </c>
      <c r="H197" s="1"/>
    </row>
    <row r="198" spans="1:8" hidden="1" x14ac:dyDescent="0.35">
      <c r="A198" s="4">
        <v>44272</v>
      </c>
      <c r="B198" s="1" t="s">
        <v>693</v>
      </c>
      <c r="C198" s="2" t="s">
        <v>829</v>
      </c>
      <c r="D198" s="1" t="s">
        <v>77</v>
      </c>
      <c r="E198" s="1" t="s">
        <v>649</v>
      </c>
      <c r="F198" s="2"/>
      <c r="G198" s="4">
        <v>44272</v>
      </c>
      <c r="H198" s="1"/>
    </row>
    <row r="199" spans="1:8" hidden="1" x14ac:dyDescent="0.35">
      <c r="A199" s="4">
        <v>44273</v>
      </c>
      <c r="B199" s="1" t="s">
        <v>398</v>
      </c>
      <c r="C199" s="2" t="s">
        <v>807</v>
      </c>
      <c r="D199" s="1" t="s">
        <v>738</v>
      </c>
      <c r="E199" s="1" t="s">
        <v>649</v>
      </c>
      <c r="F199" s="2"/>
      <c r="G199" s="4" t="s">
        <v>162</v>
      </c>
      <c r="H199" s="1"/>
    </row>
    <row r="200" spans="1:8" hidden="1" x14ac:dyDescent="0.35">
      <c r="A200" s="4">
        <v>44273</v>
      </c>
      <c r="B200" s="1" t="s">
        <v>401</v>
      </c>
      <c r="C200" s="2" t="s">
        <v>803</v>
      </c>
      <c r="D200" s="1" t="s">
        <v>77</v>
      </c>
      <c r="E200" s="1" t="s">
        <v>649</v>
      </c>
      <c r="F200" s="2"/>
      <c r="G200" s="4">
        <v>44273</v>
      </c>
      <c r="H200" s="1"/>
    </row>
    <row r="201" spans="1:8" ht="72.5" hidden="1" x14ac:dyDescent="0.35">
      <c r="A201" s="4">
        <v>44273</v>
      </c>
      <c r="B201" s="1" t="s">
        <v>404</v>
      </c>
      <c r="C201" s="2" t="s">
        <v>816</v>
      </c>
      <c r="D201" s="1" t="s">
        <v>77</v>
      </c>
      <c r="E201" s="1" t="s">
        <v>649</v>
      </c>
      <c r="F201" s="2" t="s">
        <v>832</v>
      </c>
      <c r="G201" s="4">
        <v>44273</v>
      </c>
      <c r="H201" s="1"/>
    </row>
    <row r="202" spans="1:8" ht="362.5" hidden="1" x14ac:dyDescent="0.35">
      <c r="A202" s="4">
        <v>44273</v>
      </c>
      <c r="B202" s="1" t="s">
        <v>693</v>
      </c>
      <c r="C202" s="2" t="s">
        <v>833</v>
      </c>
      <c r="D202" s="1" t="s">
        <v>114</v>
      </c>
      <c r="E202" s="1" t="s">
        <v>649</v>
      </c>
      <c r="F202" s="2" t="s">
        <v>834</v>
      </c>
      <c r="G202" s="4">
        <v>44273</v>
      </c>
      <c r="H202" s="1"/>
    </row>
    <row r="203" spans="1:8" hidden="1" x14ac:dyDescent="0.35">
      <c r="A203" s="4">
        <v>44273</v>
      </c>
      <c r="B203" s="1" t="s">
        <v>398</v>
      </c>
      <c r="C203" s="2" t="s">
        <v>835</v>
      </c>
      <c r="D203" s="1" t="s">
        <v>738</v>
      </c>
      <c r="E203" s="1" t="s">
        <v>46</v>
      </c>
      <c r="F203" s="2"/>
      <c r="G203" s="4">
        <v>44273</v>
      </c>
      <c r="H203" s="1"/>
    </row>
    <row r="204" spans="1:8" hidden="1" x14ac:dyDescent="0.35">
      <c r="A204" s="4">
        <v>44274</v>
      </c>
      <c r="B204" s="1" t="s">
        <v>398</v>
      </c>
      <c r="C204" s="2" t="s">
        <v>807</v>
      </c>
      <c r="D204" s="1" t="s">
        <v>738</v>
      </c>
      <c r="E204" s="1" t="s">
        <v>649</v>
      </c>
      <c r="F204" s="2"/>
      <c r="G204" s="4" t="s">
        <v>162</v>
      </c>
      <c r="H204" s="1"/>
    </row>
    <row r="205" spans="1:8" hidden="1" x14ac:dyDescent="0.35">
      <c r="A205" s="4">
        <v>44274</v>
      </c>
      <c r="B205" s="1" t="s">
        <v>401</v>
      </c>
      <c r="C205" s="2" t="s">
        <v>803</v>
      </c>
      <c r="D205" s="1" t="s">
        <v>77</v>
      </c>
      <c r="E205" s="1" t="s">
        <v>649</v>
      </c>
      <c r="F205" s="2"/>
      <c r="G205" s="4">
        <v>44274</v>
      </c>
      <c r="H205" s="1"/>
    </row>
    <row r="206" spans="1:8" ht="87" hidden="1" x14ac:dyDescent="0.35">
      <c r="A206" s="4">
        <v>44274</v>
      </c>
      <c r="B206" s="1" t="s">
        <v>404</v>
      </c>
      <c r="C206" s="2" t="s">
        <v>816</v>
      </c>
      <c r="D206" s="1" t="s">
        <v>77</v>
      </c>
      <c r="E206" s="1" t="s">
        <v>649</v>
      </c>
      <c r="F206" s="2" t="s">
        <v>836</v>
      </c>
      <c r="G206" s="4">
        <v>44274</v>
      </c>
      <c r="H206" s="1"/>
    </row>
    <row r="207" spans="1:8" ht="362.5" hidden="1" x14ac:dyDescent="0.35">
      <c r="A207" s="4">
        <v>44274</v>
      </c>
      <c r="B207" s="1" t="s">
        <v>693</v>
      </c>
      <c r="C207" s="2" t="s">
        <v>833</v>
      </c>
      <c r="D207" s="1" t="s">
        <v>114</v>
      </c>
      <c r="E207" s="1" t="s">
        <v>649</v>
      </c>
      <c r="F207" s="2" t="s">
        <v>834</v>
      </c>
      <c r="G207" s="4">
        <v>44274</v>
      </c>
      <c r="H207" s="1"/>
    </row>
    <row r="208" spans="1:8" hidden="1" x14ac:dyDescent="0.35">
      <c r="A208" s="4">
        <v>44274</v>
      </c>
      <c r="B208" s="1" t="s">
        <v>398</v>
      </c>
      <c r="C208" s="2" t="s">
        <v>835</v>
      </c>
      <c r="D208" s="1" t="s">
        <v>738</v>
      </c>
      <c r="E208" s="1" t="s">
        <v>46</v>
      </c>
      <c r="F208" s="2"/>
      <c r="G208" s="4">
        <v>44274</v>
      </c>
      <c r="H208" s="1"/>
    </row>
    <row r="209" spans="1:8" ht="16" hidden="1" x14ac:dyDescent="0.35">
      <c r="A209" s="4">
        <v>44274</v>
      </c>
      <c r="B209" s="1" t="s">
        <v>404</v>
      </c>
      <c r="C209" s="130" t="s">
        <v>837</v>
      </c>
      <c r="D209" s="1" t="s">
        <v>114</v>
      </c>
      <c r="E209" s="1" t="s">
        <v>649</v>
      </c>
      <c r="F209" s="2"/>
      <c r="G209" s="4">
        <v>44274</v>
      </c>
      <c r="H209" s="1"/>
    </row>
    <row r="210" spans="1:8" ht="29" hidden="1" x14ac:dyDescent="0.35">
      <c r="A210" s="4">
        <v>44277</v>
      </c>
      <c r="B210" s="1" t="s">
        <v>693</v>
      </c>
      <c r="C210" s="2" t="s">
        <v>838</v>
      </c>
      <c r="D210" s="1" t="s">
        <v>114</v>
      </c>
      <c r="E210" s="1" t="s">
        <v>39</v>
      </c>
      <c r="F210" s="2" t="s">
        <v>839</v>
      </c>
      <c r="G210" s="4">
        <v>44277</v>
      </c>
      <c r="H210" s="1"/>
    </row>
    <row r="211" spans="1:8" hidden="1" x14ac:dyDescent="0.35">
      <c r="A211" s="4">
        <v>44277</v>
      </c>
      <c r="B211" s="1" t="s">
        <v>398</v>
      </c>
      <c r="C211" s="2" t="s">
        <v>807</v>
      </c>
      <c r="D211" s="1" t="s">
        <v>738</v>
      </c>
      <c r="E211" s="1" t="s">
        <v>222</v>
      </c>
      <c r="F211" s="2"/>
      <c r="G211" s="4" t="s">
        <v>162</v>
      </c>
      <c r="H211" s="1"/>
    </row>
    <row r="212" spans="1:8" hidden="1" x14ac:dyDescent="0.35">
      <c r="A212" s="4">
        <v>44277</v>
      </c>
      <c r="B212" s="1" t="s">
        <v>401</v>
      </c>
      <c r="C212" s="2" t="s">
        <v>803</v>
      </c>
      <c r="D212" s="1" t="s">
        <v>77</v>
      </c>
      <c r="E212" s="1" t="s">
        <v>23</v>
      </c>
      <c r="F212" s="2" t="s">
        <v>840</v>
      </c>
      <c r="G212" s="4">
        <v>44277</v>
      </c>
      <c r="H212" s="1"/>
    </row>
    <row r="213" spans="1:8" hidden="1" x14ac:dyDescent="0.35">
      <c r="A213" s="4">
        <v>44277</v>
      </c>
      <c r="B213" s="1" t="s">
        <v>404</v>
      </c>
      <c r="C213" s="2" t="s">
        <v>816</v>
      </c>
      <c r="D213" s="1" t="s">
        <v>77</v>
      </c>
      <c r="E213" s="1" t="s">
        <v>649</v>
      </c>
      <c r="F213" s="2"/>
      <c r="G213" s="4">
        <v>44277</v>
      </c>
      <c r="H213" s="1"/>
    </row>
    <row r="214" spans="1:8" ht="16" hidden="1" x14ac:dyDescent="0.35">
      <c r="A214" s="4">
        <v>44277</v>
      </c>
      <c r="B214" s="1" t="s">
        <v>404</v>
      </c>
      <c r="C214" s="130" t="s">
        <v>837</v>
      </c>
      <c r="D214" s="1" t="s">
        <v>77</v>
      </c>
      <c r="E214" s="1" t="s">
        <v>649</v>
      </c>
      <c r="F214" s="2"/>
      <c r="G214" s="4">
        <v>44277</v>
      </c>
      <c r="H214" s="1"/>
    </row>
    <row r="215" spans="1:8" hidden="1" x14ac:dyDescent="0.35">
      <c r="A215" s="4">
        <v>44278</v>
      </c>
      <c r="B215" s="1" t="s">
        <v>693</v>
      </c>
      <c r="C215" s="2" t="s">
        <v>838</v>
      </c>
      <c r="D215" s="1" t="s">
        <v>114</v>
      </c>
      <c r="E215" s="1" t="s">
        <v>39</v>
      </c>
      <c r="F215" s="2" t="s">
        <v>841</v>
      </c>
      <c r="G215" s="4">
        <v>44278</v>
      </c>
      <c r="H215" s="1"/>
    </row>
    <row r="216" spans="1:8" hidden="1" x14ac:dyDescent="0.35">
      <c r="A216" s="4">
        <v>44278</v>
      </c>
      <c r="B216" s="1" t="s">
        <v>404</v>
      </c>
      <c r="C216" s="2" t="s">
        <v>842</v>
      </c>
      <c r="D216" s="1" t="s">
        <v>77</v>
      </c>
      <c r="E216" s="1" t="s">
        <v>649</v>
      </c>
      <c r="F216" s="2"/>
      <c r="G216" s="4">
        <v>44278</v>
      </c>
      <c r="H216" s="1"/>
    </row>
    <row r="217" spans="1:8" ht="16" hidden="1" x14ac:dyDescent="0.35">
      <c r="A217" s="4">
        <v>44278</v>
      </c>
      <c r="B217" s="1" t="s">
        <v>404</v>
      </c>
      <c r="C217" s="130" t="s">
        <v>837</v>
      </c>
      <c r="D217" s="1" t="s">
        <v>77</v>
      </c>
      <c r="E217" s="1" t="s">
        <v>649</v>
      </c>
      <c r="F217" s="2"/>
      <c r="G217" s="4">
        <v>44278</v>
      </c>
      <c r="H217" s="1"/>
    </row>
    <row r="218" spans="1:8" hidden="1" x14ac:dyDescent="0.35">
      <c r="A218" s="4">
        <v>44278</v>
      </c>
      <c r="B218" s="1" t="s">
        <v>693</v>
      </c>
      <c r="C218" s="2" t="s">
        <v>843</v>
      </c>
      <c r="D218" s="1" t="s">
        <v>114</v>
      </c>
      <c r="E218" s="1" t="s">
        <v>649</v>
      </c>
      <c r="F218" s="2"/>
      <c r="G218" s="4">
        <v>44278</v>
      </c>
      <c r="H218" s="1"/>
    </row>
    <row r="219" spans="1:8" hidden="1" x14ac:dyDescent="0.35">
      <c r="A219" s="4">
        <v>44279</v>
      </c>
      <c r="B219" s="1" t="s">
        <v>404</v>
      </c>
      <c r="C219" s="2" t="s">
        <v>842</v>
      </c>
      <c r="D219" s="1" t="s">
        <v>77</v>
      </c>
      <c r="E219" s="1" t="s">
        <v>649</v>
      </c>
      <c r="F219" s="1" t="s">
        <v>844</v>
      </c>
      <c r="G219" s="4">
        <v>44279</v>
      </c>
      <c r="H219" s="1"/>
    </row>
    <row r="220" spans="1:8" ht="16" hidden="1" x14ac:dyDescent="0.35">
      <c r="A220" s="4">
        <v>44279</v>
      </c>
      <c r="B220" s="1" t="s">
        <v>404</v>
      </c>
      <c r="C220" s="130" t="s">
        <v>837</v>
      </c>
      <c r="D220" s="1" t="s">
        <v>77</v>
      </c>
      <c r="E220" s="1" t="s">
        <v>649</v>
      </c>
      <c r="F220" s="2"/>
      <c r="G220" s="4">
        <v>44279</v>
      </c>
      <c r="H220" s="1"/>
    </row>
    <row r="221" spans="1:8" hidden="1" x14ac:dyDescent="0.35">
      <c r="A221" s="4">
        <v>44279</v>
      </c>
      <c r="B221" s="1" t="s">
        <v>693</v>
      </c>
      <c r="C221" s="2" t="s">
        <v>843</v>
      </c>
      <c r="D221" s="1" t="s">
        <v>77</v>
      </c>
      <c r="E221" s="1" t="s">
        <v>649</v>
      </c>
      <c r="F221" s="2"/>
      <c r="G221" s="4">
        <v>44279</v>
      </c>
      <c r="H221" s="1"/>
    </row>
    <row r="222" spans="1:8" hidden="1" x14ac:dyDescent="0.35">
      <c r="A222" s="4">
        <v>44281</v>
      </c>
      <c r="B222" s="1" t="s">
        <v>404</v>
      </c>
      <c r="C222" s="2" t="s">
        <v>842</v>
      </c>
      <c r="D222" s="1" t="s">
        <v>77</v>
      </c>
      <c r="E222" s="1" t="s">
        <v>649</v>
      </c>
      <c r="F222" s="1"/>
      <c r="G222" s="4">
        <v>44281</v>
      </c>
      <c r="H222" s="1"/>
    </row>
    <row r="223" spans="1:8" ht="16" hidden="1" x14ac:dyDescent="0.35">
      <c r="A223" s="4">
        <v>44281</v>
      </c>
      <c r="B223" s="1" t="s">
        <v>404</v>
      </c>
      <c r="C223" s="130" t="s">
        <v>845</v>
      </c>
      <c r="D223" s="1" t="s">
        <v>77</v>
      </c>
      <c r="E223" s="1" t="s">
        <v>649</v>
      </c>
      <c r="F223" s="2"/>
      <c r="G223" s="4">
        <v>44281</v>
      </c>
      <c r="H223" s="1"/>
    </row>
    <row r="224" spans="1:8" ht="29" hidden="1" x14ac:dyDescent="0.35">
      <c r="A224" s="4">
        <v>44281</v>
      </c>
      <c r="B224" s="1" t="s">
        <v>693</v>
      </c>
      <c r="C224" s="2" t="s">
        <v>846</v>
      </c>
      <c r="D224" s="1" t="s">
        <v>77</v>
      </c>
      <c r="E224" s="1" t="s">
        <v>649</v>
      </c>
      <c r="F224" s="2" t="s">
        <v>847</v>
      </c>
      <c r="G224" s="4">
        <v>44281</v>
      </c>
      <c r="H224" s="1"/>
    </row>
    <row r="225" spans="1:8" ht="29" hidden="1" x14ac:dyDescent="0.35">
      <c r="A225" s="4">
        <v>44285</v>
      </c>
      <c r="B225" s="1" t="s">
        <v>404</v>
      </c>
      <c r="C225" s="2" t="s">
        <v>848</v>
      </c>
      <c r="D225" s="1" t="s">
        <v>77</v>
      </c>
      <c r="E225" s="1" t="s">
        <v>649</v>
      </c>
      <c r="F225" s="1"/>
      <c r="G225" s="4">
        <v>44285</v>
      </c>
      <c r="H225" s="1"/>
    </row>
    <row r="226" spans="1:8" ht="29" hidden="1" x14ac:dyDescent="0.35">
      <c r="A226" s="4">
        <v>44286</v>
      </c>
      <c r="B226" s="1" t="s">
        <v>404</v>
      </c>
      <c r="C226" s="2" t="s">
        <v>848</v>
      </c>
      <c r="D226" s="1" t="s">
        <v>77</v>
      </c>
      <c r="E226" s="1" t="s">
        <v>649</v>
      </c>
      <c r="F226" s="1"/>
      <c r="G226" s="4">
        <v>44286</v>
      </c>
      <c r="H226" s="1"/>
    </row>
    <row r="227" spans="1:8" ht="29" hidden="1" x14ac:dyDescent="0.35">
      <c r="A227" s="4">
        <v>44286</v>
      </c>
      <c r="B227" s="1" t="s">
        <v>693</v>
      </c>
      <c r="C227" s="2" t="s">
        <v>849</v>
      </c>
      <c r="D227" s="1" t="s">
        <v>77</v>
      </c>
      <c r="E227" s="1" t="s">
        <v>30</v>
      </c>
      <c r="F227" s="1"/>
      <c r="G227" s="4">
        <v>44286</v>
      </c>
      <c r="H227" s="1"/>
    </row>
    <row r="228" spans="1:8" hidden="1" x14ac:dyDescent="0.35">
      <c r="A228" s="4">
        <v>44286</v>
      </c>
      <c r="B228" s="1" t="s">
        <v>693</v>
      </c>
      <c r="C228" s="2" t="s">
        <v>850</v>
      </c>
      <c r="D228" s="1" t="s">
        <v>114</v>
      </c>
      <c r="E228" s="1" t="s">
        <v>675</v>
      </c>
      <c r="F228" s="1"/>
      <c r="G228" s="4">
        <v>44286</v>
      </c>
      <c r="H228" s="1"/>
    </row>
    <row r="229" spans="1:8" hidden="1" x14ac:dyDescent="0.35">
      <c r="A229" s="4">
        <v>44287</v>
      </c>
      <c r="B229" s="1" t="s">
        <v>404</v>
      </c>
      <c r="C229" s="2" t="s">
        <v>851</v>
      </c>
      <c r="D229" s="1" t="s">
        <v>77</v>
      </c>
      <c r="E229" s="1" t="s">
        <v>715</v>
      </c>
      <c r="F229" s="1"/>
      <c r="G229" s="4">
        <v>44287</v>
      </c>
      <c r="H229" s="1"/>
    </row>
    <row r="230" spans="1:8" ht="159.5" hidden="1" x14ac:dyDescent="0.35">
      <c r="A230" s="4">
        <v>44287</v>
      </c>
      <c r="B230" s="1" t="s">
        <v>693</v>
      </c>
      <c r="C230" s="2" t="s">
        <v>852</v>
      </c>
      <c r="D230" s="1" t="s">
        <v>114</v>
      </c>
      <c r="E230" s="1" t="s">
        <v>715</v>
      </c>
      <c r="F230" s="2" t="s">
        <v>853</v>
      </c>
      <c r="G230" s="4">
        <v>44287</v>
      </c>
      <c r="H230" s="1"/>
    </row>
    <row r="231" spans="1:8" ht="101.5" hidden="1" x14ac:dyDescent="0.35">
      <c r="A231" s="4">
        <v>44287</v>
      </c>
      <c r="B231" s="1" t="s">
        <v>854</v>
      </c>
      <c r="C231" s="2" t="s">
        <v>855</v>
      </c>
      <c r="D231" s="1" t="s">
        <v>738</v>
      </c>
      <c r="E231" s="1" t="s">
        <v>649</v>
      </c>
      <c r="F231" s="2" t="s">
        <v>856</v>
      </c>
      <c r="G231" s="4">
        <v>44287</v>
      </c>
      <c r="H231" s="1"/>
    </row>
    <row r="232" spans="1:8" hidden="1" x14ac:dyDescent="0.35">
      <c r="A232" s="4">
        <v>44288</v>
      </c>
      <c r="B232" s="1" t="s">
        <v>404</v>
      </c>
      <c r="C232" s="2" t="s">
        <v>857</v>
      </c>
      <c r="D232" s="1" t="s">
        <v>114</v>
      </c>
      <c r="E232" s="1" t="s">
        <v>715</v>
      </c>
      <c r="F232" s="2"/>
      <c r="G232" s="4">
        <v>44288</v>
      </c>
      <c r="H232" s="1"/>
    </row>
    <row r="233" spans="1:8" hidden="1" x14ac:dyDescent="0.35">
      <c r="A233" s="4">
        <v>44288</v>
      </c>
      <c r="B233" s="1" t="s">
        <v>693</v>
      </c>
      <c r="C233" s="2" t="s">
        <v>852</v>
      </c>
      <c r="D233" s="1" t="s">
        <v>114</v>
      </c>
      <c r="E233" s="1" t="s">
        <v>715</v>
      </c>
      <c r="F233" s="2"/>
      <c r="G233" s="4">
        <v>44288</v>
      </c>
      <c r="H233" s="1"/>
    </row>
    <row r="234" spans="1:8" hidden="1" x14ac:dyDescent="0.35">
      <c r="A234" s="4">
        <v>44288</v>
      </c>
      <c r="B234" s="1" t="s">
        <v>854</v>
      </c>
      <c r="C234" s="2" t="s">
        <v>855</v>
      </c>
      <c r="D234" s="1" t="s">
        <v>738</v>
      </c>
      <c r="E234" s="1" t="s">
        <v>649</v>
      </c>
      <c r="F234" s="2"/>
      <c r="G234" s="4" t="s">
        <v>162</v>
      </c>
      <c r="H234" s="1"/>
    </row>
    <row r="235" spans="1:8" hidden="1" x14ac:dyDescent="0.35">
      <c r="A235" s="4">
        <v>44288</v>
      </c>
      <c r="B235" s="1" t="s">
        <v>854</v>
      </c>
      <c r="C235" s="2" t="s">
        <v>858</v>
      </c>
      <c r="D235" s="1" t="s">
        <v>114</v>
      </c>
      <c r="E235" s="1" t="s">
        <v>649</v>
      </c>
      <c r="F235" s="2"/>
      <c r="G235" s="4">
        <v>44288</v>
      </c>
      <c r="H235" s="1"/>
    </row>
    <row r="236" spans="1:8" ht="29" hidden="1" x14ac:dyDescent="0.35">
      <c r="A236" s="4">
        <v>44288</v>
      </c>
      <c r="B236" s="1" t="s">
        <v>693</v>
      </c>
      <c r="C236" s="2" t="s">
        <v>859</v>
      </c>
      <c r="D236" s="1" t="s">
        <v>114</v>
      </c>
      <c r="E236" s="1" t="s">
        <v>649</v>
      </c>
      <c r="F236" s="2"/>
      <c r="G236" s="4">
        <v>44288</v>
      </c>
      <c r="H236" s="1"/>
    </row>
    <row r="237" spans="1:8" ht="29" hidden="1" x14ac:dyDescent="0.35">
      <c r="A237" s="4">
        <v>44288</v>
      </c>
      <c r="B237" s="1" t="s">
        <v>854</v>
      </c>
      <c r="C237" s="2" t="s">
        <v>860</v>
      </c>
      <c r="D237" s="1" t="s">
        <v>114</v>
      </c>
      <c r="E237" s="1" t="s">
        <v>592</v>
      </c>
      <c r="F237" s="2"/>
      <c r="G237" s="4">
        <v>44288</v>
      </c>
      <c r="H237" s="1"/>
    </row>
    <row r="238" spans="1:8" hidden="1" x14ac:dyDescent="0.35">
      <c r="A238" s="4">
        <v>44288</v>
      </c>
      <c r="B238" s="1" t="s">
        <v>693</v>
      </c>
      <c r="C238" s="2" t="s">
        <v>861</v>
      </c>
      <c r="D238" s="1" t="s">
        <v>114</v>
      </c>
      <c r="E238" s="1" t="s">
        <v>23</v>
      </c>
      <c r="F238" s="1"/>
      <c r="G238" s="4">
        <v>44288</v>
      </c>
      <c r="H238" s="1"/>
    </row>
    <row r="239" spans="1:8" hidden="1" x14ac:dyDescent="0.35">
      <c r="A239" s="4">
        <v>44288</v>
      </c>
      <c r="B239" s="1" t="s">
        <v>693</v>
      </c>
      <c r="C239" s="2" t="s">
        <v>862</v>
      </c>
      <c r="D239" s="1" t="s">
        <v>114</v>
      </c>
      <c r="E239" s="1" t="s">
        <v>23</v>
      </c>
      <c r="F239" s="2"/>
      <c r="G239" s="4">
        <v>44288</v>
      </c>
      <c r="H239" s="1"/>
    </row>
    <row r="240" spans="1:8" ht="29" hidden="1" x14ac:dyDescent="0.35">
      <c r="A240" s="4">
        <v>44291</v>
      </c>
      <c r="B240" s="1" t="s">
        <v>404</v>
      </c>
      <c r="C240" s="2" t="s">
        <v>863</v>
      </c>
      <c r="D240" s="1" t="s">
        <v>738</v>
      </c>
      <c r="E240" s="1" t="s">
        <v>715</v>
      </c>
      <c r="F240" s="2" t="s">
        <v>864</v>
      </c>
      <c r="G240" s="4">
        <v>44291</v>
      </c>
      <c r="H240" s="1"/>
    </row>
    <row r="241" spans="1:8" hidden="1" x14ac:dyDescent="0.35">
      <c r="A241" s="4">
        <v>44291</v>
      </c>
      <c r="B241" s="1" t="s">
        <v>693</v>
      </c>
      <c r="C241" s="2" t="s">
        <v>852</v>
      </c>
      <c r="D241" s="1" t="s">
        <v>738</v>
      </c>
      <c r="E241" s="1" t="s">
        <v>715</v>
      </c>
      <c r="F241" s="2" t="s">
        <v>865</v>
      </c>
      <c r="G241" s="4">
        <v>44291</v>
      </c>
      <c r="H241" s="1"/>
    </row>
    <row r="242" spans="1:8" hidden="1" x14ac:dyDescent="0.35">
      <c r="A242" s="4">
        <v>44291</v>
      </c>
      <c r="B242" s="1" t="s">
        <v>866</v>
      </c>
      <c r="C242" s="2" t="s">
        <v>855</v>
      </c>
      <c r="D242" s="1" t="s">
        <v>738</v>
      </c>
      <c r="E242" s="1" t="s">
        <v>649</v>
      </c>
      <c r="F242" s="2"/>
      <c r="G242" s="4" t="s">
        <v>162</v>
      </c>
      <c r="H242" s="1"/>
    </row>
    <row r="243" spans="1:8" ht="29" hidden="1" x14ac:dyDescent="0.35">
      <c r="A243" s="4">
        <v>44291</v>
      </c>
      <c r="B243" s="1" t="s">
        <v>693</v>
      </c>
      <c r="C243" s="2" t="s">
        <v>859</v>
      </c>
      <c r="D243" s="1" t="s">
        <v>738</v>
      </c>
      <c r="E243" s="1" t="s">
        <v>649</v>
      </c>
      <c r="F243" s="2"/>
      <c r="G243" s="4">
        <v>44291</v>
      </c>
      <c r="H243" s="1"/>
    </row>
    <row r="244" spans="1:8" ht="29" hidden="1" x14ac:dyDescent="0.35">
      <c r="A244" s="4">
        <v>44291</v>
      </c>
      <c r="B244" s="1" t="s">
        <v>866</v>
      </c>
      <c r="C244" s="2" t="s">
        <v>860</v>
      </c>
      <c r="D244" s="1" t="s">
        <v>738</v>
      </c>
      <c r="E244" s="1" t="s">
        <v>23</v>
      </c>
      <c r="F244" s="2"/>
      <c r="G244" s="4">
        <v>44291</v>
      </c>
      <c r="H244" s="1"/>
    </row>
    <row r="245" spans="1:8" hidden="1" x14ac:dyDescent="0.35">
      <c r="A245" s="4">
        <v>44291</v>
      </c>
      <c r="B245" s="1" t="s">
        <v>693</v>
      </c>
      <c r="C245" s="2" t="s">
        <v>862</v>
      </c>
      <c r="D245" s="1" t="s">
        <v>738</v>
      </c>
      <c r="E245" s="1" t="s">
        <v>715</v>
      </c>
      <c r="F245" s="2"/>
      <c r="G245" s="4">
        <v>44291</v>
      </c>
      <c r="H245" s="1"/>
    </row>
    <row r="246" spans="1:8" hidden="1" x14ac:dyDescent="0.35">
      <c r="A246" s="4">
        <v>44291</v>
      </c>
      <c r="B246" s="1" t="s">
        <v>693</v>
      </c>
      <c r="C246" s="2" t="s">
        <v>723</v>
      </c>
      <c r="D246" s="1" t="s">
        <v>114</v>
      </c>
      <c r="E246" s="1" t="s">
        <v>23</v>
      </c>
      <c r="F246" s="2"/>
      <c r="G246" s="4">
        <v>44291</v>
      </c>
      <c r="H246" s="1"/>
    </row>
    <row r="247" spans="1:8" ht="29" hidden="1" x14ac:dyDescent="0.35">
      <c r="A247" s="4">
        <v>44292</v>
      </c>
      <c r="B247" s="1" t="s">
        <v>404</v>
      </c>
      <c r="C247" s="2" t="s">
        <v>863</v>
      </c>
      <c r="D247" s="1" t="s">
        <v>738</v>
      </c>
      <c r="E247" s="1" t="s">
        <v>715</v>
      </c>
      <c r="F247" s="2" t="s">
        <v>864</v>
      </c>
      <c r="G247" s="4">
        <v>44292</v>
      </c>
      <c r="H247" s="1"/>
    </row>
    <row r="248" spans="1:8" hidden="1" x14ac:dyDescent="0.35">
      <c r="A248" s="4">
        <v>44292</v>
      </c>
      <c r="B248" s="1" t="s">
        <v>693</v>
      </c>
      <c r="C248" s="2" t="s">
        <v>852</v>
      </c>
      <c r="D248" s="1" t="s">
        <v>738</v>
      </c>
      <c r="E248" s="1" t="s">
        <v>715</v>
      </c>
      <c r="F248" s="2" t="s">
        <v>865</v>
      </c>
      <c r="G248" s="4">
        <v>44292</v>
      </c>
      <c r="H248" s="1"/>
    </row>
    <row r="249" spans="1:8" ht="58" hidden="1" x14ac:dyDescent="0.35">
      <c r="A249" s="4">
        <v>44292</v>
      </c>
      <c r="B249" s="1" t="s">
        <v>866</v>
      </c>
      <c r="C249" s="2" t="s">
        <v>855</v>
      </c>
      <c r="D249" s="1" t="s">
        <v>738</v>
      </c>
      <c r="E249" s="1" t="s">
        <v>649</v>
      </c>
      <c r="F249" s="2" t="s">
        <v>867</v>
      </c>
      <c r="G249" s="4" t="s">
        <v>162</v>
      </c>
      <c r="H249" s="1"/>
    </row>
    <row r="250" spans="1:8" ht="29" hidden="1" x14ac:dyDescent="0.35">
      <c r="A250" s="4">
        <v>44292</v>
      </c>
      <c r="B250" s="1" t="s">
        <v>693</v>
      </c>
      <c r="C250" s="2" t="s">
        <v>859</v>
      </c>
      <c r="D250" s="1" t="s">
        <v>738</v>
      </c>
      <c r="E250" s="1" t="s">
        <v>649</v>
      </c>
      <c r="F250" s="2"/>
      <c r="G250" s="4">
        <v>44292</v>
      </c>
      <c r="H250" s="1"/>
    </row>
    <row r="251" spans="1:8" hidden="1" x14ac:dyDescent="0.35">
      <c r="A251" s="4">
        <v>44292</v>
      </c>
      <c r="B251" s="1" t="s">
        <v>404</v>
      </c>
      <c r="C251" s="2" t="s">
        <v>868</v>
      </c>
      <c r="D251" s="1" t="s">
        <v>114</v>
      </c>
      <c r="E251" s="1" t="s">
        <v>592</v>
      </c>
      <c r="F251" s="2"/>
      <c r="G251" s="4">
        <v>44292</v>
      </c>
      <c r="H251" s="1"/>
    </row>
    <row r="252" spans="1:8" ht="29" hidden="1" x14ac:dyDescent="0.35">
      <c r="A252" s="4">
        <v>44293</v>
      </c>
      <c r="B252" s="1" t="s">
        <v>404</v>
      </c>
      <c r="C252" s="2" t="s">
        <v>863</v>
      </c>
      <c r="D252" s="1" t="s">
        <v>738</v>
      </c>
      <c r="E252" s="1" t="s">
        <v>715</v>
      </c>
      <c r="F252" s="2" t="s">
        <v>869</v>
      </c>
      <c r="G252" s="4">
        <v>44293</v>
      </c>
      <c r="H252" s="1"/>
    </row>
    <row r="253" spans="1:8" hidden="1" x14ac:dyDescent="0.35">
      <c r="A253" s="4">
        <v>44293</v>
      </c>
      <c r="B253" s="1" t="s">
        <v>693</v>
      </c>
      <c r="C253" s="2" t="s">
        <v>852</v>
      </c>
      <c r="D253" s="1" t="s">
        <v>738</v>
      </c>
      <c r="E253" s="1" t="s">
        <v>715</v>
      </c>
      <c r="F253" s="2" t="s">
        <v>865</v>
      </c>
      <c r="G253" s="4" t="s">
        <v>162</v>
      </c>
      <c r="H253" s="1"/>
    </row>
    <row r="254" spans="1:8" hidden="1" x14ac:dyDescent="0.35">
      <c r="A254" s="4">
        <v>44293</v>
      </c>
      <c r="B254" s="1" t="s">
        <v>866</v>
      </c>
      <c r="C254" s="2" t="s">
        <v>855</v>
      </c>
      <c r="D254" s="1" t="s">
        <v>738</v>
      </c>
      <c r="E254" s="1" t="s">
        <v>649</v>
      </c>
      <c r="F254" s="2" t="s">
        <v>870</v>
      </c>
      <c r="G254" s="4" t="s">
        <v>162</v>
      </c>
      <c r="H254" s="1"/>
    </row>
    <row r="255" spans="1:8" ht="29" hidden="1" x14ac:dyDescent="0.35">
      <c r="A255" s="159">
        <v>44293</v>
      </c>
      <c r="B255" s="160" t="s">
        <v>693</v>
      </c>
      <c r="C255" s="161" t="s">
        <v>859</v>
      </c>
      <c r="D255" s="160" t="s">
        <v>738</v>
      </c>
      <c r="E255" s="160" t="s">
        <v>649</v>
      </c>
      <c r="F255" s="161"/>
      <c r="G255" s="159">
        <v>44293</v>
      </c>
      <c r="H255" s="160"/>
    </row>
    <row r="256" spans="1:8" hidden="1" x14ac:dyDescent="0.35">
      <c r="A256" s="4">
        <v>44293</v>
      </c>
      <c r="B256" s="1" t="s">
        <v>693</v>
      </c>
      <c r="C256" s="2" t="s">
        <v>871</v>
      </c>
      <c r="D256" s="1" t="s">
        <v>114</v>
      </c>
      <c r="E256" s="1" t="s">
        <v>715</v>
      </c>
      <c r="F256" s="2"/>
      <c r="G256" s="4">
        <v>44293</v>
      </c>
      <c r="H256" s="1"/>
    </row>
    <row r="257" spans="1:8" ht="29" hidden="1" x14ac:dyDescent="0.35">
      <c r="A257" s="4">
        <v>44294</v>
      </c>
      <c r="B257" s="1" t="s">
        <v>404</v>
      </c>
      <c r="C257" s="2" t="s">
        <v>863</v>
      </c>
      <c r="D257" s="1" t="s">
        <v>738</v>
      </c>
      <c r="E257" s="1" t="s">
        <v>715</v>
      </c>
      <c r="F257" s="2" t="s">
        <v>869</v>
      </c>
      <c r="G257" s="4">
        <v>44294</v>
      </c>
      <c r="H257" s="1"/>
    </row>
    <row r="258" spans="1:8" hidden="1" x14ac:dyDescent="0.35">
      <c r="A258" s="4">
        <v>44294</v>
      </c>
      <c r="B258" s="1" t="s">
        <v>693</v>
      </c>
      <c r="C258" s="2" t="s">
        <v>852</v>
      </c>
      <c r="D258" s="1" t="s">
        <v>738</v>
      </c>
      <c r="E258" s="1" t="s">
        <v>715</v>
      </c>
      <c r="F258" s="2" t="s">
        <v>865</v>
      </c>
      <c r="G258" s="4" t="s">
        <v>162</v>
      </c>
      <c r="H258" s="1"/>
    </row>
    <row r="259" spans="1:8" hidden="1" x14ac:dyDescent="0.35">
      <c r="A259" s="4">
        <v>44294</v>
      </c>
      <c r="B259" s="1" t="s">
        <v>866</v>
      </c>
      <c r="C259" s="2" t="s">
        <v>855</v>
      </c>
      <c r="D259" s="1" t="s">
        <v>738</v>
      </c>
      <c r="E259" s="1" t="s">
        <v>649</v>
      </c>
      <c r="F259" s="2" t="s">
        <v>872</v>
      </c>
      <c r="G259" s="4" t="s">
        <v>162</v>
      </c>
      <c r="H259" s="1"/>
    </row>
    <row r="260" spans="1:8" ht="29" hidden="1" x14ac:dyDescent="0.35">
      <c r="A260" s="4">
        <v>44294</v>
      </c>
      <c r="B260" s="160" t="s">
        <v>693</v>
      </c>
      <c r="C260" s="161" t="s">
        <v>859</v>
      </c>
      <c r="D260" s="160" t="s">
        <v>738</v>
      </c>
      <c r="E260" s="160" t="s">
        <v>649</v>
      </c>
      <c r="F260" s="161"/>
      <c r="G260" s="4">
        <v>44294</v>
      </c>
      <c r="H260" s="160"/>
    </row>
    <row r="261" spans="1:8" hidden="1" x14ac:dyDescent="0.35">
      <c r="A261" s="4">
        <v>44294</v>
      </c>
      <c r="B261" s="1" t="s">
        <v>693</v>
      </c>
      <c r="C261" s="2" t="s">
        <v>873</v>
      </c>
      <c r="D261" s="1" t="s">
        <v>114</v>
      </c>
      <c r="E261" s="1" t="s">
        <v>23</v>
      </c>
      <c r="F261" s="2"/>
      <c r="G261" s="4">
        <v>44294</v>
      </c>
      <c r="H261" s="1"/>
    </row>
    <row r="262" spans="1:8" hidden="1" x14ac:dyDescent="0.35">
      <c r="A262" s="4">
        <v>44295</v>
      </c>
      <c r="B262" s="1" t="s">
        <v>693</v>
      </c>
      <c r="C262" s="2" t="s">
        <v>852</v>
      </c>
      <c r="D262" s="1" t="s">
        <v>738</v>
      </c>
      <c r="E262" s="1" t="s">
        <v>715</v>
      </c>
      <c r="F262" s="2" t="s">
        <v>865</v>
      </c>
      <c r="G262" s="4" t="s">
        <v>162</v>
      </c>
      <c r="H262" s="1"/>
    </row>
    <row r="263" spans="1:8" hidden="1" x14ac:dyDescent="0.35">
      <c r="A263" s="4">
        <v>44295</v>
      </c>
      <c r="B263" s="1" t="s">
        <v>866</v>
      </c>
      <c r="C263" s="2" t="s">
        <v>855</v>
      </c>
      <c r="D263" s="1" t="s">
        <v>738</v>
      </c>
      <c r="E263" s="1" t="s">
        <v>649</v>
      </c>
      <c r="F263" s="2"/>
      <c r="G263" s="4">
        <v>44298</v>
      </c>
      <c r="H263" s="1"/>
    </row>
    <row r="264" spans="1:8" ht="29" hidden="1" x14ac:dyDescent="0.35">
      <c r="A264" s="4">
        <v>44295</v>
      </c>
      <c r="B264" s="1" t="s">
        <v>874</v>
      </c>
      <c r="C264" s="41" t="s">
        <v>875</v>
      </c>
      <c r="D264" s="1" t="s">
        <v>114</v>
      </c>
      <c r="E264" s="1" t="s">
        <v>39</v>
      </c>
      <c r="F264" s="2" t="s">
        <v>876</v>
      </c>
      <c r="G264" s="4">
        <v>44295</v>
      </c>
      <c r="H264" s="1"/>
    </row>
    <row r="265" spans="1:8" ht="29" hidden="1" x14ac:dyDescent="0.35">
      <c r="A265" s="4">
        <v>44295</v>
      </c>
      <c r="B265" s="1" t="s">
        <v>874</v>
      </c>
      <c r="C265" s="2" t="s">
        <v>877</v>
      </c>
      <c r="D265" s="1" t="s">
        <v>114</v>
      </c>
      <c r="E265" s="1" t="s">
        <v>39</v>
      </c>
      <c r="F265" s="2" t="s">
        <v>876</v>
      </c>
      <c r="G265" s="4">
        <v>44295</v>
      </c>
      <c r="H265" s="1"/>
    </row>
    <row r="266" spans="1:8" hidden="1" x14ac:dyDescent="0.35">
      <c r="A266" s="4">
        <v>44298</v>
      </c>
      <c r="B266" s="1" t="s">
        <v>693</v>
      </c>
      <c r="C266" s="2" t="s">
        <v>852</v>
      </c>
      <c r="D266" s="1" t="s">
        <v>738</v>
      </c>
      <c r="E266" s="1" t="s">
        <v>715</v>
      </c>
      <c r="F266" s="2" t="s">
        <v>865</v>
      </c>
      <c r="G266" s="4" t="s">
        <v>162</v>
      </c>
      <c r="H266" s="1"/>
    </row>
    <row r="267" spans="1:8" hidden="1" x14ac:dyDescent="0.35">
      <c r="A267" s="4">
        <v>44298</v>
      </c>
      <c r="B267" s="1" t="s">
        <v>866</v>
      </c>
      <c r="C267" s="2" t="s">
        <v>855</v>
      </c>
      <c r="D267" s="1" t="s">
        <v>738</v>
      </c>
      <c r="E267" s="1" t="s">
        <v>649</v>
      </c>
      <c r="F267" s="2"/>
      <c r="G267" s="4">
        <v>44298</v>
      </c>
      <c r="H267" s="1"/>
    </row>
    <row r="268" spans="1:8" ht="29" hidden="1" x14ac:dyDescent="0.35">
      <c r="A268" s="4">
        <v>44298</v>
      </c>
      <c r="B268" s="1" t="s">
        <v>874</v>
      </c>
      <c r="C268" s="2" t="s">
        <v>878</v>
      </c>
      <c r="D268" s="1" t="s">
        <v>114</v>
      </c>
      <c r="E268" s="1" t="s">
        <v>39</v>
      </c>
      <c r="F268" s="2" t="s">
        <v>876</v>
      </c>
      <c r="G268" s="4">
        <v>44298</v>
      </c>
      <c r="H268" s="1"/>
    </row>
    <row r="269" spans="1:8" ht="29" hidden="1" x14ac:dyDescent="0.35">
      <c r="A269" s="4">
        <v>44298</v>
      </c>
      <c r="B269" s="1" t="s">
        <v>874</v>
      </c>
      <c r="C269" s="2" t="s">
        <v>879</v>
      </c>
      <c r="D269" s="1" t="s">
        <v>114</v>
      </c>
      <c r="E269" s="1" t="s">
        <v>30</v>
      </c>
      <c r="F269" s="2" t="s">
        <v>876</v>
      </c>
      <c r="G269" s="4">
        <v>44298</v>
      </c>
      <c r="H269" s="1"/>
    </row>
    <row r="270" spans="1:8" hidden="1" x14ac:dyDescent="0.35">
      <c r="A270" s="4">
        <v>44298</v>
      </c>
      <c r="B270" s="1" t="s">
        <v>693</v>
      </c>
      <c r="C270" s="2" t="s">
        <v>829</v>
      </c>
      <c r="D270" s="1" t="s">
        <v>114</v>
      </c>
      <c r="E270" s="1" t="s">
        <v>649</v>
      </c>
      <c r="F270" s="2"/>
      <c r="G270" s="4">
        <v>44298</v>
      </c>
      <c r="H270" s="1"/>
    </row>
    <row r="271" spans="1:8" hidden="1" x14ac:dyDescent="0.35">
      <c r="A271" s="4">
        <v>44298</v>
      </c>
      <c r="B271" s="1" t="s">
        <v>693</v>
      </c>
      <c r="C271" s="2" t="s">
        <v>880</v>
      </c>
      <c r="D271" s="1" t="s">
        <v>114</v>
      </c>
      <c r="E271" s="1" t="s">
        <v>520</v>
      </c>
      <c r="F271" s="2"/>
      <c r="G271" s="4">
        <v>44298</v>
      </c>
      <c r="H271" s="1"/>
    </row>
    <row r="272" spans="1:8" hidden="1" x14ac:dyDescent="0.35">
      <c r="A272" s="4">
        <v>44299</v>
      </c>
      <c r="B272" s="1" t="s">
        <v>693</v>
      </c>
      <c r="C272" s="2" t="s">
        <v>852</v>
      </c>
      <c r="D272" s="1" t="s">
        <v>738</v>
      </c>
      <c r="E272" s="1" t="s">
        <v>23</v>
      </c>
      <c r="F272" s="2" t="s">
        <v>865</v>
      </c>
      <c r="G272" s="4">
        <v>44299</v>
      </c>
      <c r="H272" s="1"/>
    </row>
    <row r="273" spans="1:8" hidden="1" x14ac:dyDescent="0.35">
      <c r="A273" s="4">
        <v>44299</v>
      </c>
      <c r="B273" s="1" t="s">
        <v>866</v>
      </c>
      <c r="C273" s="2" t="s">
        <v>855</v>
      </c>
      <c r="D273" s="1" t="s">
        <v>738</v>
      </c>
      <c r="E273" s="1" t="s">
        <v>46</v>
      </c>
      <c r="F273" s="2" t="s">
        <v>881</v>
      </c>
      <c r="G273" s="4">
        <v>44299</v>
      </c>
      <c r="H273" s="1"/>
    </row>
    <row r="274" spans="1:8" ht="29" hidden="1" x14ac:dyDescent="0.35">
      <c r="A274" s="4">
        <v>44299</v>
      </c>
      <c r="B274" s="1" t="s">
        <v>874</v>
      </c>
      <c r="C274" s="6" t="s">
        <v>882</v>
      </c>
      <c r="D274" s="1" t="s">
        <v>114</v>
      </c>
      <c r="E274" s="1" t="s">
        <v>30</v>
      </c>
      <c r="F274" s="2" t="s">
        <v>876</v>
      </c>
      <c r="G274" s="4">
        <v>44299</v>
      </c>
      <c r="H274" s="1"/>
    </row>
    <row r="275" spans="1:8" hidden="1" x14ac:dyDescent="0.35">
      <c r="A275" s="4">
        <v>44299</v>
      </c>
      <c r="B275" s="1" t="s">
        <v>693</v>
      </c>
      <c r="C275" s="2" t="s">
        <v>829</v>
      </c>
      <c r="D275" s="1" t="s">
        <v>738</v>
      </c>
      <c r="E275" s="1" t="s">
        <v>649</v>
      </c>
      <c r="F275" s="2" t="s">
        <v>883</v>
      </c>
      <c r="G275" s="4" t="s">
        <v>162</v>
      </c>
      <c r="H275" s="1"/>
    </row>
    <row r="276" spans="1:8" ht="29" hidden="1" x14ac:dyDescent="0.35">
      <c r="A276" s="4">
        <v>44299</v>
      </c>
      <c r="B276" s="1" t="s">
        <v>404</v>
      </c>
      <c r="C276" s="2" t="s">
        <v>884</v>
      </c>
      <c r="D276" s="1" t="s">
        <v>114</v>
      </c>
      <c r="E276" s="1" t="s">
        <v>649</v>
      </c>
      <c r="F276" s="2" t="s">
        <v>688</v>
      </c>
      <c r="G276" s="4" t="s">
        <v>162</v>
      </c>
      <c r="H276" s="1"/>
    </row>
    <row r="277" spans="1:8" hidden="1" x14ac:dyDescent="0.35">
      <c r="A277" s="4">
        <v>44299</v>
      </c>
      <c r="B277" s="1" t="s">
        <v>885</v>
      </c>
      <c r="C277" s="2" t="s">
        <v>886</v>
      </c>
      <c r="D277" s="1" t="s">
        <v>114</v>
      </c>
      <c r="E277" s="1" t="s">
        <v>887</v>
      </c>
      <c r="F277" s="2"/>
      <c r="G277" s="1" t="s">
        <v>162</v>
      </c>
      <c r="H277" s="1"/>
    </row>
    <row r="278" spans="1:8" ht="29" hidden="1" x14ac:dyDescent="0.35">
      <c r="A278" s="4">
        <v>44300</v>
      </c>
      <c r="B278" s="1" t="s">
        <v>874</v>
      </c>
      <c r="C278" s="2" t="s">
        <v>882</v>
      </c>
      <c r="D278" s="1" t="s">
        <v>114</v>
      </c>
      <c r="E278" s="1" t="s">
        <v>30</v>
      </c>
      <c r="F278" s="2" t="s">
        <v>876</v>
      </c>
      <c r="G278" s="4">
        <v>44300</v>
      </c>
      <c r="H278" s="1"/>
    </row>
    <row r="279" spans="1:8" ht="29" hidden="1" x14ac:dyDescent="0.35">
      <c r="A279" s="4">
        <v>44300</v>
      </c>
      <c r="B279" s="1" t="s">
        <v>874</v>
      </c>
      <c r="C279" s="2" t="s">
        <v>888</v>
      </c>
      <c r="D279" s="1" t="s">
        <v>114</v>
      </c>
      <c r="E279" s="1" t="s">
        <v>546</v>
      </c>
      <c r="F279" s="2" t="s">
        <v>876</v>
      </c>
      <c r="G279" s="4">
        <v>44300</v>
      </c>
      <c r="H279" s="1"/>
    </row>
    <row r="280" spans="1:8" ht="29" hidden="1" x14ac:dyDescent="0.35">
      <c r="A280" s="4">
        <v>44300</v>
      </c>
      <c r="B280" s="1" t="s">
        <v>404</v>
      </c>
      <c r="C280" s="2" t="s">
        <v>884</v>
      </c>
      <c r="D280" s="1" t="s">
        <v>114</v>
      </c>
      <c r="E280" s="1" t="s">
        <v>649</v>
      </c>
      <c r="F280" s="2" t="s">
        <v>688</v>
      </c>
      <c r="G280" s="4" t="s">
        <v>162</v>
      </c>
      <c r="H280" s="1"/>
    </row>
    <row r="281" spans="1:8" hidden="1" x14ac:dyDescent="0.35">
      <c r="A281" s="4">
        <v>44300</v>
      </c>
      <c r="B281" s="1" t="s">
        <v>885</v>
      </c>
      <c r="C281" s="2" t="s">
        <v>886</v>
      </c>
      <c r="D281" s="1" t="s">
        <v>738</v>
      </c>
      <c r="E281" s="1" t="s">
        <v>887</v>
      </c>
      <c r="F281" s="2"/>
      <c r="G281" s="1" t="s">
        <v>162</v>
      </c>
      <c r="H281" s="1"/>
    </row>
    <row r="282" spans="1:8" hidden="1" x14ac:dyDescent="0.35">
      <c r="A282" s="4">
        <v>44300</v>
      </c>
      <c r="B282" s="1" t="s">
        <v>693</v>
      </c>
      <c r="C282" s="2" t="s">
        <v>889</v>
      </c>
      <c r="D282" s="1" t="s">
        <v>114</v>
      </c>
      <c r="E282" s="1" t="s">
        <v>23</v>
      </c>
      <c r="F282" s="2"/>
      <c r="G282" s="4">
        <v>44300</v>
      </c>
      <c r="H282" s="1"/>
    </row>
    <row r="283" spans="1:8" hidden="1" x14ac:dyDescent="0.35">
      <c r="A283" s="4">
        <v>44300</v>
      </c>
      <c r="B283" s="1" t="s">
        <v>693</v>
      </c>
      <c r="C283" s="2" t="s">
        <v>890</v>
      </c>
      <c r="D283" s="1" t="s">
        <v>114</v>
      </c>
      <c r="E283" s="1" t="s">
        <v>715</v>
      </c>
      <c r="F283" s="2"/>
      <c r="G283" s="1" t="s">
        <v>162</v>
      </c>
      <c r="H283" s="1"/>
    </row>
    <row r="284" spans="1:8" ht="29" hidden="1" x14ac:dyDescent="0.35">
      <c r="A284" s="4">
        <v>44300</v>
      </c>
      <c r="B284" s="1" t="s">
        <v>693</v>
      </c>
      <c r="C284" s="2" t="s">
        <v>891</v>
      </c>
      <c r="D284" s="1" t="s">
        <v>114</v>
      </c>
      <c r="E284" s="1" t="s">
        <v>649</v>
      </c>
      <c r="F284" s="2"/>
      <c r="G284" s="4">
        <v>44300</v>
      </c>
      <c r="H284" s="1"/>
    </row>
    <row r="285" spans="1:8" ht="29" hidden="1" x14ac:dyDescent="0.35">
      <c r="A285" s="4">
        <v>44301</v>
      </c>
      <c r="B285" s="1" t="s">
        <v>874</v>
      </c>
      <c r="C285" s="6" t="s">
        <v>892</v>
      </c>
      <c r="D285" s="1" t="s">
        <v>114</v>
      </c>
      <c r="E285" s="1" t="s">
        <v>546</v>
      </c>
      <c r="F285" s="2" t="s">
        <v>876</v>
      </c>
      <c r="G285" s="4">
        <v>44301</v>
      </c>
      <c r="H285" s="1"/>
    </row>
    <row r="286" spans="1:8" ht="29" hidden="1" x14ac:dyDescent="0.35">
      <c r="A286" s="4">
        <v>44301</v>
      </c>
      <c r="B286" s="1" t="s">
        <v>404</v>
      </c>
      <c r="C286" s="2" t="s">
        <v>884</v>
      </c>
      <c r="D286" s="1" t="s">
        <v>114</v>
      </c>
      <c r="E286" s="1" t="s">
        <v>649</v>
      </c>
      <c r="F286" s="2" t="s">
        <v>893</v>
      </c>
      <c r="G286" s="4" t="s">
        <v>162</v>
      </c>
      <c r="H286" s="1"/>
    </row>
    <row r="287" spans="1:8" hidden="1" x14ac:dyDescent="0.35">
      <c r="A287" s="4">
        <v>44301</v>
      </c>
      <c r="B287" s="1" t="s">
        <v>885</v>
      </c>
      <c r="C287" s="2" t="s">
        <v>886</v>
      </c>
      <c r="D287" s="1" t="s">
        <v>738</v>
      </c>
      <c r="E287" s="1" t="s">
        <v>894</v>
      </c>
      <c r="F287" s="2"/>
      <c r="G287" s="1" t="s">
        <v>162</v>
      </c>
      <c r="H287" s="1"/>
    </row>
    <row r="288" spans="1:8" hidden="1" x14ac:dyDescent="0.35">
      <c r="A288" s="4">
        <v>44301</v>
      </c>
      <c r="B288" s="1" t="s">
        <v>693</v>
      </c>
      <c r="C288" s="2" t="s">
        <v>890</v>
      </c>
      <c r="D288" s="1" t="s">
        <v>738</v>
      </c>
      <c r="E288" s="1" t="s">
        <v>23</v>
      </c>
      <c r="F288" s="2"/>
      <c r="G288" s="1" t="s">
        <v>162</v>
      </c>
      <c r="H288" s="1"/>
    </row>
    <row r="289" spans="1:8" hidden="1" x14ac:dyDescent="0.35">
      <c r="A289" s="4">
        <v>44301</v>
      </c>
      <c r="B289" s="1" t="s">
        <v>693</v>
      </c>
      <c r="C289" s="2" t="s">
        <v>895</v>
      </c>
      <c r="D289" s="1" t="s">
        <v>114</v>
      </c>
      <c r="E289" s="1" t="s">
        <v>649</v>
      </c>
      <c r="F289" s="2"/>
      <c r="G289" s="4">
        <v>44301</v>
      </c>
      <c r="H289" s="1"/>
    </row>
    <row r="290" spans="1:8" ht="29" hidden="1" x14ac:dyDescent="0.35">
      <c r="A290" s="4">
        <v>44302</v>
      </c>
      <c r="B290" s="1" t="s">
        <v>404</v>
      </c>
      <c r="C290" s="2" t="s">
        <v>884</v>
      </c>
      <c r="D290" s="1" t="s">
        <v>114</v>
      </c>
      <c r="E290" s="1" t="s">
        <v>649</v>
      </c>
      <c r="F290" s="2" t="s">
        <v>893</v>
      </c>
      <c r="G290" s="4">
        <v>44302</v>
      </c>
      <c r="H290" s="1"/>
    </row>
    <row r="291" spans="1:8" hidden="1" x14ac:dyDescent="0.35">
      <c r="A291" s="4">
        <v>44302</v>
      </c>
      <c r="B291" s="1" t="s">
        <v>885</v>
      </c>
      <c r="C291" s="2" t="s">
        <v>886</v>
      </c>
      <c r="D291" s="1" t="s">
        <v>738</v>
      </c>
      <c r="E291" s="1" t="s">
        <v>894</v>
      </c>
      <c r="F291" s="2"/>
      <c r="G291" s="1" t="s">
        <v>162</v>
      </c>
      <c r="H291" s="1"/>
    </row>
    <row r="292" spans="1:8" hidden="1" x14ac:dyDescent="0.35">
      <c r="A292" s="4">
        <v>44302</v>
      </c>
      <c r="B292" s="1" t="s">
        <v>693</v>
      </c>
      <c r="C292" s="2" t="s">
        <v>890</v>
      </c>
      <c r="D292" s="1" t="s">
        <v>738</v>
      </c>
      <c r="E292" s="1" t="s">
        <v>23</v>
      </c>
      <c r="F292" s="2" t="s">
        <v>896</v>
      </c>
      <c r="G292" s="1" t="s">
        <v>162</v>
      </c>
      <c r="H292" s="1"/>
    </row>
    <row r="293" spans="1:8" hidden="1" x14ac:dyDescent="0.35">
      <c r="A293" s="4">
        <v>44302</v>
      </c>
      <c r="B293" s="1" t="s">
        <v>693</v>
      </c>
      <c r="C293" s="2" t="s">
        <v>897</v>
      </c>
      <c r="D293" s="1" t="s">
        <v>114</v>
      </c>
      <c r="E293" s="1" t="s">
        <v>592</v>
      </c>
      <c r="F293" s="2"/>
      <c r="G293" s="1" t="s">
        <v>162</v>
      </c>
      <c r="H293" s="1"/>
    </row>
    <row r="294" spans="1:8" ht="29" hidden="1" x14ac:dyDescent="0.35">
      <c r="A294" s="4">
        <v>44303</v>
      </c>
      <c r="B294" s="1" t="s">
        <v>404</v>
      </c>
      <c r="C294" s="2" t="s">
        <v>884</v>
      </c>
      <c r="D294" s="1" t="s">
        <v>114</v>
      </c>
      <c r="E294" s="1" t="s">
        <v>649</v>
      </c>
      <c r="F294" s="2" t="s">
        <v>893</v>
      </c>
      <c r="G294" s="4">
        <v>44303</v>
      </c>
      <c r="H294" s="1"/>
    </row>
    <row r="295" spans="1:8" hidden="1" x14ac:dyDescent="0.35">
      <c r="A295" s="4">
        <v>44303</v>
      </c>
      <c r="B295" s="1" t="s">
        <v>885</v>
      </c>
      <c r="C295" s="2" t="s">
        <v>886</v>
      </c>
      <c r="D295" s="1" t="s">
        <v>738</v>
      </c>
      <c r="E295" s="1" t="s">
        <v>894</v>
      </c>
      <c r="F295" s="2"/>
      <c r="G295" s="1" t="s">
        <v>162</v>
      </c>
      <c r="H295" s="1"/>
    </row>
    <row r="296" spans="1:8" hidden="1" x14ac:dyDescent="0.35">
      <c r="A296" s="4">
        <v>44303</v>
      </c>
      <c r="B296" s="1" t="s">
        <v>693</v>
      </c>
      <c r="C296" s="2" t="s">
        <v>898</v>
      </c>
      <c r="D296" s="1" t="s">
        <v>114</v>
      </c>
      <c r="E296" s="1" t="s">
        <v>592</v>
      </c>
      <c r="F296" s="2"/>
      <c r="G296" s="1" t="s">
        <v>162</v>
      </c>
      <c r="H296" s="1"/>
    </row>
    <row r="297" spans="1:8" hidden="1" x14ac:dyDescent="0.35">
      <c r="A297" s="4">
        <v>44303</v>
      </c>
      <c r="B297" s="1" t="s">
        <v>693</v>
      </c>
      <c r="C297" s="2" t="s">
        <v>899</v>
      </c>
      <c r="D297" s="1" t="s">
        <v>114</v>
      </c>
      <c r="E297" s="1" t="s">
        <v>649</v>
      </c>
      <c r="F297" s="2"/>
      <c r="G297" s="4">
        <v>44303</v>
      </c>
      <c r="H297" s="1"/>
    </row>
    <row r="298" spans="1:8" ht="29" hidden="1" x14ac:dyDescent="0.35">
      <c r="A298" s="4">
        <v>44303</v>
      </c>
      <c r="B298" s="1" t="s">
        <v>693</v>
      </c>
      <c r="C298" s="2" t="s">
        <v>878</v>
      </c>
      <c r="D298" s="1" t="s">
        <v>114</v>
      </c>
      <c r="E298" s="1" t="s">
        <v>39</v>
      </c>
      <c r="F298" s="2" t="s">
        <v>876</v>
      </c>
      <c r="G298" s="4">
        <v>44303</v>
      </c>
      <c r="H298" s="1"/>
    </row>
    <row r="299" spans="1:8" ht="29" hidden="1" x14ac:dyDescent="0.35">
      <c r="A299" s="4">
        <v>44303</v>
      </c>
      <c r="B299" s="1" t="s">
        <v>693</v>
      </c>
      <c r="C299" s="2" t="s">
        <v>900</v>
      </c>
      <c r="D299" s="1" t="s">
        <v>114</v>
      </c>
      <c r="E299" s="1" t="s">
        <v>546</v>
      </c>
      <c r="F299" s="2" t="s">
        <v>876</v>
      </c>
      <c r="G299" s="4">
        <v>44303</v>
      </c>
      <c r="H299" s="1"/>
    </row>
    <row r="300" spans="1:8" ht="232" hidden="1" x14ac:dyDescent="0.35">
      <c r="A300" s="4">
        <v>44306</v>
      </c>
      <c r="B300" s="1" t="s">
        <v>404</v>
      </c>
      <c r="C300" s="2" t="s">
        <v>884</v>
      </c>
      <c r="D300" s="1" t="s">
        <v>114</v>
      </c>
      <c r="E300" s="1" t="s">
        <v>649</v>
      </c>
      <c r="F300" s="2" t="s">
        <v>901</v>
      </c>
      <c r="G300" s="4">
        <v>44306</v>
      </c>
      <c r="H300" s="1"/>
    </row>
    <row r="301" spans="1:8" hidden="1" x14ac:dyDescent="0.35">
      <c r="A301" s="4">
        <v>44306</v>
      </c>
      <c r="B301" s="1" t="s">
        <v>885</v>
      </c>
      <c r="C301" s="2" t="s">
        <v>886</v>
      </c>
      <c r="D301" s="1" t="s">
        <v>738</v>
      </c>
      <c r="E301" s="1" t="s">
        <v>894</v>
      </c>
      <c r="F301" s="2"/>
      <c r="G301" s="1" t="s">
        <v>162</v>
      </c>
      <c r="H301" s="1"/>
    </row>
    <row r="302" spans="1:8" hidden="1" x14ac:dyDescent="0.35">
      <c r="A302" s="4">
        <v>44306</v>
      </c>
      <c r="B302" s="1" t="s">
        <v>693</v>
      </c>
      <c r="C302" s="2" t="s">
        <v>898</v>
      </c>
      <c r="D302" s="1" t="s">
        <v>738</v>
      </c>
      <c r="E302" s="1" t="s">
        <v>649</v>
      </c>
      <c r="F302" s="2"/>
      <c r="G302" s="1" t="s">
        <v>162</v>
      </c>
      <c r="H302" s="1"/>
    </row>
    <row r="303" spans="1:8" hidden="1" x14ac:dyDescent="0.35">
      <c r="A303" s="4">
        <v>44306</v>
      </c>
      <c r="B303" s="1" t="s">
        <v>693</v>
      </c>
      <c r="C303" s="2" t="s">
        <v>902</v>
      </c>
      <c r="D303" s="1" t="s">
        <v>114</v>
      </c>
      <c r="E303" s="1" t="s">
        <v>23</v>
      </c>
      <c r="F303" s="2"/>
      <c r="G303" s="1" t="s">
        <v>162</v>
      </c>
      <c r="H303" s="1"/>
    </row>
    <row r="304" spans="1:8" ht="101.5" hidden="1" x14ac:dyDescent="0.35">
      <c r="A304" s="4">
        <v>44307</v>
      </c>
      <c r="B304" s="1" t="s">
        <v>404</v>
      </c>
      <c r="C304" s="2" t="s">
        <v>884</v>
      </c>
      <c r="D304" s="1" t="s">
        <v>114</v>
      </c>
      <c r="E304" s="1" t="s">
        <v>649</v>
      </c>
      <c r="F304" s="2" t="s">
        <v>903</v>
      </c>
      <c r="G304" s="4">
        <v>44307</v>
      </c>
      <c r="H304" s="1"/>
    </row>
    <row r="305" spans="1:8" hidden="1" x14ac:dyDescent="0.35">
      <c r="A305" s="4">
        <v>44307</v>
      </c>
      <c r="B305" s="1" t="s">
        <v>885</v>
      </c>
      <c r="C305" s="2" t="s">
        <v>886</v>
      </c>
      <c r="D305" s="1" t="s">
        <v>738</v>
      </c>
      <c r="E305" s="1" t="s">
        <v>894</v>
      </c>
      <c r="F305" s="2"/>
      <c r="G305" s="1" t="s">
        <v>162</v>
      </c>
      <c r="H305" s="1"/>
    </row>
    <row r="306" spans="1:8" hidden="1" x14ac:dyDescent="0.35">
      <c r="A306" s="4">
        <v>44307</v>
      </c>
      <c r="B306" s="1" t="s">
        <v>693</v>
      </c>
      <c r="C306" s="2" t="s">
        <v>898</v>
      </c>
      <c r="D306" s="1" t="s">
        <v>738</v>
      </c>
      <c r="E306" s="1" t="s">
        <v>649</v>
      </c>
      <c r="F306" s="2"/>
      <c r="G306" s="1" t="s">
        <v>162</v>
      </c>
      <c r="H306" s="1"/>
    </row>
    <row r="307" spans="1:8" hidden="1" x14ac:dyDescent="0.35">
      <c r="A307" s="4">
        <v>44307</v>
      </c>
      <c r="B307" s="1" t="s">
        <v>693</v>
      </c>
      <c r="C307" s="2" t="s">
        <v>904</v>
      </c>
      <c r="D307" s="1" t="s">
        <v>738</v>
      </c>
      <c r="E307" s="1" t="s">
        <v>715</v>
      </c>
      <c r="F307" s="2"/>
      <c r="G307" s="1" t="s">
        <v>162</v>
      </c>
      <c r="H307" s="1"/>
    </row>
    <row r="308" spans="1:8" ht="43.5" hidden="1" x14ac:dyDescent="0.35">
      <c r="A308" s="4">
        <v>44307</v>
      </c>
      <c r="B308" s="1" t="s">
        <v>404</v>
      </c>
      <c r="C308" s="2" t="s">
        <v>905</v>
      </c>
      <c r="D308" s="1" t="s">
        <v>114</v>
      </c>
      <c r="E308" s="1" t="s">
        <v>906</v>
      </c>
      <c r="F308" s="2" t="s">
        <v>907</v>
      </c>
      <c r="G308" s="4">
        <v>44307</v>
      </c>
      <c r="H308" s="1"/>
    </row>
    <row r="309" spans="1:8" hidden="1" x14ac:dyDescent="0.35">
      <c r="A309" s="4">
        <v>44308</v>
      </c>
      <c r="B309" s="1" t="s">
        <v>885</v>
      </c>
      <c r="C309" s="2" t="s">
        <v>886</v>
      </c>
      <c r="D309" s="1" t="s">
        <v>738</v>
      </c>
      <c r="E309" s="1" t="s">
        <v>894</v>
      </c>
      <c r="F309" s="2"/>
      <c r="G309" s="1" t="s">
        <v>162</v>
      </c>
      <c r="H309" s="1"/>
    </row>
    <row r="310" spans="1:8" hidden="1" x14ac:dyDescent="0.35">
      <c r="A310" s="4">
        <v>44308</v>
      </c>
      <c r="B310" s="1" t="s">
        <v>693</v>
      </c>
      <c r="C310" s="2" t="s">
        <v>898</v>
      </c>
      <c r="D310" s="1" t="s">
        <v>738</v>
      </c>
      <c r="E310" s="1" t="s">
        <v>649</v>
      </c>
      <c r="F310" s="2"/>
      <c r="G310" s="1" t="s">
        <v>162</v>
      </c>
      <c r="H310" s="1"/>
    </row>
    <row r="311" spans="1:8" hidden="1" x14ac:dyDescent="0.35">
      <c r="A311" s="4">
        <v>44308</v>
      </c>
      <c r="B311" s="1" t="s">
        <v>693</v>
      </c>
      <c r="C311" s="2" t="s">
        <v>904</v>
      </c>
      <c r="D311" s="1" t="s">
        <v>738</v>
      </c>
      <c r="E311" s="1" t="s">
        <v>715</v>
      </c>
      <c r="F311" s="2"/>
      <c r="G311" s="1" t="s">
        <v>162</v>
      </c>
      <c r="H311" s="1"/>
    </row>
    <row r="312" spans="1:8" hidden="1" x14ac:dyDescent="0.35">
      <c r="A312" s="4">
        <v>44308</v>
      </c>
      <c r="B312" s="1" t="s">
        <v>693</v>
      </c>
      <c r="C312" s="2" t="s">
        <v>908</v>
      </c>
      <c r="D312" s="1" t="s">
        <v>114</v>
      </c>
      <c r="E312" s="1" t="s">
        <v>30</v>
      </c>
      <c r="F312" s="2"/>
      <c r="G312" s="4">
        <v>44308</v>
      </c>
      <c r="H312" s="1"/>
    </row>
    <row r="313" spans="1:8" hidden="1" x14ac:dyDescent="0.35">
      <c r="A313" s="4">
        <v>44309</v>
      </c>
      <c r="B313" s="1" t="s">
        <v>885</v>
      </c>
      <c r="C313" s="2" t="s">
        <v>886</v>
      </c>
      <c r="D313" s="1" t="s">
        <v>738</v>
      </c>
      <c r="E313" s="1" t="s">
        <v>894</v>
      </c>
      <c r="F313" s="2"/>
      <c r="G313" s="1" t="s">
        <v>162</v>
      </c>
      <c r="H313" s="1"/>
    </row>
    <row r="314" spans="1:8" hidden="1" x14ac:dyDescent="0.35">
      <c r="A314" s="4">
        <v>44309</v>
      </c>
      <c r="B314" s="1" t="s">
        <v>693</v>
      </c>
      <c r="C314" s="2" t="s">
        <v>898</v>
      </c>
      <c r="D314" s="1" t="s">
        <v>738</v>
      </c>
      <c r="E314" s="1" t="s">
        <v>649</v>
      </c>
      <c r="F314" s="2"/>
      <c r="G314" s="1" t="s">
        <v>162</v>
      </c>
      <c r="H314" s="1"/>
    </row>
    <row r="315" spans="1:8" hidden="1" x14ac:dyDescent="0.35">
      <c r="A315" s="4">
        <v>44309</v>
      </c>
      <c r="B315" s="1" t="s">
        <v>693</v>
      </c>
      <c r="C315" s="2" t="s">
        <v>904</v>
      </c>
      <c r="D315" s="1" t="s">
        <v>738</v>
      </c>
      <c r="E315" s="1" t="s">
        <v>715</v>
      </c>
      <c r="F315" s="2"/>
      <c r="G315" s="1" t="s">
        <v>162</v>
      </c>
      <c r="H315" s="1"/>
    </row>
    <row r="316" spans="1:8" hidden="1" x14ac:dyDescent="0.35">
      <c r="A316" s="4">
        <v>44309</v>
      </c>
      <c r="B316" s="1" t="s">
        <v>693</v>
      </c>
      <c r="C316" s="2" t="s">
        <v>909</v>
      </c>
      <c r="D316" s="1" t="s">
        <v>77</v>
      </c>
      <c r="E316" s="1" t="s">
        <v>649</v>
      </c>
      <c r="F316" s="2"/>
      <c r="G316" s="4">
        <v>44309</v>
      </c>
      <c r="H316" s="1"/>
    </row>
    <row r="317" spans="1:8" hidden="1" x14ac:dyDescent="0.35">
      <c r="A317" s="4">
        <v>44309</v>
      </c>
      <c r="B317" s="1" t="s">
        <v>404</v>
      </c>
      <c r="C317" s="2" t="s">
        <v>910</v>
      </c>
      <c r="D317" s="1" t="s">
        <v>114</v>
      </c>
      <c r="E317" s="1" t="s">
        <v>649</v>
      </c>
      <c r="F317" s="2"/>
      <c r="G317" s="4">
        <v>44309</v>
      </c>
      <c r="H317" s="1"/>
    </row>
    <row r="318" spans="1:8" ht="29" hidden="1" x14ac:dyDescent="0.35">
      <c r="A318" s="4">
        <v>44309</v>
      </c>
      <c r="B318" s="1" t="s">
        <v>404</v>
      </c>
      <c r="C318" s="2" t="s">
        <v>911</v>
      </c>
      <c r="D318" s="1" t="s">
        <v>114</v>
      </c>
      <c r="E318" s="1" t="s">
        <v>23</v>
      </c>
      <c r="F318" s="2"/>
      <c r="G318" s="4"/>
      <c r="H318" s="1"/>
    </row>
    <row r="319" spans="1:8" hidden="1" x14ac:dyDescent="0.35">
      <c r="A319" s="4">
        <v>44312</v>
      </c>
      <c r="B319" s="1" t="s">
        <v>885</v>
      </c>
      <c r="C319" s="2" t="s">
        <v>886</v>
      </c>
      <c r="D319" s="1" t="s">
        <v>738</v>
      </c>
      <c r="E319" s="1" t="s">
        <v>894</v>
      </c>
      <c r="F319" s="2"/>
      <c r="G319" s="1" t="s">
        <v>162</v>
      </c>
      <c r="H319" s="1"/>
    </row>
    <row r="320" spans="1:8" hidden="1" x14ac:dyDescent="0.35">
      <c r="A320" s="4">
        <v>44312</v>
      </c>
      <c r="B320" s="1" t="s">
        <v>693</v>
      </c>
      <c r="C320" s="2" t="s">
        <v>898</v>
      </c>
      <c r="D320" s="1" t="s">
        <v>738</v>
      </c>
      <c r="E320" s="1" t="s">
        <v>649</v>
      </c>
      <c r="F320" s="2"/>
      <c r="G320" s="1" t="s">
        <v>162</v>
      </c>
      <c r="H320" s="1"/>
    </row>
    <row r="321" spans="1:8" hidden="1" x14ac:dyDescent="0.35">
      <c r="A321" s="4">
        <v>44312</v>
      </c>
      <c r="B321" s="1" t="s">
        <v>693</v>
      </c>
      <c r="C321" s="2" t="s">
        <v>904</v>
      </c>
      <c r="D321" s="1" t="s">
        <v>738</v>
      </c>
      <c r="E321" s="1" t="s">
        <v>715</v>
      </c>
      <c r="F321" s="2"/>
      <c r="G321" s="1" t="s">
        <v>162</v>
      </c>
      <c r="H321" s="1"/>
    </row>
    <row r="322" spans="1:8" ht="58" hidden="1" x14ac:dyDescent="0.35">
      <c r="A322" s="4">
        <v>44312</v>
      </c>
      <c r="B322" s="1" t="s">
        <v>404</v>
      </c>
      <c r="C322" s="2" t="s">
        <v>911</v>
      </c>
      <c r="D322" s="1" t="s">
        <v>738</v>
      </c>
      <c r="E322" s="1" t="s">
        <v>23</v>
      </c>
      <c r="F322" s="2" t="s">
        <v>912</v>
      </c>
      <c r="G322" s="4">
        <v>44312</v>
      </c>
      <c r="H322" s="1"/>
    </row>
    <row r="323" spans="1:8" ht="130.5" hidden="1" x14ac:dyDescent="0.35">
      <c r="A323" s="4">
        <v>44312</v>
      </c>
      <c r="B323" s="1" t="s">
        <v>404</v>
      </c>
      <c r="C323" s="2" t="s">
        <v>913</v>
      </c>
      <c r="D323" s="1" t="s">
        <v>114</v>
      </c>
      <c r="E323" s="1" t="s">
        <v>649</v>
      </c>
      <c r="F323" s="2" t="s">
        <v>914</v>
      </c>
      <c r="G323" s="4">
        <v>44312</v>
      </c>
      <c r="H323" s="1"/>
    </row>
    <row r="324" spans="1:8" ht="29" hidden="1" x14ac:dyDescent="0.35">
      <c r="A324" s="4">
        <v>44312</v>
      </c>
      <c r="B324" s="1" t="s">
        <v>404</v>
      </c>
      <c r="C324" s="2" t="s">
        <v>915</v>
      </c>
      <c r="D324" s="1" t="s">
        <v>114</v>
      </c>
      <c r="E324" s="1" t="s">
        <v>809</v>
      </c>
      <c r="F324" s="2" t="s">
        <v>916</v>
      </c>
      <c r="G324" s="4">
        <v>44312</v>
      </c>
      <c r="H324" s="1"/>
    </row>
    <row r="325" spans="1:8" hidden="1" x14ac:dyDescent="0.35">
      <c r="A325" s="4">
        <v>44312</v>
      </c>
      <c r="B325" s="1" t="s">
        <v>404</v>
      </c>
      <c r="C325" s="2" t="s">
        <v>917</v>
      </c>
      <c r="D325" s="1" t="s">
        <v>114</v>
      </c>
      <c r="E325" s="1" t="s">
        <v>918</v>
      </c>
      <c r="F325" s="2"/>
      <c r="G325" s="4">
        <v>44312</v>
      </c>
      <c r="H325" s="1"/>
    </row>
    <row r="326" spans="1:8" hidden="1" x14ac:dyDescent="0.35">
      <c r="A326" s="4">
        <v>44313</v>
      </c>
      <c r="B326" s="1" t="s">
        <v>885</v>
      </c>
      <c r="C326" s="2" t="s">
        <v>886</v>
      </c>
      <c r="D326" s="1" t="s">
        <v>738</v>
      </c>
      <c r="E326" s="1" t="s">
        <v>894</v>
      </c>
      <c r="F326" s="2"/>
      <c r="G326" s="1" t="s">
        <v>162</v>
      </c>
      <c r="H326" s="1"/>
    </row>
    <row r="327" spans="1:8" hidden="1" x14ac:dyDescent="0.35">
      <c r="A327" s="4">
        <v>44313</v>
      </c>
      <c r="B327" s="1" t="s">
        <v>693</v>
      </c>
      <c r="C327" s="2" t="s">
        <v>898</v>
      </c>
      <c r="D327" s="1" t="s">
        <v>738</v>
      </c>
      <c r="E327" s="1" t="s">
        <v>649</v>
      </c>
      <c r="F327" s="2"/>
      <c r="G327" s="1" t="s">
        <v>162</v>
      </c>
      <c r="H327" s="1"/>
    </row>
    <row r="328" spans="1:8" hidden="1" x14ac:dyDescent="0.35">
      <c r="A328" s="4">
        <v>44313</v>
      </c>
      <c r="B328" s="1" t="s">
        <v>693</v>
      </c>
      <c r="C328" s="2" t="s">
        <v>904</v>
      </c>
      <c r="D328" s="1" t="s">
        <v>738</v>
      </c>
      <c r="E328" s="1" t="s">
        <v>715</v>
      </c>
      <c r="F328" s="2"/>
      <c r="G328" s="1" t="s">
        <v>162</v>
      </c>
      <c r="H328" s="1"/>
    </row>
    <row r="329" spans="1:8" ht="58" hidden="1" x14ac:dyDescent="0.35">
      <c r="A329" s="4">
        <v>44313</v>
      </c>
      <c r="B329" s="1" t="s">
        <v>404</v>
      </c>
      <c r="C329" s="2" t="s">
        <v>913</v>
      </c>
      <c r="D329" s="1" t="s">
        <v>114</v>
      </c>
      <c r="E329" s="1" t="s">
        <v>649</v>
      </c>
      <c r="F329" s="2" t="s">
        <v>919</v>
      </c>
      <c r="G329" s="4">
        <v>44313</v>
      </c>
      <c r="H329" s="1"/>
    </row>
    <row r="330" spans="1:8" hidden="1" x14ac:dyDescent="0.35">
      <c r="A330" s="4">
        <v>44313</v>
      </c>
      <c r="B330" s="1" t="s">
        <v>404</v>
      </c>
      <c r="C330" s="2" t="s">
        <v>917</v>
      </c>
      <c r="D330" s="1" t="s">
        <v>738</v>
      </c>
      <c r="E330" s="1" t="s">
        <v>918</v>
      </c>
      <c r="F330" s="2"/>
      <c r="G330" s="4">
        <v>44313</v>
      </c>
      <c r="H330" s="1"/>
    </row>
    <row r="331" spans="1:8" hidden="1" x14ac:dyDescent="0.35">
      <c r="A331" s="4">
        <v>44313</v>
      </c>
      <c r="B331" s="1" t="s">
        <v>693</v>
      </c>
      <c r="C331" s="2" t="s">
        <v>920</v>
      </c>
      <c r="D331" s="1" t="s">
        <v>114</v>
      </c>
      <c r="E331" s="1" t="s">
        <v>23</v>
      </c>
      <c r="F331" s="2"/>
      <c r="G331" s="4">
        <v>44313</v>
      </c>
      <c r="H331" s="1"/>
    </row>
    <row r="332" spans="1:8" ht="43.5" hidden="1" x14ac:dyDescent="0.35">
      <c r="A332" s="4">
        <v>44313</v>
      </c>
      <c r="B332" s="1" t="s">
        <v>404</v>
      </c>
      <c r="C332" s="2" t="s">
        <v>915</v>
      </c>
      <c r="D332" s="1"/>
      <c r="E332" s="1"/>
      <c r="F332" s="2" t="s">
        <v>921</v>
      </c>
      <c r="G332" s="4">
        <v>44313</v>
      </c>
      <c r="H332" s="1"/>
    </row>
    <row r="333" spans="1:8" hidden="1" x14ac:dyDescent="0.35">
      <c r="A333" s="4">
        <v>44314</v>
      </c>
      <c r="B333" s="1" t="s">
        <v>885</v>
      </c>
      <c r="C333" s="2" t="s">
        <v>886</v>
      </c>
      <c r="D333" s="1" t="s">
        <v>738</v>
      </c>
      <c r="E333" s="1" t="s">
        <v>894</v>
      </c>
      <c r="F333" s="2"/>
      <c r="G333" s="1" t="s">
        <v>162</v>
      </c>
      <c r="H333" s="1"/>
    </row>
    <row r="334" spans="1:8" hidden="1" x14ac:dyDescent="0.35">
      <c r="A334" s="4">
        <v>44314</v>
      </c>
      <c r="B334" s="1" t="s">
        <v>693</v>
      </c>
      <c r="C334" s="2" t="s">
        <v>898</v>
      </c>
      <c r="D334" s="1" t="s">
        <v>738</v>
      </c>
      <c r="E334" s="1" t="s">
        <v>649</v>
      </c>
      <c r="F334" s="2"/>
      <c r="G334" s="1" t="s">
        <v>162</v>
      </c>
      <c r="H334" s="1"/>
    </row>
    <row r="335" spans="1:8" hidden="1" x14ac:dyDescent="0.35">
      <c r="A335" s="4">
        <v>44314</v>
      </c>
      <c r="B335" s="1" t="s">
        <v>693</v>
      </c>
      <c r="C335" s="2" t="s">
        <v>904</v>
      </c>
      <c r="D335" s="1" t="s">
        <v>738</v>
      </c>
      <c r="E335" s="1" t="s">
        <v>715</v>
      </c>
      <c r="F335" s="2"/>
      <c r="G335" s="1" t="s">
        <v>162</v>
      </c>
      <c r="H335" s="1"/>
    </row>
    <row r="336" spans="1:8" ht="58" hidden="1" x14ac:dyDescent="0.35">
      <c r="A336" s="4">
        <v>44314</v>
      </c>
      <c r="B336" s="1" t="s">
        <v>404</v>
      </c>
      <c r="C336" s="2" t="s">
        <v>913</v>
      </c>
      <c r="D336" s="1" t="s">
        <v>738</v>
      </c>
      <c r="E336" s="1" t="s">
        <v>649</v>
      </c>
      <c r="F336" s="2" t="s">
        <v>922</v>
      </c>
      <c r="G336" s="4">
        <v>44314</v>
      </c>
      <c r="H336" s="1"/>
    </row>
    <row r="337" spans="1:8" ht="29" hidden="1" x14ac:dyDescent="0.35">
      <c r="A337" s="4">
        <v>44314</v>
      </c>
      <c r="B337" s="1" t="s">
        <v>693</v>
      </c>
      <c r="C337" s="2" t="s">
        <v>923</v>
      </c>
      <c r="D337" s="1" t="s">
        <v>114</v>
      </c>
      <c r="E337" s="1" t="s">
        <v>546</v>
      </c>
      <c r="F337" s="2" t="s">
        <v>876</v>
      </c>
      <c r="G337" s="4">
        <v>44314</v>
      </c>
      <c r="H337" s="1"/>
    </row>
    <row r="338" spans="1:8" hidden="1" x14ac:dyDescent="0.35">
      <c r="A338" s="4">
        <v>44314</v>
      </c>
      <c r="B338" s="1" t="s">
        <v>404</v>
      </c>
      <c r="C338" s="2" t="s">
        <v>924</v>
      </c>
      <c r="D338" s="1" t="s">
        <v>114</v>
      </c>
      <c r="E338" s="1" t="s">
        <v>649</v>
      </c>
      <c r="F338" s="2" t="s">
        <v>925</v>
      </c>
      <c r="G338" s="4">
        <v>44314</v>
      </c>
      <c r="H338" s="1"/>
    </row>
    <row r="339" spans="1:8" hidden="1" x14ac:dyDescent="0.35">
      <c r="A339" s="4">
        <v>44315</v>
      </c>
      <c r="B339" s="1" t="s">
        <v>885</v>
      </c>
      <c r="C339" s="2" t="s">
        <v>886</v>
      </c>
      <c r="D339" s="1" t="s">
        <v>738</v>
      </c>
      <c r="E339" s="1" t="s">
        <v>894</v>
      </c>
      <c r="F339" s="2"/>
      <c r="G339" s="1" t="s">
        <v>162</v>
      </c>
      <c r="H339" s="1"/>
    </row>
    <row r="340" spans="1:8" hidden="1" x14ac:dyDescent="0.35">
      <c r="A340" s="4">
        <v>44315</v>
      </c>
      <c r="B340" s="1" t="s">
        <v>693</v>
      </c>
      <c r="C340" s="2" t="s">
        <v>898</v>
      </c>
      <c r="D340" s="1" t="s">
        <v>738</v>
      </c>
      <c r="E340" s="1" t="s">
        <v>649</v>
      </c>
      <c r="F340" s="2"/>
      <c r="G340" s="1" t="s">
        <v>162</v>
      </c>
      <c r="H340" s="1"/>
    </row>
    <row r="341" spans="1:8" hidden="1" x14ac:dyDescent="0.35">
      <c r="A341" s="4">
        <v>44315</v>
      </c>
      <c r="B341" s="1" t="s">
        <v>693</v>
      </c>
      <c r="C341" s="2" t="s">
        <v>904</v>
      </c>
      <c r="D341" s="1" t="s">
        <v>738</v>
      </c>
      <c r="E341" s="1" t="s">
        <v>715</v>
      </c>
      <c r="F341" s="2"/>
      <c r="G341" s="1" t="s">
        <v>162</v>
      </c>
      <c r="H341" s="1"/>
    </row>
    <row r="342" spans="1:8" hidden="1" x14ac:dyDescent="0.35">
      <c r="A342" s="4">
        <v>44315</v>
      </c>
      <c r="B342" s="1" t="s">
        <v>404</v>
      </c>
      <c r="C342" s="2" t="s">
        <v>913</v>
      </c>
      <c r="D342" s="1" t="s">
        <v>738</v>
      </c>
      <c r="E342" s="1" t="s">
        <v>649</v>
      </c>
      <c r="F342" s="2" t="s">
        <v>926</v>
      </c>
      <c r="G342" s="4">
        <v>44315</v>
      </c>
      <c r="H342" s="1"/>
    </row>
    <row r="343" spans="1:8" hidden="1" x14ac:dyDescent="0.35">
      <c r="A343" s="4">
        <v>44315</v>
      </c>
      <c r="B343" s="1" t="s">
        <v>404</v>
      </c>
      <c r="C343" s="2" t="s">
        <v>927</v>
      </c>
      <c r="D343" s="1" t="s">
        <v>738</v>
      </c>
      <c r="E343" s="1" t="s">
        <v>649</v>
      </c>
      <c r="F343" s="2" t="s">
        <v>928</v>
      </c>
      <c r="G343" s="4">
        <v>44315</v>
      </c>
      <c r="H343" s="1"/>
    </row>
    <row r="344" spans="1:8" hidden="1" x14ac:dyDescent="0.35">
      <c r="A344" s="4">
        <v>44316</v>
      </c>
      <c r="B344" s="1" t="s">
        <v>885</v>
      </c>
      <c r="C344" s="2" t="s">
        <v>886</v>
      </c>
      <c r="D344" s="1" t="s">
        <v>738</v>
      </c>
      <c r="E344" s="1" t="s">
        <v>894</v>
      </c>
      <c r="F344" s="2"/>
      <c r="G344" s="1" t="s">
        <v>162</v>
      </c>
      <c r="H344" s="1"/>
    </row>
    <row r="345" spans="1:8" hidden="1" x14ac:dyDescent="0.35">
      <c r="A345" s="4">
        <v>44316</v>
      </c>
      <c r="B345" s="1" t="s">
        <v>693</v>
      </c>
      <c r="C345" s="2" t="s">
        <v>898</v>
      </c>
      <c r="D345" s="1" t="s">
        <v>738</v>
      </c>
      <c r="E345" s="1" t="s">
        <v>649</v>
      </c>
      <c r="F345" s="2"/>
      <c r="G345" s="1" t="s">
        <v>162</v>
      </c>
      <c r="H345" s="1"/>
    </row>
    <row r="346" spans="1:8" hidden="1" x14ac:dyDescent="0.35">
      <c r="A346" s="4">
        <v>44316</v>
      </c>
      <c r="B346" s="1" t="s">
        <v>693</v>
      </c>
      <c r="C346" s="2" t="s">
        <v>904</v>
      </c>
      <c r="D346" s="1" t="s">
        <v>738</v>
      </c>
      <c r="E346" s="1" t="s">
        <v>715</v>
      </c>
      <c r="F346" s="2"/>
      <c r="G346" s="1" t="s">
        <v>162</v>
      </c>
      <c r="H346" s="1"/>
    </row>
    <row r="347" spans="1:8" hidden="1" x14ac:dyDescent="0.35">
      <c r="A347" s="4">
        <v>44316</v>
      </c>
      <c r="B347" s="1" t="s">
        <v>404</v>
      </c>
      <c r="C347" s="2" t="s">
        <v>913</v>
      </c>
      <c r="D347" s="1" t="s">
        <v>738</v>
      </c>
      <c r="E347" s="1" t="s">
        <v>649</v>
      </c>
      <c r="F347" s="2" t="s">
        <v>926</v>
      </c>
      <c r="G347" s="4">
        <v>44316</v>
      </c>
      <c r="H347" s="1"/>
    </row>
    <row r="348" spans="1:8" hidden="1" x14ac:dyDescent="0.35">
      <c r="A348" s="4">
        <v>44316</v>
      </c>
      <c r="B348" s="1" t="s">
        <v>693</v>
      </c>
      <c r="C348" s="2" t="s">
        <v>929</v>
      </c>
      <c r="D348" s="1" t="s">
        <v>114</v>
      </c>
      <c r="E348" s="1" t="s">
        <v>649</v>
      </c>
      <c r="F348" s="2"/>
      <c r="G348" s="4">
        <v>44316</v>
      </c>
      <c r="H348" s="1"/>
    </row>
    <row r="349" spans="1:8" ht="60.5" hidden="1" x14ac:dyDescent="0.35">
      <c r="A349" s="4">
        <v>44316</v>
      </c>
      <c r="B349" s="1" t="s">
        <v>404</v>
      </c>
      <c r="C349" s="2" t="s">
        <v>930</v>
      </c>
      <c r="D349" s="1" t="s">
        <v>114</v>
      </c>
      <c r="E349" s="1" t="s">
        <v>649</v>
      </c>
      <c r="F349" s="183" t="s">
        <v>931</v>
      </c>
      <c r="G349" s="4">
        <v>44316</v>
      </c>
      <c r="H349" s="1"/>
    </row>
    <row r="350" spans="1:8" hidden="1" x14ac:dyDescent="0.35">
      <c r="A350" s="4">
        <v>44319</v>
      </c>
      <c r="B350" s="1" t="s">
        <v>885</v>
      </c>
      <c r="C350" s="2" t="s">
        <v>886</v>
      </c>
      <c r="D350" s="1" t="s">
        <v>738</v>
      </c>
      <c r="E350" s="1" t="s">
        <v>894</v>
      </c>
      <c r="F350" s="2"/>
      <c r="G350" s="1" t="s">
        <v>162</v>
      </c>
      <c r="H350" s="1"/>
    </row>
    <row r="351" spans="1:8" hidden="1" x14ac:dyDescent="0.35">
      <c r="A351" s="4">
        <v>44319</v>
      </c>
      <c r="B351" s="1" t="s">
        <v>693</v>
      </c>
      <c r="C351" s="2" t="s">
        <v>898</v>
      </c>
      <c r="D351" s="1" t="s">
        <v>738</v>
      </c>
      <c r="E351" s="1" t="s">
        <v>649</v>
      </c>
      <c r="F351" s="2"/>
      <c r="G351" s="1" t="s">
        <v>162</v>
      </c>
      <c r="H351" s="1"/>
    </row>
    <row r="352" spans="1:8" hidden="1" x14ac:dyDescent="0.35">
      <c r="A352" s="4">
        <v>44319</v>
      </c>
      <c r="B352" s="1" t="s">
        <v>693</v>
      </c>
      <c r="C352" s="2" t="s">
        <v>904</v>
      </c>
      <c r="D352" s="1" t="s">
        <v>738</v>
      </c>
      <c r="E352" s="1" t="s">
        <v>715</v>
      </c>
      <c r="F352" s="2"/>
      <c r="G352" s="1" t="s">
        <v>162</v>
      </c>
      <c r="H352" s="1"/>
    </row>
    <row r="353" spans="1:8" hidden="1" x14ac:dyDescent="0.35">
      <c r="A353" s="4">
        <v>44319</v>
      </c>
      <c r="B353" s="1" t="s">
        <v>693</v>
      </c>
      <c r="C353" s="2" t="s">
        <v>929</v>
      </c>
      <c r="D353" s="1" t="s">
        <v>114</v>
      </c>
      <c r="E353" s="1" t="s">
        <v>649</v>
      </c>
      <c r="F353" s="2"/>
      <c r="G353" s="4">
        <v>44319</v>
      </c>
      <c r="H353" s="1"/>
    </row>
    <row r="354" spans="1:8" ht="24.5" hidden="1" x14ac:dyDescent="0.35">
      <c r="A354" s="4">
        <v>44319</v>
      </c>
      <c r="B354" s="1" t="s">
        <v>404</v>
      </c>
      <c r="C354" s="2" t="s">
        <v>930</v>
      </c>
      <c r="D354" s="1" t="s">
        <v>114</v>
      </c>
      <c r="E354" s="1" t="s">
        <v>649</v>
      </c>
      <c r="F354" s="183" t="s">
        <v>932</v>
      </c>
      <c r="G354" s="4">
        <v>44319</v>
      </c>
      <c r="H354" s="1"/>
    </row>
    <row r="355" spans="1:8" hidden="1" x14ac:dyDescent="0.35">
      <c r="A355" s="4">
        <v>44320</v>
      </c>
      <c r="B355" s="1" t="s">
        <v>885</v>
      </c>
      <c r="C355" s="2" t="s">
        <v>886</v>
      </c>
      <c r="D355" s="1" t="s">
        <v>738</v>
      </c>
      <c r="E355" s="1" t="s">
        <v>894</v>
      </c>
      <c r="F355" s="2"/>
      <c r="G355" s="1" t="s">
        <v>162</v>
      </c>
      <c r="H355" s="1"/>
    </row>
    <row r="356" spans="1:8" hidden="1" x14ac:dyDescent="0.35">
      <c r="A356" s="4">
        <v>44320</v>
      </c>
      <c r="B356" s="1" t="s">
        <v>693</v>
      </c>
      <c r="C356" s="2" t="s">
        <v>898</v>
      </c>
      <c r="D356" s="1" t="s">
        <v>738</v>
      </c>
      <c r="E356" s="1" t="s">
        <v>649</v>
      </c>
      <c r="F356" s="2"/>
      <c r="G356" s="1" t="s">
        <v>162</v>
      </c>
      <c r="H356" s="1"/>
    </row>
    <row r="357" spans="1:8" hidden="1" x14ac:dyDescent="0.35">
      <c r="A357" s="4">
        <v>44320</v>
      </c>
      <c r="B357" s="1" t="s">
        <v>693</v>
      </c>
      <c r="C357" s="2" t="s">
        <v>904</v>
      </c>
      <c r="D357" s="1" t="s">
        <v>738</v>
      </c>
      <c r="E357" s="1" t="s">
        <v>715</v>
      </c>
      <c r="F357" s="2"/>
      <c r="G357" s="1" t="s">
        <v>162</v>
      </c>
      <c r="H357" s="1"/>
    </row>
    <row r="358" spans="1:8" hidden="1" x14ac:dyDescent="0.35">
      <c r="A358" s="4">
        <v>44320</v>
      </c>
      <c r="B358" s="1" t="s">
        <v>693</v>
      </c>
      <c r="C358" s="2" t="s">
        <v>933</v>
      </c>
      <c r="D358" s="1" t="s">
        <v>114</v>
      </c>
      <c r="E358" s="1" t="s">
        <v>649</v>
      </c>
      <c r="F358" s="2"/>
      <c r="G358" s="4">
        <v>44320</v>
      </c>
      <c r="H358" s="1"/>
    </row>
    <row r="359" spans="1:8" ht="60.5" hidden="1" x14ac:dyDescent="0.35">
      <c r="A359" s="4">
        <v>44320</v>
      </c>
      <c r="B359" s="1" t="s">
        <v>404</v>
      </c>
      <c r="C359" s="2" t="s">
        <v>930</v>
      </c>
      <c r="D359" s="1" t="s">
        <v>114</v>
      </c>
      <c r="E359" s="1" t="s">
        <v>649</v>
      </c>
      <c r="F359" s="183" t="s">
        <v>934</v>
      </c>
      <c r="G359" s="4">
        <v>44320</v>
      </c>
      <c r="H359" s="1"/>
    </row>
    <row r="360" spans="1:8" hidden="1" x14ac:dyDescent="0.35">
      <c r="A360" s="4">
        <v>44321</v>
      </c>
      <c r="B360" s="1" t="s">
        <v>885</v>
      </c>
      <c r="C360" s="2" t="s">
        <v>886</v>
      </c>
      <c r="D360" s="1" t="s">
        <v>656</v>
      </c>
      <c r="E360" s="1" t="s">
        <v>894</v>
      </c>
      <c r="F360" s="2"/>
      <c r="G360" s="1" t="s">
        <v>162</v>
      </c>
      <c r="H360" s="1"/>
    </row>
    <row r="361" spans="1:8" hidden="1" x14ac:dyDescent="0.35">
      <c r="A361" s="4">
        <v>44321</v>
      </c>
      <c r="B361" s="1" t="s">
        <v>693</v>
      </c>
      <c r="C361" s="2" t="s">
        <v>898</v>
      </c>
      <c r="D361" s="1" t="s">
        <v>738</v>
      </c>
      <c r="E361" s="1" t="s">
        <v>649</v>
      </c>
      <c r="F361" s="2"/>
      <c r="G361" s="1" t="s">
        <v>162</v>
      </c>
      <c r="H361" s="1"/>
    </row>
    <row r="362" spans="1:8" hidden="1" x14ac:dyDescent="0.35">
      <c r="A362" s="4">
        <v>44321</v>
      </c>
      <c r="B362" s="1" t="s">
        <v>693</v>
      </c>
      <c r="C362" s="2" t="s">
        <v>904</v>
      </c>
      <c r="D362" s="1" t="s">
        <v>738</v>
      </c>
      <c r="E362" s="1" t="s">
        <v>715</v>
      </c>
      <c r="F362" s="2"/>
      <c r="G362" s="1" t="s">
        <v>162</v>
      </c>
      <c r="H362" s="1"/>
    </row>
    <row r="363" spans="1:8" hidden="1" x14ac:dyDescent="0.35">
      <c r="A363" s="4">
        <v>44321</v>
      </c>
      <c r="B363" s="1" t="s">
        <v>693</v>
      </c>
      <c r="C363" s="2" t="s">
        <v>933</v>
      </c>
      <c r="D363" s="1" t="s">
        <v>114</v>
      </c>
      <c r="E363" s="1" t="s">
        <v>649</v>
      </c>
      <c r="F363" s="2" t="s">
        <v>935</v>
      </c>
      <c r="G363" s="4">
        <v>44321</v>
      </c>
      <c r="H363" s="1"/>
    </row>
    <row r="364" spans="1:8" ht="132.5" hidden="1" x14ac:dyDescent="0.35">
      <c r="A364" s="4">
        <v>44321</v>
      </c>
      <c r="B364" s="1" t="s">
        <v>404</v>
      </c>
      <c r="C364" s="2" t="s">
        <v>930</v>
      </c>
      <c r="D364" s="1" t="s">
        <v>114</v>
      </c>
      <c r="E364" s="1" t="s">
        <v>649</v>
      </c>
      <c r="F364" s="183" t="s">
        <v>936</v>
      </c>
      <c r="G364" s="4">
        <v>44321</v>
      </c>
      <c r="H364" s="1"/>
    </row>
    <row r="365" spans="1:8" hidden="1" x14ac:dyDescent="0.35">
      <c r="A365" s="4">
        <v>44321</v>
      </c>
      <c r="B365" s="1" t="s">
        <v>693</v>
      </c>
      <c r="C365" s="2" t="s">
        <v>937</v>
      </c>
      <c r="D365" s="1" t="s">
        <v>114</v>
      </c>
      <c r="E365" s="1" t="s">
        <v>39</v>
      </c>
      <c r="F365" s="183" t="s">
        <v>876</v>
      </c>
      <c r="G365" s="4">
        <v>44321</v>
      </c>
      <c r="H365" s="1"/>
    </row>
    <row r="366" spans="1:8" hidden="1" x14ac:dyDescent="0.35">
      <c r="A366" s="4">
        <v>44321</v>
      </c>
      <c r="B366" s="1" t="s">
        <v>404</v>
      </c>
      <c r="C366" s="2" t="s">
        <v>938</v>
      </c>
      <c r="D366" s="1" t="s">
        <v>114</v>
      </c>
      <c r="E366" s="1" t="s">
        <v>939</v>
      </c>
      <c r="F366" s="2"/>
      <c r="G366" s="1">
        <v>44321</v>
      </c>
      <c r="H366" s="1"/>
    </row>
    <row r="367" spans="1:8" ht="58" hidden="1" x14ac:dyDescent="0.35">
      <c r="A367" s="4">
        <v>44334</v>
      </c>
      <c r="B367" s="191" t="s">
        <v>940</v>
      </c>
      <c r="C367" s="191" t="s">
        <v>941</v>
      </c>
      <c r="D367" s="191" t="s">
        <v>114</v>
      </c>
      <c r="E367" s="191" t="s">
        <v>39</v>
      </c>
      <c r="F367" s="191" t="s">
        <v>942</v>
      </c>
      <c r="G367" s="192"/>
      <c r="H367" s="192" t="s">
        <v>514</v>
      </c>
    </row>
    <row r="368" spans="1:8" ht="203" hidden="1" x14ac:dyDescent="0.35">
      <c r="A368" s="4">
        <v>44334</v>
      </c>
      <c r="B368" s="191" t="s">
        <v>693</v>
      </c>
      <c r="C368" s="191" t="s">
        <v>943</v>
      </c>
      <c r="D368" s="191" t="s">
        <v>738</v>
      </c>
      <c r="E368" s="191" t="s">
        <v>649</v>
      </c>
      <c r="F368" s="6" t="s">
        <v>944</v>
      </c>
      <c r="G368" s="192"/>
      <c r="H368" s="192" t="s">
        <v>510</v>
      </c>
    </row>
    <row r="369" spans="1:8" ht="29" hidden="1" x14ac:dyDescent="0.35">
      <c r="A369" s="4">
        <v>44334</v>
      </c>
      <c r="B369" s="191" t="s">
        <v>945</v>
      </c>
      <c r="C369" s="191" t="s">
        <v>946</v>
      </c>
      <c r="D369" s="191" t="s">
        <v>114</v>
      </c>
      <c r="E369" s="191" t="s">
        <v>649</v>
      </c>
      <c r="F369" s="191" t="s">
        <v>947</v>
      </c>
      <c r="G369" s="192">
        <v>44334</v>
      </c>
      <c r="H369" s="192" t="s">
        <v>510</v>
      </c>
    </row>
    <row r="370" spans="1:8" ht="29" hidden="1" x14ac:dyDescent="0.35">
      <c r="A370" s="4">
        <v>44334</v>
      </c>
      <c r="B370" s="191" t="s">
        <v>948</v>
      </c>
      <c r="C370" s="191" t="s">
        <v>949</v>
      </c>
      <c r="D370" s="191" t="s">
        <v>114</v>
      </c>
      <c r="E370" s="191" t="s">
        <v>950</v>
      </c>
      <c r="F370" s="191" t="s">
        <v>951</v>
      </c>
      <c r="G370" s="192">
        <v>44334</v>
      </c>
      <c r="H370" s="192" t="s">
        <v>514</v>
      </c>
    </row>
    <row r="371" spans="1:8" hidden="1" x14ac:dyDescent="0.35">
      <c r="A371" s="4">
        <v>44334</v>
      </c>
      <c r="B371" s="191" t="s">
        <v>952</v>
      </c>
      <c r="C371" s="191" t="s">
        <v>953</v>
      </c>
      <c r="D371" s="191" t="s">
        <v>114</v>
      </c>
      <c r="E371" s="191" t="s">
        <v>954</v>
      </c>
      <c r="F371" s="191"/>
      <c r="G371" s="192">
        <v>44334</v>
      </c>
      <c r="H371" s="192" t="s">
        <v>514</v>
      </c>
    </row>
    <row r="372" spans="1:8" hidden="1" x14ac:dyDescent="0.35">
      <c r="A372" s="4">
        <v>44334</v>
      </c>
      <c r="B372" s="1" t="s">
        <v>693</v>
      </c>
      <c r="C372" s="2" t="s">
        <v>898</v>
      </c>
      <c r="D372" s="1" t="s">
        <v>738</v>
      </c>
      <c r="E372" s="1" t="s">
        <v>547</v>
      </c>
      <c r="F372" s="191" t="s">
        <v>955</v>
      </c>
      <c r="G372" s="4" t="s">
        <v>162</v>
      </c>
      <c r="H372" s="192" t="s">
        <v>514</v>
      </c>
    </row>
    <row r="373" spans="1:8" hidden="1" x14ac:dyDescent="0.35">
      <c r="A373" s="4">
        <v>44334</v>
      </c>
      <c r="B373" s="1" t="s">
        <v>404</v>
      </c>
      <c r="C373" s="2" t="s">
        <v>956</v>
      </c>
      <c r="D373" s="191" t="s">
        <v>738</v>
      </c>
      <c r="E373" s="191" t="s">
        <v>520</v>
      </c>
      <c r="F373" s="2">
        <v>1834860</v>
      </c>
      <c r="G373" s="192">
        <v>44334</v>
      </c>
      <c r="H373" s="1" t="s">
        <v>510</v>
      </c>
    </row>
    <row r="374" spans="1:8" ht="203" hidden="1" x14ac:dyDescent="0.35">
      <c r="A374" s="4">
        <v>44335</v>
      </c>
      <c r="B374" s="191" t="s">
        <v>693</v>
      </c>
      <c r="C374" s="191" t="s">
        <v>943</v>
      </c>
      <c r="D374" s="191" t="s">
        <v>738</v>
      </c>
      <c r="E374" s="191" t="s">
        <v>649</v>
      </c>
      <c r="F374" s="6" t="s">
        <v>957</v>
      </c>
      <c r="G374" s="192"/>
      <c r="H374" s="192" t="s">
        <v>510</v>
      </c>
    </row>
    <row r="375" spans="1:8" ht="29" hidden="1" x14ac:dyDescent="0.35">
      <c r="A375" s="4">
        <v>44335</v>
      </c>
      <c r="B375" s="191" t="s">
        <v>945</v>
      </c>
      <c r="C375" s="191" t="s">
        <v>946</v>
      </c>
      <c r="D375" s="191" t="s">
        <v>114</v>
      </c>
      <c r="E375" s="191" t="s">
        <v>649</v>
      </c>
      <c r="F375" s="191" t="s">
        <v>947</v>
      </c>
      <c r="G375" s="192">
        <v>44335</v>
      </c>
      <c r="H375" s="192" t="s">
        <v>510</v>
      </c>
    </row>
    <row r="376" spans="1:8" ht="29" hidden="1" x14ac:dyDescent="0.35">
      <c r="A376" s="4">
        <v>44335</v>
      </c>
      <c r="B376" s="191" t="s">
        <v>948</v>
      </c>
      <c r="C376" s="191" t="s">
        <v>949</v>
      </c>
      <c r="D376" s="191" t="s">
        <v>114</v>
      </c>
      <c r="E376" s="191" t="s">
        <v>958</v>
      </c>
      <c r="F376" s="191" t="s">
        <v>951</v>
      </c>
      <c r="G376" s="192">
        <v>44335</v>
      </c>
      <c r="H376" s="192" t="s">
        <v>514</v>
      </c>
    </row>
    <row r="377" spans="1:8" hidden="1" x14ac:dyDescent="0.35">
      <c r="A377" s="4">
        <v>44335</v>
      </c>
      <c r="B377" s="1" t="s">
        <v>693</v>
      </c>
      <c r="C377" s="2" t="s">
        <v>898</v>
      </c>
      <c r="D377" s="1" t="s">
        <v>738</v>
      </c>
      <c r="E377" s="1" t="s">
        <v>547</v>
      </c>
      <c r="F377" s="191" t="s">
        <v>955</v>
      </c>
      <c r="G377" s="4" t="s">
        <v>162</v>
      </c>
      <c r="H377" s="192" t="s">
        <v>510</v>
      </c>
    </row>
    <row r="378" spans="1:8" ht="29" hidden="1" x14ac:dyDescent="0.35">
      <c r="A378" s="4">
        <v>44335</v>
      </c>
      <c r="B378" s="1" t="s">
        <v>693</v>
      </c>
      <c r="C378" s="2" t="s">
        <v>959</v>
      </c>
      <c r="D378" s="191" t="s">
        <v>114</v>
      </c>
      <c r="E378" s="191" t="s">
        <v>675</v>
      </c>
      <c r="F378" s="2"/>
      <c r="G378" s="1" t="s">
        <v>162</v>
      </c>
      <c r="H378" s="1" t="s">
        <v>514</v>
      </c>
    </row>
    <row r="379" spans="1:8" ht="29" hidden="1" x14ac:dyDescent="0.35">
      <c r="A379" s="4">
        <v>44335</v>
      </c>
      <c r="B379" s="1" t="s">
        <v>404</v>
      </c>
      <c r="C379" s="26" t="s">
        <v>960</v>
      </c>
      <c r="D379" s="191" t="s">
        <v>114</v>
      </c>
      <c r="E379" s="1" t="s">
        <v>39</v>
      </c>
      <c r="F379" s="2" t="s">
        <v>961</v>
      </c>
      <c r="G379" s="1"/>
      <c r="H379" s="1" t="s">
        <v>510</v>
      </c>
    </row>
    <row r="380" spans="1:8" ht="29" hidden="1" x14ac:dyDescent="0.35">
      <c r="A380" s="4">
        <v>44335</v>
      </c>
      <c r="B380" s="1" t="s">
        <v>404</v>
      </c>
      <c r="C380" s="2" t="s">
        <v>962</v>
      </c>
      <c r="D380" s="1" t="s">
        <v>114</v>
      </c>
      <c r="E380" s="1" t="s">
        <v>963</v>
      </c>
      <c r="F380" s="2" t="s">
        <v>964</v>
      </c>
      <c r="G380" s="1"/>
      <c r="H380" s="1" t="s">
        <v>510</v>
      </c>
    </row>
    <row r="381" spans="1:8" ht="101.5" hidden="1" x14ac:dyDescent="0.35">
      <c r="A381" s="4">
        <v>44336</v>
      </c>
      <c r="B381" s="191" t="s">
        <v>693</v>
      </c>
      <c r="C381" s="191" t="s">
        <v>943</v>
      </c>
      <c r="D381" s="191" t="s">
        <v>738</v>
      </c>
      <c r="E381" s="191" t="s">
        <v>649</v>
      </c>
      <c r="F381" s="6" t="s">
        <v>965</v>
      </c>
      <c r="G381" s="192"/>
      <c r="H381" s="192" t="s">
        <v>510</v>
      </c>
    </row>
    <row r="382" spans="1:8" ht="29" hidden="1" x14ac:dyDescent="0.35">
      <c r="A382" s="4">
        <v>44336</v>
      </c>
      <c r="B382" s="191" t="s">
        <v>945</v>
      </c>
      <c r="C382" s="191" t="s">
        <v>946</v>
      </c>
      <c r="D382" s="191" t="s">
        <v>114</v>
      </c>
      <c r="E382" s="191" t="s">
        <v>649</v>
      </c>
      <c r="F382" s="191" t="s">
        <v>947</v>
      </c>
      <c r="G382" s="192">
        <v>44336</v>
      </c>
      <c r="H382" s="192" t="s">
        <v>510</v>
      </c>
    </row>
    <row r="383" spans="1:8" ht="29" hidden="1" x14ac:dyDescent="0.35">
      <c r="A383" s="4">
        <v>44336</v>
      </c>
      <c r="B383" s="191" t="s">
        <v>948</v>
      </c>
      <c r="C383" s="191" t="s">
        <v>949</v>
      </c>
      <c r="D383" s="191" t="s">
        <v>114</v>
      </c>
      <c r="E383" s="191" t="s">
        <v>958</v>
      </c>
      <c r="F383" s="191" t="s">
        <v>951</v>
      </c>
      <c r="G383" s="192">
        <v>44336</v>
      </c>
      <c r="H383" s="192" t="s">
        <v>514</v>
      </c>
    </row>
    <row r="384" spans="1:8" hidden="1" x14ac:dyDescent="0.35">
      <c r="A384" s="4">
        <v>44336</v>
      </c>
      <c r="B384" s="1" t="s">
        <v>693</v>
      </c>
      <c r="C384" s="2" t="s">
        <v>898</v>
      </c>
      <c r="D384" s="1" t="s">
        <v>738</v>
      </c>
      <c r="E384" s="1" t="s">
        <v>547</v>
      </c>
      <c r="F384" s="191" t="s">
        <v>955</v>
      </c>
      <c r="G384" s="4" t="s">
        <v>162</v>
      </c>
      <c r="H384" s="192" t="s">
        <v>510</v>
      </c>
    </row>
    <row r="385" spans="1:8" ht="29" hidden="1" x14ac:dyDescent="0.35">
      <c r="A385" s="4">
        <v>44336</v>
      </c>
      <c r="B385" s="1" t="s">
        <v>693</v>
      </c>
      <c r="C385" s="2" t="s">
        <v>959</v>
      </c>
      <c r="D385" s="191" t="s">
        <v>738</v>
      </c>
      <c r="E385" s="191" t="s">
        <v>675</v>
      </c>
      <c r="F385" s="2"/>
      <c r="G385" s="1" t="s">
        <v>162</v>
      </c>
      <c r="H385" s="1" t="s">
        <v>514</v>
      </c>
    </row>
    <row r="386" spans="1:8" ht="29" hidden="1" x14ac:dyDescent="0.35">
      <c r="A386" s="4">
        <v>44336</v>
      </c>
      <c r="B386" s="1" t="s">
        <v>404</v>
      </c>
      <c r="C386" s="26" t="s">
        <v>960</v>
      </c>
      <c r="D386" s="191" t="s">
        <v>114</v>
      </c>
      <c r="E386" s="1" t="s">
        <v>966</v>
      </c>
      <c r="F386" s="2" t="s">
        <v>967</v>
      </c>
      <c r="G386" s="1"/>
      <c r="H386" s="1" t="s">
        <v>510</v>
      </c>
    </row>
    <row r="387" spans="1:8" ht="29" hidden="1" x14ac:dyDescent="0.35">
      <c r="A387" s="4">
        <v>44336</v>
      </c>
      <c r="B387" s="1" t="s">
        <v>404</v>
      </c>
      <c r="C387" s="2" t="s">
        <v>962</v>
      </c>
      <c r="D387" s="1" t="s">
        <v>114</v>
      </c>
      <c r="E387" s="1" t="s">
        <v>963</v>
      </c>
      <c r="F387" s="2" t="s">
        <v>964</v>
      </c>
      <c r="G387" s="1"/>
      <c r="H387" s="1" t="s">
        <v>510</v>
      </c>
    </row>
    <row r="388" spans="1:8" hidden="1" x14ac:dyDescent="0.35">
      <c r="A388" s="4">
        <v>44336</v>
      </c>
      <c r="B388" s="1" t="s">
        <v>404</v>
      </c>
      <c r="C388" s="2" t="s">
        <v>968</v>
      </c>
      <c r="D388" s="191" t="s">
        <v>114</v>
      </c>
      <c r="E388" s="1" t="s">
        <v>969</v>
      </c>
      <c r="F388" s="2"/>
      <c r="G388" s="1"/>
      <c r="H388" s="1" t="s">
        <v>510</v>
      </c>
    </row>
    <row r="389" spans="1:8" ht="29" hidden="1" x14ac:dyDescent="0.35">
      <c r="A389" s="4">
        <v>44336</v>
      </c>
      <c r="B389" s="1" t="s">
        <v>404</v>
      </c>
      <c r="C389" s="2" t="s">
        <v>970</v>
      </c>
      <c r="D389" s="191" t="s">
        <v>114</v>
      </c>
      <c r="E389" s="1" t="s">
        <v>23</v>
      </c>
      <c r="F389" s="2"/>
      <c r="G389" s="1"/>
      <c r="H389" s="1" t="s">
        <v>510</v>
      </c>
    </row>
    <row r="390" spans="1:8" ht="58" hidden="1" x14ac:dyDescent="0.35">
      <c r="A390" s="4">
        <v>44336</v>
      </c>
      <c r="B390" s="1" t="s">
        <v>404</v>
      </c>
      <c r="C390" s="2" t="s">
        <v>971</v>
      </c>
      <c r="D390" s="191" t="s">
        <v>114</v>
      </c>
      <c r="E390" s="1" t="s">
        <v>649</v>
      </c>
      <c r="F390" s="2" t="s">
        <v>972</v>
      </c>
      <c r="G390" s="1"/>
      <c r="H390" s="1" t="s">
        <v>510</v>
      </c>
    </row>
    <row r="391" spans="1:8" ht="29" hidden="1" x14ac:dyDescent="0.35">
      <c r="A391" s="4">
        <v>44337</v>
      </c>
      <c r="B391" s="191" t="s">
        <v>973</v>
      </c>
      <c r="C391" s="191" t="s">
        <v>946</v>
      </c>
      <c r="D391" s="191" t="s">
        <v>114</v>
      </c>
      <c r="E391" s="191" t="s">
        <v>649</v>
      </c>
      <c r="F391" s="191" t="s">
        <v>947</v>
      </c>
      <c r="G391" s="4">
        <v>44337</v>
      </c>
      <c r="H391" s="192" t="s">
        <v>510</v>
      </c>
    </row>
    <row r="392" spans="1:8" hidden="1" x14ac:dyDescent="0.35">
      <c r="A392" s="4">
        <v>44337</v>
      </c>
      <c r="B392" s="191" t="s">
        <v>948</v>
      </c>
      <c r="C392" s="191" t="s">
        <v>974</v>
      </c>
      <c r="D392" s="191" t="s">
        <v>114</v>
      </c>
      <c r="E392" s="191" t="s">
        <v>222</v>
      </c>
      <c r="F392" s="191"/>
      <c r="G392" s="4">
        <v>44337</v>
      </c>
      <c r="H392" s="192" t="s">
        <v>510</v>
      </c>
    </row>
    <row r="393" spans="1:8" ht="29" hidden="1" x14ac:dyDescent="0.35">
      <c r="A393" s="4">
        <v>44337</v>
      </c>
      <c r="B393" s="1" t="s">
        <v>693</v>
      </c>
      <c r="C393" s="2" t="s">
        <v>959</v>
      </c>
      <c r="D393" s="191" t="s">
        <v>738</v>
      </c>
      <c r="E393" s="191" t="s">
        <v>675</v>
      </c>
      <c r="F393" s="2"/>
      <c r="G393" s="1" t="s">
        <v>162</v>
      </c>
      <c r="H393" s="1" t="s">
        <v>514</v>
      </c>
    </row>
    <row r="394" spans="1:8" hidden="1" x14ac:dyDescent="0.35">
      <c r="A394" s="4">
        <v>44337</v>
      </c>
      <c r="B394" s="1" t="s">
        <v>404</v>
      </c>
      <c r="C394" s="2" t="s">
        <v>968</v>
      </c>
      <c r="D394" s="191" t="s">
        <v>738</v>
      </c>
      <c r="E394" s="1" t="s">
        <v>969</v>
      </c>
      <c r="F394" s="2"/>
      <c r="G394" s="4">
        <v>44337</v>
      </c>
      <c r="H394" s="1" t="s">
        <v>510</v>
      </c>
    </row>
    <row r="395" spans="1:8" ht="58" hidden="1" x14ac:dyDescent="0.35">
      <c r="A395" s="4">
        <v>44337</v>
      </c>
      <c r="B395" s="1" t="s">
        <v>404</v>
      </c>
      <c r="C395" s="2" t="s">
        <v>971</v>
      </c>
      <c r="D395" s="191" t="s">
        <v>114</v>
      </c>
      <c r="E395" s="1" t="s">
        <v>649</v>
      </c>
      <c r="F395" s="2" t="s">
        <v>975</v>
      </c>
      <c r="G395" s="1" t="s">
        <v>162</v>
      </c>
      <c r="H395" s="1" t="s">
        <v>510</v>
      </c>
    </row>
    <row r="396" spans="1:8" ht="29" hidden="1" x14ac:dyDescent="0.35">
      <c r="A396" s="4">
        <v>44337</v>
      </c>
      <c r="B396" s="1" t="s">
        <v>398</v>
      </c>
      <c r="C396" s="2" t="s">
        <v>976</v>
      </c>
      <c r="D396" s="1" t="s">
        <v>114</v>
      </c>
      <c r="E396" s="1" t="s">
        <v>546</v>
      </c>
      <c r="F396" s="2" t="s">
        <v>977</v>
      </c>
      <c r="G396" s="4">
        <v>44337</v>
      </c>
      <c r="H396" s="1" t="s">
        <v>514</v>
      </c>
    </row>
    <row r="397" spans="1:8" ht="29" hidden="1" x14ac:dyDescent="0.35">
      <c r="A397" s="4">
        <v>44340</v>
      </c>
      <c r="B397" s="191" t="s">
        <v>973</v>
      </c>
      <c r="C397" s="191" t="s">
        <v>946</v>
      </c>
      <c r="D397" s="191" t="s">
        <v>114</v>
      </c>
      <c r="E397" s="191" t="s">
        <v>649</v>
      </c>
      <c r="F397" s="191" t="s">
        <v>947</v>
      </c>
      <c r="G397" s="4">
        <v>44340</v>
      </c>
      <c r="H397" s="192" t="s">
        <v>510</v>
      </c>
    </row>
    <row r="398" spans="1:8" hidden="1" x14ac:dyDescent="0.35">
      <c r="A398" s="4">
        <v>44340</v>
      </c>
      <c r="B398" s="191" t="s">
        <v>948</v>
      </c>
      <c r="C398" s="191" t="s">
        <v>974</v>
      </c>
      <c r="D398" s="191" t="s">
        <v>114</v>
      </c>
      <c r="E398" s="191" t="s">
        <v>222</v>
      </c>
      <c r="F398" s="191"/>
      <c r="G398" s="4">
        <v>44340</v>
      </c>
      <c r="H398" s="192" t="s">
        <v>510</v>
      </c>
    </row>
    <row r="399" spans="1:8" ht="29" hidden="1" x14ac:dyDescent="0.35">
      <c r="A399" s="4">
        <v>44340</v>
      </c>
      <c r="B399" s="1" t="s">
        <v>693</v>
      </c>
      <c r="C399" s="2" t="s">
        <v>959</v>
      </c>
      <c r="D399" s="191" t="s">
        <v>738</v>
      </c>
      <c r="E399" s="191" t="s">
        <v>675</v>
      </c>
      <c r="F399" s="2"/>
      <c r="G399" s="1" t="s">
        <v>162</v>
      </c>
      <c r="H399" s="1" t="s">
        <v>510</v>
      </c>
    </row>
    <row r="400" spans="1:8" ht="58" hidden="1" x14ac:dyDescent="0.35">
      <c r="A400" s="4">
        <v>44340</v>
      </c>
      <c r="B400" s="1" t="s">
        <v>404</v>
      </c>
      <c r="C400" s="2" t="s">
        <v>971</v>
      </c>
      <c r="D400" s="191" t="s">
        <v>738</v>
      </c>
      <c r="E400" s="1" t="s">
        <v>649</v>
      </c>
      <c r="F400" s="2" t="s">
        <v>978</v>
      </c>
      <c r="G400" s="1" t="s">
        <v>162</v>
      </c>
      <c r="H400" s="1" t="s">
        <v>510</v>
      </c>
    </row>
    <row r="401" spans="1:8" ht="29" hidden="1" x14ac:dyDescent="0.35">
      <c r="A401" s="4">
        <v>44340</v>
      </c>
      <c r="B401" s="1" t="s">
        <v>398</v>
      </c>
      <c r="C401" s="2" t="s">
        <v>976</v>
      </c>
      <c r="D401" s="1" t="s">
        <v>114</v>
      </c>
      <c r="E401" s="1" t="s">
        <v>649</v>
      </c>
      <c r="F401" s="2" t="s">
        <v>979</v>
      </c>
      <c r="G401" s="1" t="s">
        <v>162</v>
      </c>
      <c r="H401" s="1" t="s">
        <v>510</v>
      </c>
    </row>
    <row r="402" spans="1:8" hidden="1" x14ac:dyDescent="0.35">
      <c r="A402" s="4">
        <v>44340</v>
      </c>
      <c r="B402" s="1" t="s">
        <v>693</v>
      </c>
      <c r="C402" s="2" t="s">
        <v>980</v>
      </c>
      <c r="D402" s="191" t="s">
        <v>114</v>
      </c>
      <c r="E402" s="191" t="s">
        <v>46</v>
      </c>
      <c r="F402" s="2"/>
      <c r="G402" s="4">
        <v>44340</v>
      </c>
      <c r="H402" s="1" t="s">
        <v>514</v>
      </c>
    </row>
    <row r="403" spans="1:8" hidden="1" x14ac:dyDescent="0.35">
      <c r="A403" s="4">
        <v>44340</v>
      </c>
      <c r="B403" s="1" t="s">
        <v>693</v>
      </c>
      <c r="C403" s="2" t="s">
        <v>981</v>
      </c>
      <c r="D403" s="191" t="s">
        <v>114</v>
      </c>
      <c r="E403" s="191" t="s">
        <v>649</v>
      </c>
      <c r="F403" s="2"/>
      <c r="G403" s="4">
        <v>44340</v>
      </c>
      <c r="H403" s="1" t="s">
        <v>514</v>
      </c>
    </row>
    <row r="404" spans="1:8" hidden="1" x14ac:dyDescent="0.35">
      <c r="A404" s="4">
        <v>44340</v>
      </c>
      <c r="B404" s="1" t="s">
        <v>693</v>
      </c>
      <c r="C404" s="2" t="s">
        <v>982</v>
      </c>
      <c r="D404" s="191" t="s">
        <v>114</v>
      </c>
      <c r="E404" s="191" t="s">
        <v>715</v>
      </c>
      <c r="F404" s="2"/>
      <c r="G404" s="4" t="s">
        <v>162</v>
      </c>
      <c r="H404" s="1" t="s">
        <v>514</v>
      </c>
    </row>
    <row r="405" spans="1:8" hidden="1" x14ac:dyDescent="0.35">
      <c r="A405" s="4">
        <v>44340</v>
      </c>
      <c r="B405" s="1" t="s">
        <v>983</v>
      </c>
      <c r="C405" s="2" t="s">
        <v>984</v>
      </c>
      <c r="D405" s="191" t="s">
        <v>738</v>
      </c>
      <c r="E405" s="191" t="s">
        <v>985</v>
      </c>
      <c r="F405" s="2"/>
      <c r="G405" s="1" t="s">
        <v>162</v>
      </c>
      <c r="H405" s="1" t="s">
        <v>514</v>
      </c>
    </row>
    <row r="406" spans="1:8" ht="29" hidden="1" x14ac:dyDescent="0.35">
      <c r="A406" s="4">
        <v>44341</v>
      </c>
      <c r="B406" s="191" t="s">
        <v>973</v>
      </c>
      <c r="C406" s="191" t="s">
        <v>946</v>
      </c>
      <c r="D406" s="191" t="s">
        <v>114</v>
      </c>
      <c r="E406" s="191" t="s">
        <v>649</v>
      </c>
      <c r="F406" s="191" t="s">
        <v>947</v>
      </c>
      <c r="G406" s="4">
        <v>44341</v>
      </c>
      <c r="H406" s="192" t="s">
        <v>510</v>
      </c>
    </row>
    <row r="407" spans="1:8" ht="29" hidden="1" x14ac:dyDescent="0.35">
      <c r="A407" s="4">
        <v>44341</v>
      </c>
      <c r="B407" s="1" t="s">
        <v>693</v>
      </c>
      <c r="C407" s="2" t="s">
        <v>959</v>
      </c>
      <c r="D407" s="191" t="s">
        <v>738</v>
      </c>
      <c r="E407" s="191" t="s">
        <v>675</v>
      </c>
      <c r="F407" s="2" t="s">
        <v>986</v>
      </c>
      <c r="G407" s="1" t="s">
        <v>162</v>
      </c>
      <c r="H407" s="1" t="s">
        <v>510</v>
      </c>
    </row>
    <row r="408" spans="1:8" ht="43.5" hidden="1" x14ac:dyDescent="0.35">
      <c r="A408" s="4">
        <v>44341</v>
      </c>
      <c r="B408" s="1" t="s">
        <v>404</v>
      </c>
      <c r="C408" s="2" t="s">
        <v>971</v>
      </c>
      <c r="D408" s="191" t="s">
        <v>738</v>
      </c>
      <c r="E408" s="1" t="s">
        <v>649</v>
      </c>
      <c r="F408" s="2" t="s">
        <v>987</v>
      </c>
      <c r="G408" s="1" t="s">
        <v>162</v>
      </c>
      <c r="H408" s="1" t="s">
        <v>510</v>
      </c>
    </row>
    <row r="409" spans="1:8" ht="29" hidden="1" x14ac:dyDescent="0.35">
      <c r="A409" s="4">
        <v>44341</v>
      </c>
      <c r="B409" s="1" t="s">
        <v>398</v>
      </c>
      <c r="C409" s="2" t="s">
        <v>976</v>
      </c>
      <c r="D409" s="191" t="s">
        <v>738</v>
      </c>
      <c r="E409" s="1" t="s">
        <v>649</v>
      </c>
      <c r="F409" s="2" t="s">
        <v>979</v>
      </c>
      <c r="G409" s="1" t="s">
        <v>162</v>
      </c>
      <c r="H409" s="1" t="s">
        <v>510</v>
      </c>
    </row>
    <row r="410" spans="1:8" hidden="1" x14ac:dyDescent="0.35">
      <c r="A410" s="4">
        <v>44341</v>
      </c>
      <c r="B410" s="1" t="s">
        <v>693</v>
      </c>
      <c r="C410" s="2" t="s">
        <v>980</v>
      </c>
      <c r="D410" s="191" t="s">
        <v>738</v>
      </c>
      <c r="E410" s="191" t="s">
        <v>46</v>
      </c>
      <c r="F410" s="2" t="s">
        <v>988</v>
      </c>
      <c r="G410" s="4">
        <v>44341</v>
      </c>
      <c r="H410" s="1" t="s">
        <v>514</v>
      </c>
    </row>
    <row r="411" spans="1:8" hidden="1" x14ac:dyDescent="0.35">
      <c r="A411" s="4">
        <v>44341</v>
      </c>
      <c r="B411" s="1" t="s">
        <v>693</v>
      </c>
      <c r="C411" s="2" t="s">
        <v>982</v>
      </c>
      <c r="D411" s="191" t="s">
        <v>738</v>
      </c>
      <c r="E411" s="191" t="s">
        <v>715</v>
      </c>
      <c r="F411" s="2"/>
      <c r="G411" s="4" t="s">
        <v>162</v>
      </c>
      <c r="H411" s="1" t="s">
        <v>514</v>
      </c>
    </row>
    <row r="412" spans="1:8" hidden="1" x14ac:dyDescent="0.35">
      <c r="A412" s="4">
        <v>44341</v>
      </c>
      <c r="B412" s="1" t="s">
        <v>983</v>
      </c>
      <c r="C412" s="2" t="s">
        <v>984</v>
      </c>
      <c r="D412" s="191" t="s">
        <v>738</v>
      </c>
      <c r="E412" s="191" t="s">
        <v>985</v>
      </c>
      <c r="F412" s="2"/>
      <c r="G412" s="1" t="s">
        <v>162</v>
      </c>
      <c r="H412" s="1" t="s">
        <v>514</v>
      </c>
    </row>
    <row r="413" spans="1:8" hidden="1" x14ac:dyDescent="0.35">
      <c r="A413" s="4">
        <v>44341</v>
      </c>
      <c r="B413" s="1" t="s">
        <v>693</v>
      </c>
      <c r="C413" s="2" t="s">
        <v>989</v>
      </c>
      <c r="D413" s="191" t="s">
        <v>114</v>
      </c>
      <c r="E413" s="191" t="s">
        <v>23</v>
      </c>
      <c r="F413" s="2"/>
      <c r="G413" s="4">
        <v>44341</v>
      </c>
      <c r="H413" s="1" t="s">
        <v>510</v>
      </c>
    </row>
    <row r="414" spans="1:8" hidden="1" x14ac:dyDescent="0.35">
      <c r="A414" s="4">
        <v>44341</v>
      </c>
      <c r="B414" s="1" t="s">
        <v>693</v>
      </c>
      <c r="C414" s="2" t="s">
        <v>990</v>
      </c>
      <c r="D414" s="191" t="s">
        <v>114</v>
      </c>
      <c r="E414" s="191" t="s">
        <v>715</v>
      </c>
      <c r="F414" s="2"/>
      <c r="G414" s="4">
        <v>44341</v>
      </c>
      <c r="H414" s="1" t="s">
        <v>510</v>
      </c>
    </row>
    <row r="415" spans="1:8" ht="43.5" hidden="1" x14ac:dyDescent="0.35">
      <c r="A415" s="4">
        <v>44342</v>
      </c>
      <c r="B415" s="191" t="s">
        <v>973</v>
      </c>
      <c r="C415" s="191" t="s">
        <v>991</v>
      </c>
      <c r="D415" s="191" t="s">
        <v>114</v>
      </c>
      <c r="E415" s="191" t="s">
        <v>649</v>
      </c>
      <c r="F415" s="191" t="s">
        <v>992</v>
      </c>
      <c r="G415" s="4" t="s">
        <v>162</v>
      </c>
      <c r="H415" s="192" t="s">
        <v>510</v>
      </c>
    </row>
    <row r="416" spans="1:8" ht="43.5" hidden="1" x14ac:dyDescent="0.35">
      <c r="A416" s="4">
        <v>44342</v>
      </c>
      <c r="B416" s="1" t="s">
        <v>404</v>
      </c>
      <c r="C416" s="2" t="s">
        <v>971</v>
      </c>
      <c r="D416" s="191" t="s">
        <v>738</v>
      </c>
      <c r="E416" s="1" t="s">
        <v>649</v>
      </c>
      <c r="F416" s="2" t="s">
        <v>987</v>
      </c>
      <c r="G416" s="1" t="s">
        <v>162</v>
      </c>
      <c r="H416" s="1" t="s">
        <v>510</v>
      </c>
    </row>
    <row r="417" spans="1:8" ht="29" hidden="1" x14ac:dyDescent="0.35">
      <c r="A417" s="4">
        <v>44342</v>
      </c>
      <c r="B417" s="1" t="s">
        <v>398</v>
      </c>
      <c r="C417" s="2" t="s">
        <v>976</v>
      </c>
      <c r="D417" s="191" t="s">
        <v>738</v>
      </c>
      <c r="E417" s="1" t="s">
        <v>649</v>
      </c>
      <c r="F417" s="2" t="s">
        <v>979</v>
      </c>
      <c r="G417" s="1" t="s">
        <v>162</v>
      </c>
      <c r="H417" s="1" t="s">
        <v>510</v>
      </c>
    </row>
    <row r="418" spans="1:8" hidden="1" x14ac:dyDescent="0.35">
      <c r="A418" s="4">
        <v>44342</v>
      </c>
      <c r="B418" s="1" t="s">
        <v>693</v>
      </c>
      <c r="C418" s="2" t="s">
        <v>980</v>
      </c>
      <c r="D418" s="191" t="s">
        <v>738</v>
      </c>
      <c r="E418" s="191" t="s">
        <v>46</v>
      </c>
      <c r="F418" s="2" t="s">
        <v>988</v>
      </c>
      <c r="G418" s="4">
        <v>44342</v>
      </c>
      <c r="H418" s="1" t="s">
        <v>514</v>
      </c>
    </row>
    <row r="419" spans="1:8" hidden="1" x14ac:dyDescent="0.35">
      <c r="A419" s="4">
        <v>44342</v>
      </c>
      <c r="B419" s="1" t="s">
        <v>693</v>
      </c>
      <c r="C419" s="2" t="s">
        <v>982</v>
      </c>
      <c r="D419" s="191" t="s">
        <v>738</v>
      </c>
      <c r="E419" s="191" t="s">
        <v>715</v>
      </c>
      <c r="F419" s="2"/>
      <c r="G419" s="4" t="s">
        <v>162</v>
      </c>
      <c r="H419" s="1" t="s">
        <v>514</v>
      </c>
    </row>
    <row r="420" spans="1:8" hidden="1" x14ac:dyDescent="0.35">
      <c r="A420" s="4">
        <v>44342</v>
      </c>
      <c r="B420" s="1" t="s">
        <v>983</v>
      </c>
      <c r="C420" s="2" t="s">
        <v>984</v>
      </c>
      <c r="D420" s="191" t="s">
        <v>738</v>
      </c>
      <c r="E420" s="191" t="s">
        <v>985</v>
      </c>
      <c r="F420" s="2"/>
      <c r="G420" s="1" t="s">
        <v>162</v>
      </c>
      <c r="H420" s="1" t="s">
        <v>514</v>
      </c>
    </row>
    <row r="421" spans="1:8" hidden="1" x14ac:dyDescent="0.35">
      <c r="A421" s="4">
        <v>44342</v>
      </c>
      <c r="B421" s="1" t="s">
        <v>693</v>
      </c>
      <c r="C421" s="2" t="s">
        <v>993</v>
      </c>
      <c r="D421" s="191" t="s">
        <v>114</v>
      </c>
      <c r="E421" s="191" t="s">
        <v>23</v>
      </c>
      <c r="F421" s="2"/>
      <c r="G421" s="4">
        <v>44342</v>
      </c>
      <c r="H421" s="1" t="s">
        <v>510</v>
      </c>
    </row>
    <row r="422" spans="1:8" hidden="1" x14ac:dyDescent="0.35">
      <c r="A422" s="4">
        <v>44342</v>
      </c>
      <c r="B422" s="1" t="s">
        <v>693</v>
      </c>
      <c r="C422" s="2" t="s">
        <v>994</v>
      </c>
      <c r="D422" s="191" t="s">
        <v>114</v>
      </c>
      <c r="E422" s="191" t="s">
        <v>649</v>
      </c>
      <c r="F422" s="2"/>
      <c r="G422" s="4">
        <v>44342</v>
      </c>
      <c r="H422" s="1" t="s">
        <v>510</v>
      </c>
    </row>
    <row r="423" spans="1:8" ht="43.5" hidden="1" x14ac:dyDescent="0.35">
      <c r="A423" s="4">
        <v>44343</v>
      </c>
      <c r="B423" s="191" t="s">
        <v>973</v>
      </c>
      <c r="C423" s="191" t="s">
        <v>991</v>
      </c>
      <c r="D423" s="191" t="s">
        <v>738</v>
      </c>
      <c r="E423" s="191" t="s">
        <v>649</v>
      </c>
      <c r="F423" s="191" t="s">
        <v>995</v>
      </c>
      <c r="G423" s="4" t="s">
        <v>162</v>
      </c>
      <c r="H423" s="192" t="s">
        <v>510</v>
      </c>
    </row>
    <row r="424" spans="1:8" ht="29" hidden="1" x14ac:dyDescent="0.35">
      <c r="A424" s="4">
        <v>44343</v>
      </c>
      <c r="B424" s="1" t="s">
        <v>398</v>
      </c>
      <c r="C424" s="2" t="s">
        <v>976</v>
      </c>
      <c r="D424" s="191" t="s">
        <v>738</v>
      </c>
      <c r="E424" s="1" t="s">
        <v>649</v>
      </c>
      <c r="F424" s="2" t="s">
        <v>979</v>
      </c>
      <c r="G424" s="1" t="s">
        <v>162</v>
      </c>
      <c r="H424" s="1" t="s">
        <v>510</v>
      </c>
    </row>
    <row r="425" spans="1:8" hidden="1" x14ac:dyDescent="0.35">
      <c r="A425" s="4">
        <v>44343</v>
      </c>
      <c r="B425" s="1" t="s">
        <v>693</v>
      </c>
      <c r="C425" s="2" t="s">
        <v>982</v>
      </c>
      <c r="D425" s="191" t="s">
        <v>738</v>
      </c>
      <c r="E425" s="191" t="s">
        <v>715</v>
      </c>
      <c r="F425" s="2"/>
      <c r="G425" s="4" t="s">
        <v>162</v>
      </c>
      <c r="H425" s="1" t="s">
        <v>514</v>
      </c>
    </row>
    <row r="426" spans="1:8" hidden="1" x14ac:dyDescent="0.35">
      <c r="A426" s="4">
        <v>44343</v>
      </c>
      <c r="B426" s="1" t="s">
        <v>983</v>
      </c>
      <c r="C426" s="2" t="s">
        <v>984</v>
      </c>
      <c r="D426" s="191" t="s">
        <v>738</v>
      </c>
      <c r="E426" s="191" t="s">
        <v>985</v>
      </c>
      <c r="F426" s="2"/>
      <c r="G426" s="1" t="s">
        <v>162</v>
      </c>
      <c r="H426" s="1" t="s">
        <v>514</v>
      </c>
    </row>
    <row r="427" spans="1:8" ht="29" hidden="1" x14ac:dyDescent="0.35">
      <c r="A427" s="4">
        <v>44343</v>
      </c>
      <c r="B427" s="1" t="s">
        <v>693</v>
      </c>
      <c r="C427" s="2" t="s">
        <v>996</v>
      </c>
      <c r="D427" s="191" t="s">
        <v>114</v>
      </c>
      <c r="E427" s="191" t="s">
        <v>649</v>
      </c>
      <c r="F427" s="2"/>
      <c r="G427" s="4" t="s">
        <v>162</v>
      </c>
      <c r="H427" s="1" t="s">
        <v>514</v>
      </c>
    </row>
    <row r="428" spans="1:8" ht="43.5" hidden="1" x14ac:dyDescent="0.35">
      <c r="A428" s="4">
        <v>44344</v>
      </c>
      <c r="B428" s="191" t="s">
        <v>973</v>
      </c>
      <c r="C428" s="191" t="s">
        <v>991</v>
      </c>
      <c r="D428" s="191" t="s">
        <v>656</v>
      </c>
      <c r="E428" s="191" t="s">
        <v>649</v>
      </c>
      <c r="F428" s="191" t="s">
        <v>995</v>
      </c>
      <c r="G428" s="4" t="s">
        <v>162</v>
      </c>
      <c r="H428" s="192" t="s">
        <v>510</v>
      </c>
    </row>
    <row r="429" spans="1:8" ht="29" hidden="1" x14ac:dyDescent="0.35">
      <c r="A429" s="4">
        <v>44344</v>
      </c>
      <c r="B429" s="1" t="s">
        <v>398</v>
      </c>
      <c r="C429" s="2" t="s">
        <v>976</v>
      </c>
      <c r="D429" s="191" t="s">
        <v>738</v>
      </c>
      <c r="E429" s="1" t="s">
        <v>649</v>
      </c>
      <c r="F429" s="2" t="s">
        <v>997</v>
      </c>
      <c r="G429" s="1" t="s">
        <v>162</v>
      </c>
      <c r="H429" s="1" t="s">
        <v>510</v>
      </c>
    </row>
    <row r="430" spans="1:8" hidden="1" x14ac:dyDescent="0.35">
      <c r="A430" s="4">
        <v>44344</v>
      </c>
      <c r="B430" s="1" t="s">
        <v>693</v>
      </c>
      <c r="C430" s="2" t="s">
        <v>982</v>
      </c>
      <c r="D430" s="191" t="s">
        <v>738</v>
      </c>
      <c r="E430" s="191" t="s">
        <v>715</v>
      </c>
      <c r="F430" s="2"/>
      <c r="G430" s="4" t="s">
        <v>162</v>
      </c>
      <c r="H430" s="1" t="s">
        <v>514</v>
      </c>
    </row>
    <row r="431" spans="1:8" hidden="1" x14ac:dyDescent="0.35">
      <c r="A431" s="4">
        <v>44344</v>
      </c>
      <c r="B431" s="1" t="s">
        <v>983</v>
      </c>
      <c r="C431" s="2" t="s">
        <v>984</v>
      </c>
      <c r="D431" s="191" t="s">
        <v>738</v>
      </c>
      <c r="E431" s="191" t="s">
        <v>985</v>
      </c>
      <c r="F431" s="2"/>
      <c r="G431" s="1" t="s">
        <v>162</v>
      </c>
      <c r="H431" s="1" t="s">
        <v>514</v>
      </c>
    </row>
    <row r="432" spans="1:8" hidden="1" x14ac:dyDescent="0.35">
      <c r="A432" s="4">
        <v>44344</v>
      </c>
      <c r="B432" s="1" t="s">
        <v>693</v>
      </c>
      <c r="C432" s="2" t="s">
        <v>998</v>
      </c>
      <c r="D432" s="191" t="s">
        <v>114</v>
      </c>
      <c r="E432" s="191" t="s">
        <v>23</v>
      </c>
      <c r="F432" s="2"/>
      <c r="G432" s="4">
        <v>44344</v>
      </c>
      <c r="H432" s="1" t="s">
        <v>510</v>
      </c>
    </row>
    <row r="433" spans="1:8" ht="43.5" hidden="1" x14ac:dyDescent="0.35">
      <c r="A433" s="4">
        <v>44348</v>
      </c>
      <c r="B433" s="191" t="s">
        <v>973</v>
      </c>
      <c r="C433" s="191" t="s">
        <v>991</v>
      </c>
      <c r="D433" s="191" t="s">
        <v>656</v>
      </c>
      <c r="E433" s="191" t="s">
        <v>649</v>
      </c>
      <c r="F433" s="191" t="s">
        <v>995</v>
      </c>
      <c r="G433" s="4" t="s">
        <v>162</v>
      </c>
      <c r="H433" s="192" t="s">
        <v>510</v>
      </c>
    </row>
    <row r="434" spans="1:8" ht="29" hidden="1" x14ac:dyDescent="0.35">
      <c r="A434" s="4">
        <v>44348</v>
      </c>
      <c r="B434" s="1" t="s">
        <v>398</v>
      </c>
      <c r="C434" s="2" t="s">
        <v>976</v>
      </c>
      <c r="D434" s="191" t="s">
        <v>738</v>
      </c>
      <c r="E434" s="1" t="s">
        <v>649</v>
      </c>
      <c r="F434" s="2" t="s">
        <v>997</v>
      </c>
      <c r="G434" s="1" t="s">
        <v>162</v>
      </c>
      <c r="H434" s="1" t="s">
        <v>510</v>
      </c>
    </row>
    <row r="435" spans="1:8" hidden="1" x14ac:dyDescent="0.35">
      <c r="A435" s="4">
        <v>44348</v>
      </c>
      <c r="B435" s="1" t="s">
        <v>693</v>
      </c>
      <c r="C435" s="2" t="s">
        <v>982</v>
      </c>
      <c r="D435" s="191" t="s">
        <v>738</v>
      </c>
      <c r="E435" s="191" t="s">
        <v>715</v>
      </c>
      <c r="F435" s="2"/>
      <c r="G435" s="4" t="s">
        <v>162</v>
      </c>
      <c r="H435" s="1" t="s">
        <v>514</v>
      </c>
    </row>
    <row r="436" spans="1:8" hidden="1" x14ac:dyDescent="0.35">
      <c r="A436" s="4">
        <v>44348</v>
      </c>
      <c r="B436" s="1" t="s">
        <v>983</v>
      </c>
      <c r="C436" s="2" t="s">
        <v>984</v>
      </c>
      <c r="D436" s="191" t="s">
        <v>738</v>
      </c>
      <c r="E436" s="191" t="s">
        <v>985</v>
      </c>
      <c r="F436" s="2"/>
      <c r="G436" s="1" t="s">
        <v>162</v>
      </c>
      <c r="H436" s="1" t="s">
        <v>514</v>
      </c>
    </row>
    <row r="437" spans="1:8" hidden="1" x14ac:dyDescent="0.35">
      <c r="A437" s="4">
        <v>44348</v>
      </c>
      <c r="B437" s="1" t="s">
        <v>693</v>
      </c>
      <c r="C437" s="2" t="s">
        <v>998</v>
      </c>
      <c r="D437" s="191" t="s">
        <v>738</v>
      </c>
      <c r="E437" s="191" t="s">
        <v>23</v>
      </c>
      <c r="F437" s="2"/>
      <c r="G437" s="4">
        <v>44348</v>
      </c>
      <c r="H437" s="1" t="s">
        <v>510</v>
      </c>
    </row>
    <row r="438" spans="1:8" hidden="1" x14ac:dyDescent="0.35">
      <c r="A438" s="4">
        <v>44348</v>
      </c>
      <c r="B438" s="1" t="s">
        <v>398</v>
      </c>
      <c r="C438" s="2" t="s">
        <v>929</v>
      </c>
      <c r="D438" s="191" t="s">
        <v>114</v>
      </c>
      <c r="E438" s="191" t="s">
        <v>999</v>
      </c>
      <c r="F438" s="2"/>
      <c r="G438" s="4">
        <v>44348</v>
      </c>
      <c r="H438" s="1" t="s">
        <v>510</v>
      </c>
    </row>
    <row r="439" spans="1:8" hidden="1" x14ac:dyDescent="0.35">
      <c r="A439" s="4">
        <v>44348</v>
      </c>
      <c r="B439" s="1" t="s">
        <v>398</v>
      </c>
      <c r="C439" s="2" t="s">
        <v>1000</v>
      </c>
      <c r="D439" s="191" t="s">
        <v>114</v>
      </c>
      <c r="E439" s="191" t="s">
        <v>999</v>
      </c>
      <c r="F439" s="2"/>
      <c r="G439" s="4">
        <v>44348</v>
      </c>
      <c r="H439" s="1" t="s">
        <v>514</v>
      </c>
    </row>
    <row r="440" spans="1:8" ht="43.5" hidden="1" x14ac:dyDescent="0.35">
      <c r="A440" s="4">
        <v>44349</v>
      </c>
      <c r="B440" s="191" t="s">
        <v>973</v>
      </c>
      <c r="C440" s="191" t="s">
        <v>991</v>
      </c>
      <c r="D440" s="191" t="s">
        <v>656</v>
      </c>
      <c r="E440" s="191" t="s">
        <v>649</v>
      </c>
      <c r="F440" s="191" t="s">
        <v>995</v>
      </c>
      <c r="G440" s="4" t="s">
        <v>162</v>
      </c>
      <c r="H440" s="192" t="s">
        <v>510</v>
      </c>
    </row>
    <row r="441" spans="1:8" ht="29" hidden="1" x14ac:dyDescent="0.35">
      <c r="A441" s="4">
        <v>44349</v>
      </c>
      <c r="B441" s="1" t="s">
        <v>398</v>
      </c>
      <c r="C441" s="2" t="s">
        <v>976</v>
      </c>
      <c r="D441" s="191" t="s">
        <v>738</v>
      </c>
      <c r="E441" s="1" t="s">
        <v>649</v>
      </c>
      <c r="F441" s="2" t="s">
        <v>997</v>
      </c>
      <c r="G441" s="1" t="s">
        <v>162</v>
      </c>
      <c r="H441" s="1" t="s">
        <v>510</v>
      </c>
    </row>
    <row r="442" spans="1:8" hidden="1" x14ac:dyDescent="0.35">
      <c r="A442" s="4">
        <v>44349</v>
      </c>
      <c r="B442" s="1" t="s">
        <v>693</v>
      </c>
      <c r="C442" s="2" t="s">
        <v>982</v>
      </c>
      <c r="D442" s="191" t="s">
        <v>738</v>
      </c>
      <c r="E442" s="191" t="s">
        <v>715</v>
      </c>
      <c r="F442" s="2"/>
      <c r="G442" s="4" t="s">
        <v>162</v>
      </c>
      <c r="H442" s="1" t="s">
        <v>514</v>
      </c>
    </row>
    <row r="443" spans="1:8" hidden="1" x14ac:dyDescent="0.35">
      <c r="A443" s="4">
        <v>44349</v>
      </c>
      <c r="B443" s="1" t="s">
        <v>983</v>
      </c>
      <c r="C443" s="2" t="s">
        <v>984</v>
      </c>
      <c r="D443" s="191" t="s">
        <v>738</v>
      </c>
      <c r="E443" s="191" t="s">
        <v>985</v>
      </c>
      <c r="F443" s="2"/>
      <c r="G443" s="1" t="s">
        <v>162</v>
      </c>
      <c r="H443" s="1" t="s">
        <v>514</v>
      </c>
    </row>
    <row r="444" spans="1:8" hidden="1" x14ac:dyDescent="0.35">
      <c r="A444" s="4">
        <v>44349</v>
      </c>
      <c r="B444" s="1" t="s">
        <v>693</v>
      </c>
      <c r="C444" s="2" t="s">
        <v>998</v>
      </c>
      <c r="D444" s="191" t="s">
        <v>738</v>
      </c>
      <c r="E444" s="191" t="s">
        <v>23</v>
      </c>
      <c r="F444" s="2"/>
      <c r="G444" s="4">
        <v>44349</v>
      </c>
      <c r="H444" s="1" t="s">
        <v>510</v>
      </c>
    </row>
    <row r="445" spans="1:8" hidden="1" x14ac:dyDescent="0.35">
      <c r="A445" s="4">
        <v>44349</v>
      </c>
      <c r="B445" s="1" t="s">
        <v>398</v>
      </c>
      <c r="C445" s="2" t="s">
        <v>929</v>
      </c>
      <c r="D445" s="191" t="s">
        <v>738</v>
      </c>
      <c r="E445" s="191" t="s">
        <v>649</v>
      </c>
      <c r="F445" s="2"/>
      <c r="G445" s="4">
        <v>44349</v>
      </c>
      <c r="H445" s="1" t="s">
        <v>510</v>
      </c>
    </row>
    <row r="446" spans="1:8" ht="72.5" hidden="1" x14ac:dyDescent="0.35">
      <c r="A446" s="4">
        <v>44349</v>
      </c>
      <c r="B446" s="1" t="s">
        <v>398</v>
      </c>
      <c r="C446" s="2" t="s">
        <v>1000</v>
      </c>
      <c r="D446" s="191" t="s">
        <v>738</v>
      </c>
      <c r="E446" s="191" t="s">
        <v>649</v>
      </c>
      <c r="F446" s="2" t="s">
        <v>1001</v>
      </c>
      <c r="G446" s="4">
        <v>44349</v>
      </c>
      <c r="H446" s="1" t="s">
        <v>514</v>
      </c>
    </row>
    <row r="447" spans="1:8" ht="43.5" hidden="1" x14ac:dyDescent="0.35">
      <c r="A447" s="4">
        <v>44350</v>
      </c>
      <c r="B447" s="191" t="s">
        <v>404</v>
      </c>
      <c r="C447" s="191" t="s">
        <v>991</v>
      </c>
      <c r="D447" s="191" t="s">
        <v>738</v>
      </c>
      <c r="E447" s="191" t="s">
        <v>649</v>
      </c>
      <c r="F447" s="191" t="s">
        <v>995</v>
      </c>
      <c r="G447" s="4" t="s">
        <v>162</v>
      </c>
      <c r="H447" s="192" t="s">
        <v>510</v>
      </c>
    </row>
    <row r="448" spans="1:8" hidden="1" x14ac:dyDescent="0.35">
      <c r="A448" s="4">
        <v>44350</v>
      </c>
      <c r="B448" s="1" t="s">
        <v>693</v>
      </c>
      <c r="C448" s="2" t="s">
        <v>982</v>
      </c>
      <c r="D448" s="191" t="s">
        <v>738</v>
      </c>
      <c r="E448" s="191" t="s">
        <v>715</v>
      </c>
      <c r="F448" s="2"/>
      <c r="G448" s="4" t="s">
        <v>162</v>
      </c>
      <c r="H448" s="1" t="s">
        <v>514</v>
      </c>
    </row>
    <row r="449" spans="1:8" hidden="1" x14ac:dyDescent="0.35">
      <c r="A449" s="4">
        <v>44350</v>
      </c>
      <c r="B449" s="1" t="s">
        <v>983</v>
      </c>
      <c r="C449" s="2" t="s">
        <v>984</v>
      </c>
      <c r="D449" s="191" t="s">
        <v>738</v>
      </c>
      <c r="E449" s="191" t="s">
        <v>985</v>
      </c>
      <c r="F449" s="2"/>
      <c r="G449" s="1" t="s">
        <v>162</v>
      </c>
      <c r="H449" s="1" t="s">
        <v>514</v>
      </c>
    </row>
    <row r="450" spans="1:8" hidden="1" x14ac:dyDescent="0.35">
      <c r="A450" s="4">
        <v>44350</v>
      </c>
      <c r="B450" s="1" t="s">
        <v>398</v>
      </c>
      <c r="C450" s="2" t="s">
        <v>1002</v>
      </c>
      <c r="D450" s="191" t="s">
        <v>738</v>
      </c>
      <c r="E450" s="191" t="s">
        <v>649</v>
      </c>
      <c r="F450" s="2"/>
      <c r="G450" s="4">
        <v>44350</v>
      </c>
      <c r="H450" s="1" t="s">
        <v>510</v>
      </c>
    </row>
    <row r="451" spans="1:8" ht="72.5" hidden="1" x14ac:dyDescent="0.35">
      <c r="A451" s="4">
        <v>44350</v>
      </c>
      <c r="B451" s="1" t="s">
        <v>398</v>
      </c>
      <c r="C451" s="2" t="s">
        <v>1000</v>
      </c>
      <c r="D451" s="191" t="s">
        <v>738</v>
      </c>
      <c r="E451" s="191" t="s">
        <v>649</v>
      </c>
      <c r="F451" s="2" t="s">
        <v>1001</v>
      </c>
      <c r="G451" s="4">
        <v>44350</v>
      </c>
      <c r="H451" s="1" t="s">
        <v>514</v>
      </c>
    </row>
    <row r="452" spans="1:8" ht="29" hidden="1" x14ac:dyDescent="0.35">
      <c r="A452" s="4">
        <v>44350</v>
      </c>
      <c r="B452" s="191" t="s">
        <v>404</v>
      </c>
      <c r="C452" s="2" t="s">
        <v>1003</v>
      </c>
      <c r="D452" s="191" t="s">
        <v>114</v>
      </c>
      <c r="E452" s="191" t="s">
        <v>649</v>
      </c>
      <c r="F452" s="2"/>
      <c r="G452" s="4">
        <v>44350</v>
      </c>
      <c r="H452" s="1" t="s">
        <v>510</v>
      </c>
    </row>
    <row r="453" spans="1:8" ht="43.5" hidden="1" x14ac:dyDescent="0.35">
      <c r="A453" s="4">
        <v>44351</v>
      </c>
      <c r="B453" s="191" t="s">
        <v>404</v>
      </c>
      <c r="C453" s="191" t="s">
        <v>991</v>
      </c>
      <c r="D453" s="191" t="s">
        <v>738</v>
      </c>
      <c r="E453" s="191" t="s">
        <v>649</v>
      </c>
      <c r="F453" s="191" t="s">
        <v>995</v>
      </c>
      <c r="G453" s="4" t="s">
        <v>162</v>
      </c>
      <c r="H453" s="192" t="s">
        <v>510</v>
      </c>
    </row>
    <row r="454" spans="1:8" hidden="1" x14ac:dyDescent="0.35">
      <c r="A454" s="4">
        <v>44351</v>
      </c>
      <c r="B454" s="1" t="s">
        <v>693</v>
      </c>
      <c r="C454" s="2" t="s">
        <v>982</v>
      </c>
      <c r="D454" s="191" t="s">
        <v>738</v>
      </c>
      <c r="E454" s="191" t="s">
        <v>715</v>
      </c>
      <c r="F454" s="2"/>
      <c r="G454" s="4" t="s">
        <v>162</v>
      </c>
      <c r="H454" s="1" t="s">
        <v>510</v>
      </c>
    </row>
    <row r="455" spans="1:8" hidden="1" x14ac:dyDescent="0.35">
      <c r="A455" s="4">
        <v>44351</v>
      </c>
      <c r="B455" s="1" t="s">
        <v>983</v>
      </c>
      <c r="C455" s="2" t="s">
        <v>984</v>
      </c>
      <c r="D455" s="191" t="s">
        <v>738</v>
      </c>
      <c r="E455" s="191" t="s">
        <v>985</v>
      </c>
      <c r="F455" s="2"/>
      <c r="G455" s="1" t="s">
        <v>162</v>
      </c>
      <c r="H455" s="1" t="s">
        <v>514</v>
      </c>
    </row>
    <row r="456" spans="1:8" hidden="1" x14ac:dyDescent="0.35">
      <c r="A456" s="4">
        <v>44351</v>
      </c>
      <c r="B456" s="1" t="s">
        <v>398</v>
      </c>
      <c r="C456" s="2" t="s">
        <v>1004</v>
      </c>
      <c r="D456" s="191" t="s">
        <v>738</v>
      </c>
      <c r="E456" s="191" t="s">
        <v>649</v>
      </c>
      <c r="F456" s="2"/>
      <c r="G456" s="4">
        <v>44351</v>
      </c>
      <c r="H456" s="1" t="s">
        <v>514</v>
      </c>
    </row>
    <row r="457" spans="1:8" ht="58" hidden="1" x14ac:dyDescent="0.35">
      <c r="A457" s="4">
        <v>44351</v>
      </c>
      <c r="B457" s="1" t="s">
        <v>398</v>
      </c>
      <c r="C457" s="2" t="s">
        <v>1000</v>
      </c>
      <c r="D457" s="191" t="s">
        <v>738</v>
      </c>
      <c r="E457" s="191" t="s">
        <v>649</v>
      </c>
      <c r="F457" s="2" t="s">
        <v>1005</v>
      </c>
      <c r="G457" s="4">
        <v>44351</v>
      </c>
      <c r="H457" s="1" t="s">
        <v>514</v>
      </c>
    </row>
    <row r="458" spans="1:8" ht="43.5" hidden="1" x14ac:dyDescent="0.35">
      <c r="A458" s="4">
        <v>44354</v>
      </c>
      <c r="B458" s="191" t="s">
        <v>404</v>
      </c>
      <c r="C458" s="191" t="s">
        <v>991</v>
      </c>
      <c r="D458" s="191" t="s">
        <v>738</v>
      </c>
      <c r="E458" s="191" t="s">
        <v>649</v>
      </c>
      <c r="F458" s="191" t="s">
        <v>995</v>
      </c>
      <c r="G458" s="4" t="s">
        <v>162</v>
      </c>
      <c r="H458" s="192" t="s">
        <v>510</v>
      </c>
    </row>
    <row r="459" spans="1:8" hidden="1" x14ac:dyDescent="0.35">
      <c r="A459" s="4">
        <v>44354</v>
      </c>
      <c r="B459" s="1" t="s">
        <v>693</v>
      </c>
      <c r="C459" s="2" t="s">
        <v>982</v>
      </c>
      <c r="D459" s="191" t="s">
        <v>738</v>
      </c>
      <c r="E459" s="191" t="s">
        <v>46</v>
      </c>
      <c r="F459" s="2" t="s">
        <v>1006</v>
      </c>
      <c r="G459" s="4" t="s">
        <v>162</v>
      </c>
      <c r="H459" s="1" t="s">
        <v>510</v>
      </c>
    </row>
    <row r="460" spans="1:8" hidden="1" x14ac:dyDescent="0.35">
      <c r="A460" s="4">
        <v>44354</v>
      </c>
      <c r="B460" s="1" t="s">
        <v>983</v>
      </c>
      <c r="C460" s="2" t="s">
        <v>984</v>
      </c>
      <c r="D460" s="191" t="s">
        <v>738</v>
      </c>
      <c r="E460" s="191" t="s">
        <v>985</v>
      </c>
      <c r="F460" s="2"/>
      <c r="G460" s="1" t="s">
        <v>162</v>
      </c>
      <c r="H460" s="1" t="s">
        <v>514</v>
      </c>
    </row>
    <row r="461" spans="1:8" ht="58" hidden="1" x14ac:dyDescent="0.35">
      <c r="A461" s="4">
        <v>44354</v>
      </c>
      <c r="B461" s="1" t="s">
        <v>398</v>
      </c>
      <c r="C461" s="2" t="s">
        <v>1000</v>
      </c>
      <c r="D461" s="191" t="s">
        <v>738</v>
      </c>
      <c r="E461" s="191" t="s">
        <v>649</v>
      </c>
      <c r="F461" s="2" t="s">
        <v>1005</v>
      </c>
      <c r="G461" s="4">
        <v>44354</v>
      </c>
      <c r="H461" s="1" t="s">
        <v>514</v>
      </c>
    </row>
    <row r="462" spans="1:8" hidden="1" x14ac:dyDescent="0.35">
      <c r="A462" s="4">
        <v>44354</v>
      </c>
      <c r="B462" s="1" t="s">
        <v>1007</v>
      </c>
      <c r="C462" s="2" t="s">
        <v>1008</v>
      </c>
      <c r="D462" s="191" t="s">
        <v>114</v>
      </c>
      <c r="E462" s="191" t="s">
        <v>649</v>
      </c>
      <c r="F462" s="2"/>
      <c r="G462" s="4">
        <v>44354</v>
      </c>
      <c r="H462" s="1" t="s">
        <v>514</v>
      </c>
    </row>
    <row r="463" spans="1:8" ht="29" hidden="1" x14ac:dyDescent="0.35">
      <c r="A463" s="4">
        <v>44355</v>
      </c>
      <c r="B463" s="191" t="s">
        <v>404</v>
      </c>
      <c r="C463" s="191" t="s">
        <v>991</v>
      </c>
      <c r="D463" s="191" t="s">
        <v>738</v>
      </c>
      <c r="E463" s="191" t="s">
        <v>649</v>
      </c>
      <c r="F463" s="191" t="s">
        <v>1009</v>
      </c>
      <c r="G463" s="4" t="s">
        <v>162</v>
      </c>
      <c r="H463" s="192" t="s">
        <v>510</v>
      </c>
    </row>
    <row r="464" spans="1:8" hidden="1" x14ac:dyDescent="0.35">
      <c r="A464" s="4">
        <v>44355</v>
      </c>
      <c r="B464" s="1" t="s">
        <v>693</v>
      </c>
      <c r="C464" s="2" t="s">
        <v>982</v>
      </c>
      <c r="D464" s="191" t="s">
        <v>738</v>
      </c>
      <c r="E464" s="191" t="s">
        <v>46</v>
      </c>
      <c r="F464" s="2" t="s">
        <v>1006</v>
      </c>
      <c r="G464" s="4" t="s">
        <v>162</v>
      </c>
      <c r="H464" s="1" t="s">
        <v>510</v>
      </c>
    </row>
    <row r="465" spans="1:8" hidden="1" x14ac:dyDescent="0.35">
      <c r="A465" s="4">
        <v>44355</v>
      </c>
      <c r="B465" s="1" t="s">
        <v>983</v>
      </c>
      <c r="C465" s="2" t="s">
        <v>984</v>
      </c>
      <c r="D465" s="191" t="s">
        <v>738</v>
      </c>
      <c r="E465" s="191" t="s">
        <v>985</v>
      </c>
      <c r="F465" s="2"/>
      <c r="G465" s="1" t="s">
        <v>162</v>
      </c>
      <c r="H465" s="1" t="s">
        <v>514</v>
      </c>
    </row>
    <row r="466" spans="1:8" hidden="1" x14ac:dyDescent="0.35">
      <c r="A466" s="4">
        <v>44355</v>
      </c>
      <c r="B466" s="1" t="s">
        <v>1007</v>
      </c>
      <c r="C466" s="2" t="s">
        <v>1010</v>
      </c>
      <c r="D466" s="191" t="s">
        <v>738</v>
      </c>
      <c r="E466" s="191" t="s">
        <v>649</v>
      </c>
      <c r="F466" s="2"/>
      <c r="G466" s="4">
        <v>44355</v>
      </c>
      <c r="H466" s="1" t="s">
        <v>514</v>
      </c>
    </row>
    <row r="467" spans="1:8" hidden="1" x14ac:dyDescent="0.35">
      <c r="A467" s="4">
        <v>44355</v>
      </c>
      <c r="B467" s="1" t="s">
        <v>693</v>
      </c>
      <c r="C467" s="2" t="s">
        <v>829</v>
      </c>
      <c r="D467" s="191" t="s">
        <v>114</v>
      </c>
      <c r="E467" s="191" t="s">
        <v>649</v>
      </c>
      <c r="F467" s="2"/>
      <c r="G467" s="4">
        <v>44355</v>
      </c>
      <c r="H467" s="1" t="s">
        <v>510</v>
      </c>
    </row>
    <row r="468" spans="1:8" ht="43.5" hidden="1" x14ac:dyDescent="0.35">
      <c r="A468" s="4">
        <v>44356</v>
      </c>
      <c r="B468" s="191" t="s">
        <v>404</v>
      </c>
      <c r="C468" s="191" t="s">
        <v>991</v>
      </c>
      <c r="D468" s="191" t="s">
        <v>738</v>
      </c>
      <c r="E468" s="191" t="s">
        <v>649</v>
      </c>
      <c r="F468" s="191" t="s">
        <v>1011</v>
      </c>
      <c r="G468" s="4" t="s">
        <v>162</v>
      </c>
      <c r="H468" s="192" t="s">
        <v>510</v>
      </c>
    </row>
    <row r="469" spans="1:8" hidden="1" x14ac:dyDescent="0.35">
      <c r="A469" s="4">
        <v>44356</v>
      </c>
      <c r="B469" s="1" t="s">
        <v>983</v>
      </c>
      <c r="C469" s="2" t="s">
        <v>984</v>
      </c>
      <c r="D469" s="191" t="s">
        <v>738</v>
      </c>
      <c r="E469" s="191" t="s">
        <v>985</v>
      </c>
      <c r="F469" s="2"/>
      <c r="G469" s="1" t="s">
        <v>162</v>
      </c>
      <c r="H469" s="1" t="s">
        <v>514</v>
      </c>
    </row>
    <row r="470" spans="1:8" hidden="1" x14ac:dyDescent="0.35">
      <c r="A470" s="4">
        <v>44356</v>
      </c>
      <c r="B470" s="1" t="s">
        <v>1007</v>
      </c>
      <c r="C470" s="2" t="s">
        <v>1010</v>
      </c>
      <c r="D470" s="191" t="s">
        <v>738</v>
      </c>
      <c r="E470" s="191" t="s">
        <v>649</v>
      </c>
      <c r="F470" s="2"/>
      <c r="G470" s="4">
        <v>44356</v>
      </c>
      <c r="H470" s="1" t="s">
        <v>514</v>
      </c>
    </row>
    <row r="471" spans="1:8" ht="29" hidden="1" x14ac:dyDescent="0.35">
      <c r="A471" s="4">
        <v>44356</v>
      </c>
      <c r="B471" s="1" t="s">
        <v>693</v>
      </c>
      <c r="C471" s="2" t="s">
        <v>1012</v>
      </c>
      <c r="D471" s="191" t="s">
        <v>114</v>
      </c>
      <c r="E471" s="191" t="s">
        <v>23</v>
      </c>
      <c r="F471" s="2"/>
      <c r="G471" s="4">
        <v>44356</v>
      </c>
      <c r="H471" s="1" t="s">
        <v>510</v>
      </c>
    </row>
    <row r="472" spans="1:8" ht="29" hidden="1" x14ac:dyDescent="0.35">
      <c r="A472" s="4">
        <v>44356</v>
      </c>
      <c r="B472" s="1" t="s">
        <v>693</v>
      </c>
      <c r="C472" s="2" t="s">
        <v>1013</v>
      </c>
      <c r="D472" s="191" t="s">
        <v>114</v>
      </c>
      <c r="E472" s="191" t="s">
        <v>649</v>
      </c>
      <c r="F472" s="2"/>
      <c r="G472" s="4">
        <v>44356</v>
      </c>
      <c r="H472" s="1" t="s">
        <v>510</v>
      </c>
    </row>
    <row r="473" spans="1:8" ht="43.5" hidden="1" x14ac:dyDescent="0.35">
      <c r="A473" s="4">
        <v>44357</v>
      </c>
      <c r="B473" s="191" t="s">
        <v>404</v>
      </c>
      <c r="C473" s="191" t="s">
        <v>991</v>
      </c>
      <c r="D473" s="191" t="s">
        <v>738</v>
      </c>
      <c r="E473" s="191" t="s">
        <v>649</v>
      </c>
      <c r="F473" s="191" t="s">
        <v>1014</v>
      </c>
      <c r="G473" s="4" t="s">
        <v>162</v>
      </c>
      <c r="H473" s="192" t="s">
        <v>510</v>
      </c>
    </row>
    <row r="474" spans="1:8" hidden="1" x14ac:dyDescent="0.35">
      <c r="A474" s="4">
        <v>44357</v>
      </c>
      <c r="B474" s="1" t="s">
        <v>983</v>
      </c>
      <c r="C474" s="2" t="s">
        <v>984</v>
      </c>
      <c r="D474" s="191" t="s">
        <v>738</v>
      </c>
      <c r="E474" s="191" t="s">
        <v>985</v>
      </c>
      <c r="F474" s="2"/>
      <c r="G474" s="1" t="s">
        <v>162</v>
      </c>
      <c r="H474" s="1" t="s">
        <v>514</v>
      </c>
    </row>
    <row r="475" spans="1:8" hidden="1" x14ac:dyDescent="0.35">
      <c r="A475" s="4">
        <v>44357</v>
      </c>
      <c r="B475" s="1" t="s">
        <v>1007</v>
      </c>
      <c r="C475" s="2" t="s">
        <v>1010</v>
      </c>
      <c r="D475" s="191" t="s">
        <v>738</v>
      </c>
      <c r="E475" s="191" t="s">
        <v>649</v>
      </c>
      <c r="F475" s="2"/>
      <c r="G475" s="4">
        <v>44357</v>
      </c>
      <c r="H475" s="1" t="s">
        <v>514</v>
      </c>
    </row>
    <row r="476" spans="1:8" ht="29" hidden="1" x14ac:dyDescent="0.35">
      <c r="A476" s="4">
        <v>44357</v>
      </c>
      <c r="B476" s="1" t="s">
        <v>693</v>
      </c>
      <c r="C476" s="2" t="s">
        <v>1013</v>
      </c>
      <c r="D476" s="191" t="s">
        <v>738</v>
      </c>
      <c r="E476" s="191" t="s">
        <v>649</v>
      </c>
      <c r="F476" s="2"/>
      <c r="G476" s="4">
        <v>44357</v>
      </c>
      <c r="H476" s="1" t="s">
        <v>510</v>
      </c>
    </row>
    <row r="477" spans="1:8" ht="43.5" hidden="1" x14ac:dyDescent="0.35">
      <c r="A477" s="4">
        <v>44358</v>
      </c>
      <c r="B477" s="191" t="s">
        <v>404</v>
      </c>
      <c r="C477" s="191" t="s">
        <v>991</v>
      </c>
      <c r="D477" s="191" t="s">
        <v>738</v>
      </c>
      <c r="E477" s="191" t="s">
        <v>649</v>
      </c>
      <c r="F477" s="191" t="s">
        <v>1014</v>
      </c>
      <c r="G477" s="4" t="s">
        <v>162</v>
      </c>
      <c r="H477" s="192" t="s">
        <v>510</v>
      </c>
    </row>
    <row r="478" spans="1:8" hidden="1" x14ac:dyDescent="0.35">
      <c r="A478" s="4">
        <v>44358</v>
      </c>
      <c r="B478" s="1" t="s">
        <v>983</v>
      </c>
      <c r="C478" s="2" t="s">
        <v>984</v>
      </c>
      <c r="D478" s="191" t="s">
        <v>738</v>
      </c>
      <c r="E478" s="191" t="s">
        <v>985</v>
      </c>
      <c r="F478" s="2"/>
      <c r="G478" s="1" t="s">
        <v>162</v>
      </c>
      <c r="H478" s="1" t="s">
        <v>514</v>
      </c>
    </row>
    <row r="479" spans="1:8" ht="29" hidden="1" x14ac:dyDescent="0.35">
      <c r="A479" s="4">
        <v>44358</v>
      </c>
      <c r="B479" s="1" t="s">
        <v>693</v>
      </c>
      <c r="C479" s="2" t="s">
        <v>1013</v>
      </c>
      <c r="D479" s="191" t="s">
        <v>738</v>
      </c>
      <c r="E479" s="191" t="s">
        <v>39</v>
      </c>
      <c r="F479" s="2"/>
      <c r="G479" s="4">
        <v>44358</v>
      </c>
      <c r="H479" s="1" t="s">
        <v>510</v>
      </c>
    </row>
    <row r="480" spans="1:8" hidden="1" x14ac:dyDescent="0.35">
      <c r="A480" s="4">
        <v>44358</v>
      </c>
      <c r="B480" s="1" t="s">
        <v>854</v>
      </c>
      <c r="C480" s="2" t="s">
        <v>1015</v>
      </c>
      <c r="D480" s="191" t="s">
        <v>114</v>
      </c>
      <c r="E480" s="191" t="s">
        <v>546</v>
      </c>
      <c r="F480" s="2"/>
      <c r="G480" s="4" t="s">
        <v>162</v>
      </c>
      <c r="H480" s="1" t="s">
        <v>514</v>
      </c>
    </row>
    <row r="481" spans="1:8" ht="43.5" hidden="1" x14ac:dyDescent="0.35">
      <c r="A481" s="4">
        <v>44361</v>
      </c>
      <c r="B481" s="191" t="s">
        <v>404</v>
      </c>
      <c r="C481" s="191" t="s">
        <v>991</v>
      </c>
      <c r="D481" s="191" t="s">
        <v>738</v>
      </c>
      <c r="E481" s="191" t="s">
        <v>649</v>
      </c>
      <c r="F481" s="191" t="s">
        <v>1014</v>
      </c>
      <c r="G481" s="4" t="s">
        <v>162</v>
      </c>
      <c r="H481" s="192" t="s">
        <v>510</v>
      </c>
    </row>
    <row r="482" spans="1:8" hidden="1" x14ac:dyDescent="0.35">
      <c r="A482" s="4">
        <v>44361</v>
      </c>
      <c r="B482" s="1" t="s">
        <v>983</v>
      </c>
      <c r="C482" s="2" t="s">
        <v>984</v>
      </c>
      <c r="D482" s="191" t="s">
        <v>738</v>
      </c>
      <c r="E482" s="191" t="s">
        <v>985</v>
      </c>
      <c r="F482" s="2"/>
      <c r="G482" s="1" t="s">
        <v>162</v>
      </c>
      <c r="H482" s="1" t="s">
        <v>514</v>
      </c>
    </row>
    <row r="483" spans="1:8" ht="29" hidden="1" x14ac:dyDescent="0.35">
      <c r="A483" s="4">
        <v>44361</v>
      </c>
      <c r="B483" s="1" t="s">
        <v>693</v>
      </c>
      <c r="C483" s="2" t="s">
        <v>1013</v>
      </c>
      <c r="D483" s="191" t="s">
        <v>738</v>
      </c>
      <c r="E483" s="191" t="s">
        <v>39</v>
      </c>
      <c r="F483" s="2"/>
      <c r="G483" s="4">
        <v>44358</v>
      </c>
      <c r="H483" s="1" t="s">
        <v>510</v>
      </c>
    </row>
    <row r="484" spans="1:8" ht="43.5" hidden="1" x14ac:dyDescent="0.35">
      <c r="A484" s="4">
        <v>44362</v>
      </c>
      <c r="B484" s="191" t="s">
        <v>404</v>
      </c>
      <c r="C484" s="191" t="s">
        <v>991</v>
      </c>
      <c r="D484" s="191" t="s">
        <v>738</v>
      </c>
      <c r="E484" s="191" t="s">
        <v>649</v>
      </c>
      <c r="F484" s="191" t="s">
        <v>1016</v>
      </c>
      <c r="G484" s="4" t="s">
        <v>162</v>
      </c>
      <c r="H484" s="192" t="s">
        <v>510</v>
      </c>
    </row>
    <row r="485" spans="1:8" hidden="1" x14ac:dyDescent="0.35">
      <c r="A485" s="4">
        <v>44362</v>
      </c>
      <c r="B485" s="1" t="s">
        <v>983</v>
      </c>
      <c r="C485" s="2" t="s">
        <v>984</v>
      </c>
      <c r="D485" s="191" t="s">
        <v>738</v>
      </c>
      <c r="E485" s="191" t="s">
        <v>985</v>
      </c>
      <c r="F485" s="2"/>
      <c r="G485" s="1" t="s">
        <v>162</v>
      </c>
      <c r="H485" s="1" t="s">
        <v>514</v>
      </c>
    </row>
    <row r="486" spans="1:8" ht="43.5" hidden="1" x14ac:dyDescent="0.35">
      <c r="A486" s="4">
        <v>44362</v>
      </c>
      <c r="B486" s="191" t="s">
        <v>1007</v>
      </c>
      <c r="C486" s="2" t="s">
        <v>1017</v>
      </c>
      <c r="D486" s="191" t="s">
        <v>114</v>
      </c>
      <c r="E486" s="191" t="s">
        <v>649</v>
      </c>
      <c r="F486" s="2" t="s">
        <v>1018</v>
      </c>
      <c r="G486" s="4">
        <v>44362</v>
      </c>
      <c r="H486" s="1" t="s">
        <v>510</v>
      </c>
    </row>
    <row r="487" spans="1:8" hidden="1" x14ac:dyDescent="0.35">
      <c r="A487" s="4">
        <v>44362</v>
      </c>
      <c r="B487" s="1" t="s">
        <v>693</v>
      </c>
      <c r="C487" s="2" t="s">
        <v>1019</v>
      </c>
      <c r="D487" s="191" t="s">
        <v>114</v>
      </c>
      <c r="E487" s="191" t="s">
        <v>675</v>
      </c>
      <c r="F487" s="2"/>
      <c r="G487" s="4" t="s">
        <v>162</v>
      </c>
      <c r="H487" s="1" t="s">
        <v>514</v>
      </c>
    </row>
    <row r="488" spans="1:8" hidden="1" x14ac:dyDescent="0.35">
      <c r="A488" s="4">
        <v>44362</v>
      </c>
      <c r="B488" s="1" t="s">
        <v>693</v>
      </c>
      <c r="C488" s="2" t="s">
        <v>1020</v>
      </c>
      <c r="D488" s="191" t="s">
        <v>114</v>
      </c>
      <c r="E488" s="191" t="s">
        <v>23</v>
      </c>
      <c r="F488" s="2"/>
      <c r="G488" s="4" t="s">
        <v>162</v>
      </c>
      <c r="H488" s="1" t="s">
        <v>514</v>
      </c>
    </row>
    <row r="489" spans="1:8" ht="43.5" hidden="1" x14ac:dyDescent="0.35">
      <c r="A489" s="4">
        <v>44363</v>
      </c>
      <c r="B489" s="191" t="s">
        <v>404</v>
      </c>
      <c r="C489" s="191" t="s">
        <v>991</v>
      </c>
      <c r="D489" s="191" t="s">
        <v>738</v>
      </c>
      <c r="E489" s="191" t="s">
        <v>649</v>
      </c>
      <c r="F489" s="191" t="s">
        <v>1016</v>
      </c>
      <c r="G489" s="4" t="s">
        <v>162</v>
      </c>
      <c r="H489" s="192" t="s">
        <v>510</v>
      </c>
    </row>
    <row r="490" spans="1:8" hidden="1" x14ac:dyDescent="0.35">
      <c r="A490" s="4">
        <v>44363</v>
      </c>
      <c r="B490" s="1" t="s">
        <v>983</v>
      </c>
      <c r="C490" s="2" t="s">
        <v>984</v>
      </c>
      <c r="D490" s="191" t="s">
        <v>738</v>
      </c>
      <c r="E490" s="191" t="s">
        <v>985</v>
      </c>
      <c r="F490" s="2"/>
      <c r="G490" s="1" t="s">
        <v>162</v>
      </c>
      <c r="H490" s="1" t="s">
        <v>514</v>
      </c>
    </row>
    <row r="491" spans="1:8" ht="43.5" hidden="1" x14ac:dyDescent="0.35">
      <c r="A491" s="4">
        <v>44363</v>
      </c>
      <c r="B491" s="191" t="s">
        <v>1007</v>
      </c>
      <c r="C491" s="2" t="s">
        <v>1017</v>
      </c>
      <c r="D491" s="191" t="s">
        <v>114</v>
      </c>
      <c r="E491" s="191" t="s">
        <v>1021</v>
      </c>
      <c r="F491" s="2" t="s">
        <v>1018</v>
      </c>
      <c r="G491" s="4">
        <v>44363</v>
      </c>
      <c r="H491" s="1" t="s">
        <v>510</v>
      </c>
    </row>
    <row r="492" spans="1:8" ht="29" hidden="1" x14ac:dyDescent="0.35">
      <c r="A492" s="4">
        <v>44363</v>
      </c>
      <c r="B492" s="1" t="s">
        <v>398</v>
      </c>
      <c r="C492" s="2" t="s">
        <v>1022</v>
      </c>
      <c r="D492" s="191" t="s">
        <v>114</v>
      </c>
      <c r="E492" s="191" t="s">
        <v>715</v>
      </c>
      <c r="F492" s="2" t="s">
        <v>1023</v>
      </c>
      <c r="G492" s="4">
        <v>44363</v>
      </c>
      <c r="H492" s="1" t="s">
        <v>510</v>
      </c>
    </row>
    <row r="493" spans="1:8" ht="43.5" hidden="1" x14ac:dyDescent="0.35">
      <c r="A493" s="4">
        <v>44364</v>
      </c>
      <c r="B493" s="191" t="s">
        <v>404</v>
      </c>
      <c r="C493" s="191" t="s">
        <v>991</v>
      </c>
      <c r="D493" s="191" t="s">
        <v>738</v>
      </c>
      <c r="E493" s="191" t="s">
        <v>649</v>
      </c>
      <c r="F493" s="191" t="s">
        <v>1016</v>
      </c>
      <c r="G493" s="4" t="s">
        <v>162</v>
      </c>
      <c r="H493" s="192" t="s">
        <v>510</v>
      </c>
    </row>
    <row r="494" spans="1:8" hidden="1" x14ac:dyDescent="0.35">
      <c r="A494" s="4">
        <v>44364</v>
      </c>
      <c r="B494" s="1" t="s">
        <v>983</v>
      </c>
      <c r="C494" s="2" t="s">
        <v>984</v>
      </c>
      <c r="D494" s="191" t="s">
        <v>738</v>
      </c>
      <c r="E494" s="191" t="s">
        <v>985</v>
      </c>
      <c r="F494" s="2"/>
      <c r="G494" s="1" t="s">
        <v>162</v>
      </c>
      <c r="H494" s="1" t="s">
        <v>514</v>
      </c>
    </row>
    <row r="495" spans="1:8" ht="43.5" hidden="1" x14ac:dyDescent="0.35">
      <c r="A495" s="4">
        <v>44364</v>
      </c>
      <c r="B495" s="191" t="s">
        <v>1007</v>
      </c>
      <c r="C495" s="2" t="s">
        <v>1017</v>
      </c>
      <c r="D495" s="191" t="s">
        <v>738</v>
      </c>
      <c r="E495" s="191" t="s">
        <v>1021</v>
      </c>
      <c r="F495" s="2" t="s">
        <v>1018</v>
      </c>
      <c r="G495" s="4">
        <v>44364</v>
      </c>
      <c r="H495" s="1" t="s">
        <v>510</v>
      </c>
    </row>
    <row r="496" spans="1:8" ht="29" hidden="1" x14ac:dyDescent="0.35">
      <c r="A496" s="4">
        <v>44364</v>
      </c>
      <c r="B496" s="1" t="s">
        <v>398</v>
      </c>
      <c r="C496" s="2" t="s">
        <v>1022</v>
      </c>
      <c r="D496" s="191" t="s">
        <v>738</v>
      </c>
      <c r="E496" s="191" t="s">
        <v>715</v>
      </c>
      <c r="F496" s="2" t="s">
        <v>1023</v>
      </c>
      <c r="G496" s="4">
        <v>44364</v>
      </c>
      <c r="H496" s="1" t="s">
        <v>510</v>
      </c>
    </row>
    <row r="497" spans="1:8" ht="29" hidden="1" x14ac:dyDescent="0.35">
      <c r="A497" s="4">
        <v>44364</v>
      </c>
      <c r="B497" s="191" t="s">
        <v>1007</v>
      </c>
      <c r="C497" s="2" t="s">
        <v>1024</v>
      </c>
      <c r="D497" s="191" t="s">
        <v>114</v>
      </c>
      <c r="E497" s="191" t="s">
        <v>649</v>
      </c>
      <c r="F497" s="2"/>
      <c r="G497" s="4">
        <v>44364</v>
      </c>
      <c r="H497" s="1" t="s">
        <v>510</v>
      </c>
    </row>
    <row r="498" spans="1:8" ht="43.5" hidden="1" x14ac:dyDescent="0.35">
      <c r="A498" s="4">
        <v>44365</v>
      </c>
      <c r="B498" s="191" t="s">
        <v>404</v>
      </c>
      <c r="C498" s="191" t="s">
        <v>991</v>
      </c>
      <c r="D498" s="191" t="s">
        <v>738</v>
      </c>
      <c r="E498" s="191" t="s">
        <v>649</v>
      </c>
      <c r="F498" s="191" t="s">
        <v>1016</v>
      </c>
      <c r="G498" s="4" t="s">
        <v>162</v>
      </c>
      <c r="H498" s="192" t="s">
        <v>510</v>
      </c>
    </row>
    <row r="499" spans="1:8" hidden="1" x14ac:dyDescent="0.35">
      <c r="A499" s="4">
        <v>44365</v>
      </c>
      <c r="B499" s="1" t="s">
        <v>983</v>
      </c>
      <c r="C499" s="2" t="s">
        <v>984</v>
      </c>
      <c r="D499" s="191" t="s">
        <v>738</v>
      </c>
      <c r="E499" s="191" t="s">
        <v>985</v>
      </c>
      <c r="F499" s="2"/>
      <c r="G499" s="1" t="s">
        <v>162</v>
      </c>
      <c r="H499" s="1" t="s">
        <v>514</v>
      </c>
    </row>
    <row r="500" spans="1:8" ht="43.5" hidden="1" x14ac:dyDescent="0.35">
      <c r="A500" s="4">
        <v>44365</v>
      </c>
      <c r="B500" s="191" t="s">
        <v>1007</v>
      </c>
      <c r="C500" s="2" t="s">
        <v>1017</v>
      </c>
      <c r="D500" s="191" t="s">
        <v>738</v>
      </c>
      <c r="E500" s="191" t="s">
        <v>1021</v>
      </c>
      <c r="F500" s="2" t="s">
        <v>1018</v>
      </c>
      <c r="G500" s="4">
        <v>44364</v>
      </c>
      <c r="H500" s="1" t="s">
        <v>510</v>
      </c>
    </row>
    <row r="501" spans="1:8" ht="29" hidden="1" x14ac:dyDescent="0.35">
      <c r="A501" s="4">
        <v>44365</v>
      </c>
      <c r="B501" s="1" t="s">
        <v>398</v>
      </c>
      <c r="C501" s="2" t="s">
        <v>1022</v>
      </c>
      <c r="D501" s="191" t="s">
        <v>738</v>
      </c>
      <c r="E501" s="191" t="s">
        <v>715</v>
      </c>
      <c r="F501" s="2" t="s">
        <v>1023</v>
      </c>
      <c r="G501" s="4">
        <v>44364</v>
      </c>
      <c r="H501" s="1" t="s">
        <v>510</v>
      </c>
    </row>
    <row r="502" spans="1:8" ht="29" hidden="1" x14ac:dyDescent="0.35">
      <c r="A502" s="4">
        <v>44365</v>
      </c>
      <c r="B502" s="191" t="s">
        <v>1007</v>
      </c>
      <c r="C502" s="2" t="s">
        <v>1024</v>
      </c>
      <c r="D502" s="191" t="s">
        <v>114</v>
      </c>
      <c r="E502" s="191" t="s">
        <v>649</v>
      </c>
      <c r="F502" s="2"/>
      <c r="G502" s="4">
        <v>44364</v>
      </c>
      <c r="H502" s="1" t="s">
        <v>510</v>
      </c>
    </row>
    <row r="503" spans="1:8" ht="43.5" hidden="1" x14ac:dyDescent="0.35">
      <c r="A503" s="4">
        <v>44368</v>
      </c>
      <c r="B503" s="191" t="s">
        <v>404</v>
      </c>
      <c r="C503" s="191" t="s">
        <v>991</v>
      </c>
      <c r="D503" s="191" t="s">
        <v>738</v>
      </c>
      <c r="E503" s="191" t="s">
        <v>649</v>
      </c>
      <c r="F503" s="191" t="s">
        <v>1016</v>
      </c>
      <c r="G503" s="4" t="s">
        <v>162</v>
      </c>
      <c r="H503" s="192" t="s">
        <v>510</v>
      </c>
    </row>
    <row r="504" spans="1:8" hidden="1" x14ac:dyDescent="0.35">
      <c r="A504" s="4">
        <v>44368</v>
      </c>
      <c r="B504" s="1" t="s">
        <v>983</v>
      </c>
      <c r="C504" s="2" t="s">
        <v>984</v>
      </c>
      <c r="D504" s="191" t="s">
        <v>738</v>
      </c>
      <c r="E504" s="191" t="s">
        <v>985</v>
      </c>
      <c r="F504" s="2"/>
      <c r="G504" s="1" t="s">
        <v>162</v>
      </c>
      <c r="H504" s="1" t="s">
        <v>514</v>
      </c>
    </row>
    <row r="505" spans="1:8" ht="43.5" hidden="1" x14ac:dyDescent="0.35">
      <c r="A505" s="4">
        <v>44368</v>
      </c>
      <c r="B505" s="191" t="s">
        <v>1007</v>
      </c>
      <c r="C505" s="2" t="s">
        <v>1017</v>
      </c>
      <c r="D505" s="191" t="s">
        <v>738</v>
      </c>
      <c r="E505" s="191" t="s">
        <v>1021</v>
      </c>
      <c r="F505" s="2" t="s">
        <v>1018</v>
      </c>
      <c r="G505" s="4">
        <v>44368</v>
      </c>
      <c r="H505" s="1" t="s">
        <v>510</v>
      </c>
    </row>
    <row r="506" spans="1:8" ht="29" hidden="1" x14ac:dyDescent="0.35">
      <c r="A506" s="4">
        <v>44368</v>
      </c>
      <c r="B506" s="1" t="s">
        <v>398</v>
      </c>
      <c r="C506" s="2" t="s">
        <v>1022</v>
      </c>
      <c r="D506" s="191" t="s">
        <v>738</v>
      </c>
      <c r="E506" s="191" t="s">
        <v>715</v>
      </c>
      <c r="F506" s="2" t="s">
        <v>1023</v>
      </c>
      <c r="G506" s="4">
        <v>44368</v>
      </c>
      <c r="H506" s="1" t="s">
        <v>510</v>
      </c>
    </row>
    <row r="507" spans="1:8" ht="29" hidden="1" x14ac:dyDescent="0.35">
      <c r="A507" s="4">
        <v>44368</v>
      </c>
      <c r="B507" s="191" t="s">
        <v>1007</v>
      </c>
      <c r="C507" s="2" t="s">
        <v>1024</v>
      </c>
      <c r="D507" s="191" t="s">
        <v>114</v>
      </c>
      <c r="E507" s="191" t="s">
        <v>649</v>
      </c>
      <c r="F507" s="2"/>
      <c r="G507" s="4">
        <v>44368</v>
      </c>
      <c r="H507" s="1" t="s">
        <v>510</v>
      </c>
    </row>
    <row r="508" spans="1:8" ht="43.5" hidden="1" x14ac:dyDescent="0.35">
      <c r="A508" s="4">
        <v>44369</v>
      </c>
      <c r="B508" s="191" t="s">
        <v>404</v>
      </c>
      <c r="C508" s="191" t="s">
        <v>991</v>
      </c>
      <c r="D508" s="191" t="s">
        <v>738</v>
      </c>
      <c r="E508" s="191" t="s">
        <v>649</v>
      </c>
      <c r="F508" s="191" t="s">
        <v>1016</v>
      </c>
      <c r="G508" s="4" t="s">
        <v>162</v>
      </c>
      <c r="H508" s="192" t="s">
        <v>510</v>
      </c>
    </row>
    <row r="509" spans="1:8" hidden="1" x14ac:dyDescent="0.35">
      <c r="A509" s="4">
        <v>44369</v>
      </c>
      <c r="B509" s="1" t="s">
        <v>983</v>
      </c>
      <c r="C509" s="2" t="s">
        <v>984</v>
      </c>
      <c r="D509" s="191" t="s">
        <v>738</v>
      </c>
      <c r="E509" s="191" t="s">
        <v>985</v>
      </c>
      <c r="F509" s="2"/>
      <c r="G509" s="1" t="s">
        <v>162</v>
      </c>
      <c r="H509" s="1" t="s">
        <v>514</v>
      </c>
    </row>
    <row r="510" spans="1:8" hidden="1" x14ac:dyDescent="0.35">
      <c r="A510" s="4">
        <v>44369</v>
      </c>
      <c r="B510" s="1" t="s">
        <v>398</v>
      </c>
      <c r="C510" s="2" t="s">
        <v>1025</v>
      </c>
      <c r="D510" s="191" t="s">
        <v>738</v>
      </c>
      <c r="E510" s="191" t="s">
        <v>649</v>
      </c>
      <c r="F510" s="2"/>
      <c r="G510" s="4" t="s">
        <v>162</v>
      </c>
      <c r="H510" s="1" t="s">
        <v>514</v>
      </c>
    </row>
    <row r="511" spans="1:8" ht="29" hidden="1" x14ac:dyDescent="0.35">
      <c r="A511" s="4">
        <v>44369</v>
      </c>
      <c r="B511" s="191" t="s">
        <v>1007</v>
      </c>
      <c r="C511" s="2" t="s">
        <v>1024</v>
      </c>
      <c r="D511" s="191" t="s">
        <v>114</v>
      </c>
      <c r="E511" s="191" t="s">
        <v>649</v>
      </c>
      <c r="F511" s="2"/>
      <c r="G511" s="4">
        <v>44369</v>
      </c>
      <c r="H511" s="1" t="s">
        <v>510</v>
      </c>
    </row>
    <row r="512" spans="1:8" ht="29" hidden="1" x14ac:dyDescent="0.35">
      <c r="A512" s="4">
        <v>44369</v>
      </c>
      <c r="B512" s="191" t="s">
        <v>1007</v>
      </c>
      <c r="C512" s="2" t="s">
        <v>1026</v>
      </c>
      <c r="D512" s="191" t="s">
        <v>114</v>
      </c>
      <c r="E512" s="191" t="s">
        <v>649</v>
      </c>
      <c r="F512" s="2"/>
      <c r="G512" s="4">
        <v>44369</v>
      </c>
      <c r="H512" s="1" t="s">
        <v>514</v>
      </c>
    </row>
    <row r="513" spans="1:8" ht="43.5" hidden="1" x14ac:dyDescent="0.35">
      <c r="A513" s="4">
        <v>44370</v>
      </c>
      <c r="B513" s="191" t="s">
        <v>404</v>
      </c>
      <c r="C513" s="191" t="s">
        <v>991</v>
      </c>
      <c r="D513" s="191" t="s">
        <v>738</v>
      </c>
      <c r="E513" s="191" t="s">
        <v>649</v>
      </c>
      <c r="F513" s="191" t="s">
        <v>1016</v>
      </c>
      <c r="G513" s="4" t="s">
        <v>162</v>
      </c>
      <c r="H513" s="192" t="s">
        <v>510</v>
      </c>
    </row>
    <row r="514" spans="1:8" hidden="1" x14ac:dyDescent="0.35">
      <c r="A514" s="4">
        <v>44370</v>
      </c>
      <c r="B514" s="1" t="s">
        <v>983</v>
      </c>
      <c r="C514" s="2" t="s">
        <v>984</v>
      </c>
      <c r="D514" s="191" t="s">
        <v>738</v>
      </c>
      <c r="E514" s="191" t="s">
        <v>985</v>
      </c>
      <c r="F514" s="2"/>
      <c r="G514" s="1" t="s">
        <v>162</v>
      </c>
      <c r="H514" s="1" t="s">
        <v>514</v>
      </c>
    </row>
    <row r="515" spans="1:8" ht="58" hidden="1" x14ac:dyDescent="0.35">
      <c r="A515" s="4">
        <v>44370</v>
      </c>
      <c r="B515" s="1" t="s">
        <v>398</v>
      </c>
      <c r="C515" s="2" t="s">
        <v>1025</v>
      </c>
      <c r="D515" s="191" t="s">
        <v>738</v>
      </c>
      <c r="E515" s="191" t="s">
        <v>649</v>
      </c>
      <c r="F515" s="2" t="s">
        <v>1027</v>
      </c>
      <c r="G515" s="4" t="s">
        <v>162</v>
      </c>
      <c r="H515" s="1" t="s">
        <v>514</v>
      </c>
    </row>
    <row r="516" spans="1:8" ht="29" hidden="1" x14ac:dyDescent="0.35">
      <c r="A516" s="4">
        <v>44370</v>
      </c>
      <c r="B516" s="191" t="s">
        <v>1007</v>
      </c>
      <c r="C516" s="2" t="s">
        <v>1028</v>
      </c>
      <c r="D516" s="191" t="s">
        <v>114</v>
      </c>
      <c r="E516" s="191" t="s">
        <v>649</v>
      </c>
      <c r="F516" s="2"/>
      <c r="G516" s="4">
        <v>44371</v>
      </c>
      <c r="H516" s="1" t="s">
        <v>514</v>
      </c>
    </row>
    <row r="517" spans="1:8" ht="29" hidden="1" x14ac:dyDescent="0.35">
      <c r="A517" s="4">
        <v>44370</v>
      </c>
      <c r="B517" s="1" t="s">
        <v>693</v>
      </c>
      <c r="C517" s="2" t="s">
        <v>1029</v>
      </c>
      <c r="D517" s="191" t="s">
        <v>114</v>
      </c>
      <c r="E517" s="191" t="s">
        <v>546</v>
      </c>
      <c r="F517" s="2"/>
      <c r="G517" s="4">
        <v>44370</v>
      </c>
      <c r="H517" s="1" t="s">
        <v>510</v>
      </c>
    </row>
    <row r="518" spans="1:8" ht="58" hidden="1" x14ac:dyDescent="0.35">
      <c r="A518" s="4">
        <v>44371</v>
      </c>
      <c r="B518" s="191" t="s">
        <v>404</v>
      </c>
      <c r="C518" s="191" t="s">
        <v>991</v>
      </c>
      <c r="D518" s="191" t="s">
        <v>738</v>
      </c>
      <c r="E518" s="191" t="s">
        <v>649</v>
      </c>
      <c r="F518" s="191" t="s">
        <v>1030</v>
      </c>
      <c r="G518" s="4" t="s">
        <v>162</v>
      </c>
      <c r="H518" s="192" t="s">
        <v>510</v>
      </c>
    </row>
    <row r="519" spans="1:8" hidden="1" x14ac:dyDescent="0.35">
      <c r="A519" s="4">
        <v>44371</v>
      </c>
      <c r="B519" s="1" t="s">
        <v>983</v>
      </c>
      <c r="C519" s="2" t="s">
        <v>984</v>
      </c>
      <c r="D519" s="191" t="s">
        <v>738</v>
      </c>
      <c r="E519" s="191" t="s">
        <v>985</v>
      </c>
      <c r="F519" s="2"/>
      <c r="G519" s="1" t="s">
        <v>162</v>
      </c>
      <c r="H519" s="1" t="s">
        <v>514</v>
      </c>
    </row>
    <row r="520" spans="1:8" ht="58" hidden="1" x14ac:dyDescent="0.35">
      <c r="A520" s="4">
        <v>44371</v>
      </c>
      <c r="B520" s="1" t="s">
        <v>398</v>
      </c>
      <c r="C520" s="2" t="s">
        <v>1025</v>
      </c>
      <c r="D520" s="191" t="s">
        <v>738</v>
      </c>
      <c r="E520" s="191" t="s">
        <v>649</v>
      </c>
      <c r="F520" s="2" t="s">
        <v>1027</v>
      </c>
      <c r="G520" s="4" t="s">
        <v>162</v>
      </c>
      <c r="H520" s="1" t="s">
        <v>514</v>
      </c>
    </row>
    <row r="521" spans="1:8" ht="29" hidden="1" x14ac:dyDescent="0.35">
      <c r="A521" s="4">
        <v>44371</v>
      </c>
      <c r="B521" s="191" t="s">
        <v>1007</v>
      </c>
      <c r="C521" s="2" t="s">
        <v>1028</v>
      </c>
      <c r="D521" s="191" t="s">
        <v>738</v>
      </c>
      <c r="E521" s="191" t="s">
        <v>649</v>
      </c>
      <c r="F521" s="2"/>
      <c r="G521" s="4">
        <v>44371</v>
      </c>
      <c r="H521" s="1" t="s">
        <v>514</v>
      </c>
    </row>
    <row r="522" spans="1:8" hidden="1" x14ac:dyDescent="0.35">
      <c r="A522" s="4">
        <v>44371</v>
      </c>
      <c r="B522" s="1" t="s">
        <v>693</v>
      </c>
      <c r="C522" s="2" t="s">
        <v>829</v>
      </c>
      <c r="D522" s="191" t="s">
        <v>114</v>
      </c>
      <c r="E522" s="191" t="s">
        <v>649</v>
      </c>
      <c r="F522" s="2" t="s">
        <v>1031</v>
      </c>
      <c r="G522" s="4">
        <v>44371</v>
      </c>
      <c r="H522" s="1" t="s">
        <v>510</v>
      </c>
    </row>
    <row r="523" spans="1:8" ht="58" hidden="1" x14ac:dyDescent="0.35">
      <c r="A523" s="4">
        <v>44372</v>
      </c>
      <c r="B523" s="191" t="s">
        <v>404</v>
      </c>
      <c r="C523" s="191" t="s">
        <v>991</v>
      </c>
      <c r="D523" s="191" t="s">
        <v>738</v>
      </c>
      <c r="E523" s="191" t="s">
        <v>649</v>
      </c>
      <c r="F523" s="191" t="s">
        <v>1030</v>
      </c>
      <c r="G523" s="4" t="s">
        <v>162</v>
      </c>
      <c r="H523" s="192" t="s">
        <v>510</v>
      </c>
    </row>
    <row r="524" spans="1:8" ht="43.5" hidden="1" x14ac:dyDescent="0.35">
      <c r="A524" s="4">
        <v>44372</v>
      </c>
      <c r="B524" s="1" t="s">
        <v>983</v>
      </c>
      <c r="C524" s="2" t="s">
        <v>984</v>
      </c>
      <c r="D524" s="191" t="s">
        <v>738</v>
      </c>
      <c r="E524" s="191" t="s">
        <v>985</v>
      </c>
      <c r="F524" s="2" t="s">
        <v>1032</v>
      </c>
      <c r="G524" s="1" t="s">
        <v>162</v>
      </c>
      <c r="H524" s="1" t="s">
        <v>514</v>
      </c>
    </row>
    <row r="525" spans="1:8" ht="29" hidden="1" x14ac:dyDescent="0.35">
      <c r="A525" s="4">
        <v>44372</v>
      </c>
      <c r="B525" s="1" t="s">
        <v>693</v>
      </c>
      <c r="C525" s="2" t="s">
        <v>1033</v>
      </c>
      <c r="D525" s="191" t="s">
        <v>114</v>
      </c>
      <c r="E525" s="191" t="s">
        <v>649</v>
      </c>
      <c r="F525" s="2"/>
      <c r="G525" s="4">
        <v>44372</v>
      </c>
      <c r="H525" s="1" t="s">
        <v>510</v>
      </c>
    </row>
    <row r="526" spans="1:8" ht="58" hidden="1" x14ac:dyDescent="0.35">
      <c r="A526" s="4">
        <v>44375</v>
      </c>
      <c r="B526" s="191" t="s">
        <v>404</v>
      </c>
      <c r="C526" s="191" t="s">
        <v>991</v>
      </c>
      <c r="D526" s="191" t="s">
        <v>738</v>
      </c>
      <c r="E526" s="191" t="s">
        <v>649</v>
      </c>
      <c r="F526" s="191" t="s">
        <v>1030</v>
      </c>
      <c r="G526" s="4" t="s">
        <v>162</v>
      </c>
      <c r="H526" s="192" t="s">
        <v>510</v>
      </c>
    </row>
    <row r="527" spans="1:8" ht="43.5" hidden="1" x14ac:dyDescent="0.35">
      <c r="A527" s="4">
        <v>44375</v>
      </c>
      <c r="B527" s="1" t="s">
        <v>983</v>
      </c>
      <c r="C527" s="2" t="s">
        <v>984</v>
      </c>
      <c r="D527" s="191" t="s">
        <v>738</v>
      </c>
      <c r="E527" s="191" t="s">
        <v>985</v>
      </c>
      <c r="F527" s="2" t="s">
        <v>1032</v>
      </c>
      <c r="G527" s="1" t="s">
        <v>162</v>
      </c>
      <c r="H527" s="1" t="s">
        <v>514</v>
      </c>
    </row>
    <row r="528" spans="1:8" ht="29" hidden="1" x14ac:dyDescent="0.35">
      <c r="A528" s="4">
        <v>44375</v>
      </c>
      <c r="B528" s="1" t="s">
        <v>693</v>
      </c>
      <c r="C528" s="2" t="s">
        <v>1033</v>
      </c>
      <c r="D528" s="191" t="s">
        <v>738</v>
      </c>
      <c r="E528" s="191" t="s">
        <v>649</v>
      </c>
      <c r="F528" s="2"/>
      <c r="G528" s="4">
        <v>44375</v>
      </c>
      <c r="H528" s="1" t="s">
        <v>510</v>
      </c>
    </row>
    <row r="529" spans="1:8" ht="29" hidden="1" x14ac:dyDescent="0.35">
      <c r="A529" s="4">
        <v>44375</v>
      </c>
      <c r="B529" s="1" t="s">
        <v>693</v>
      </c>
      <c r="C529" s="2" t="s">
        <v>698</v>
      </c>
      <c r="D529" s="191" t="s">
        <v>114</v>
      </c>
      <c r="E529" s="191" t="s">
        <v>649</v>
      </c>
      <c r="F529" s="2"/>
      <c r="G529" s="4">
        <v>44375</v>
      </c>
      <c r="H529" s="1" t="s">
        <v>510</v>
      </c>
    </row>
    <row r="530" spans="1:8" hidden="1" x14ac:dyDescent="0.35">
      <c r="A530" s="4">
        <v>44375</v>
      </c>
      <c r="B530" s="1" t="s">
        <v>693</v>
      </c>
      <c r="C530" s="2" t="s">
        <v>1034</v>
      </c>
      <c r="D530" s="191" t="s">
        <v>114</v>
      </c>
      <c r="E530" s="191" t="s">
        <v>649</v>
      </c>
      <c r="F530" s="2"/>
      <c r="G530" s="4">
        <v>44375</v>
      </c>
      <c r="H530" s="1" t="s">
        <v>510</v>
      </c>
    </row>
    <row r="531" spans="1:8" ht="58" hidden="1" x14ac:dyDescent="0.35">
      <c r="A531" s="4">
        <v>44376</v>
      </c>
      <c r="B531" s="191" t="s">
        <v>404</v>
      </c>
      <c r="C531" s="191" t="s">
        <v>991</v>
      </c>
      <c r="D531" s="191" t="s">
        <v>738</v>
      </c>
      <c r="E531" s="191" t="s">
        <v>649</v>
      </c>
      <c r="F531" s="191" t="s">
        <v>1030</v>
      </c>
      <c r="G531" s="4" t="s">
        <v>162</v>
      </c>
      <c r="H531" s="192" t="s">
        <v>510</v>
      </c>
    </row>
    <row r="532" spans="1:8" ht="43.5" hidden="1" x14ac:dyDescent="0.35">
      <c r="A532" s="4">
        <v>44376</v>
      </c>
      <c r="B532" s="1" t="s">
        <v>983</v>
      </c>
      <c r="C532" s="2" t="s">
        <v>984</v>
      </c>
      <c r="D532" s="191" t="s">
        <v>738</v>
      </c>
      <c r="E532" s="191" t="s">
        <v>985</v>
      </c>
      <c r="F532" s="2" t="s">
        <v>1032</v>
      </c>
      <c r="G532" s="1" t="s">
        <v>162</v>
      </c>
      <c r="H532" s="1" t="s">
        <v>514</v>
      </c>
    </row>
    <row r="533" spans="1:8" ht="29" hidden="1" x14ac:dyDescent="0.35">
      <c r="A533" s="4">
        <v>44376</v>
      </c>
      <c r="B533" s="1" t="s">
        <v>693</v>
      </c>
      <c r="C533" s="2" t="s">
        <v>1033</v>
      </c>
      <c r="D533" s="191" t="s">
        <v>738</v>
      </c>
      <c r="E533" s="191" t="s">
        <v>546</v>
      </c>
      <c r="F533" s="2"/>
      <c r="G533" s="4">
        <v>44376</v>
      </c>
      <c r="H533" s="1" t="s">
        <v>510</v>
      </c>
    </row>
    <row r="534" spans="1:8" ht="29" hidden="1" x14ac:dyDescent="0.35">
      <c r="A534" s="4">
        <v>44376</v>
      </c>
      <c r="B534" s="1" t="s">
        <v>693</v>
      </c>
      <c r="C534" s="2" t="s">
        <v>698</v>
      </c>
      <c r="D534" s="191" t="s">
        <v>738</v>
      </c>
      <c r="E534" s="191" t="s">
        <v>649</v>
      </c>
      <c r="F534" s="2"/>
      <c r="G534" s="4">
        <v>44376</v>
      </c>
      <c r="H534" s="1" t="s">
        <v>510</v>
      </c>
    </row>
    <row r="535" spans="1:8" ht="29" hidden="1" x14ac:dyDescent="0.35">
      <c r="A535" s="4">
        <v>44376</v>
      </c>
      <c r="B535" s="1" t="s">
        <v>693</v>
      </c>
      <c r="C535" s="2" t="s">
        <v>1034</v>
      </c>
      <c r="D535" s="191" t="s">
        <v>738</v>
      </c>
      <c r="E535" s="191" t="s">
        <v>649</v>
      </c>
      <c r="F535" s="2" t="s">
        <v>1035</v>
      </c>
      <c r="G535" s="4">
        <v>44376</v>
      </c>
      <c r="H535" s="1" t="s">
        <v>510</v>
      </c>
    </row>
    <row r="536" spans="1:8" ht="29" hidden="1" x14ac:dyDescent="0.35">
      <c r="A536" s="4">
        <v>44376</v>
      </c>
      <c r="B536" s="1" t="s">
        <v>693</v>
      </c>
      <c r="C536" s="2" t="s">
        <v>1036</v>
      </c>
      <c r="D536" s="191" t="s">
        <v>114</v>
      </c>
      <c r="E536" s="191" t="s">
        <v>715</v>
      </c>
      <c r="F536" s="2"/>
      <c r="G536" s="4">
        <v>44376</v>
      </c>
      <c r="H536" s="1" t="s">
        <v>510</v>
      </c>
    </row>
    <row r="537" spans="1:8" ht="87" hidden="1" x14ac:dyDescent="0.35">
      <c r="A537" s="4">
        <v>44376</v>
      </c>
      <c r="B537" s="1" t="s">
        <v>398</v>
      </c>
      <c r="C537" s="2" t="s">
        <v>1037</v>
      </c>
      <c r="D537" s="191" t="s">
        <v>114</v>
      </c>
      <c r="E537" s="191"/>
      <c r="F537" s="2" t="s">
        <v>1038</v>
      </c>
      <c r="G537" s="4" t="s">
        <v>162</v>
      </c>
      <c r="H537" s="1" t="s">
        <v>514</v>
      </c>
    </row>
    <row r="538" spans="1:8" ht="58" hidden="1" x14ac:dyDescent="0.35">
      <c r="A538" s="4">
        <v>44377</v>
      </c>
      <c r="B538" s="191" t="s">
        <v>404</v>
      </c>
      <c r="C538" s="191" t="s">
        <v>991</v>
      </c>
      <c r="D538" s="191" t="s">
        <v>738</v>
      </c>
      <c r="E538" s="191" t="s">
        <v>649</v>
      </c>
      <c r="F538" s="191" t="s">
        <v>1030</v>
      </c>
      <c r="G538" s="4" t="s">
        <v>162</v>
      </c>
      <c r="H538" s="192" t="s">
        <v>510</v>
      </c>
    </row>
    <row r="539" spans="1:8" ht="43.5" hidden="1" x14ac:dyDescent="0.35">
      <c r="A539" s="4">
        <v>44377</v>
      </c>
      <c r="B539" s="1" t="s">
        <v>983</v>
      </c>
      <c r="C539" s="2" t="s">
        <v>984</v>
      </c>
      <c r="D539" s="191" t="s">
        <v>738</v>
      </c>
      <c r="E539" s="191" t="s">
        <v>985</v>
      </c>
      <c r="F539" s="2" t="s">
        <v>1032</v>
      </c>
      <c r="G539" s="1" t="s">
        <v>162</v>
      </c>
      <c r="H539" s="1" t="s">
        <v>514</v>
      </c>
    </row>
    <row r="540" spans="1:8" ht="29" hidden="1" x14ac:dyDescent="0.35">
      <c r="A540" s="4">
        <v>44377</v>
      </c>
      <c r="B540" s="1" t="s">
        <v>693</v>
      </c>
      <c r="C540" s="2" t="s">
        <v>1033</v>
      </c>
      <c r="D540" s="191" t="s">
        <v>738</v>
      </c>
      <c r="E540" s="191" t="s">
        <v>546</v>
      </c>
      <c r="F540" s="2"/>
      <c r="G540" s="4">
        <v>44377</v>
      </c>
      <c r="H540" s="1" t="s">
        <v>510</v>
      </c>
    </row>
    <row r="541" spans="1:8" ht="29" hidden="1" x14ac:dyDescent="0.35">
      <c r="A541" s="4">
        <v>44377</v>
      </c>
      <c r="B541" s="1" t="s">
        <v>693</v>
      </c>
      <c r="C541" s="2" t="s">
        <v>698</v>
      </c>
      <c r="D541" s="191" t="s">
        <v>738</v>
      </c>
      <c r="E541" s="191" t="s">
        <v>649</v>
      </c>
      <c r="F541" s="2"/>
      <c r="G541" s="4">
        <v>44377</v>
      </c>
      <c r="H541" s="1" t="s">
        <v>510</v>
      </c>
    </row>
    <row r="542" spans="1:8" ht="29" hidden="1" x14ac:dyDescent="0.35">
      <c r="A542" s="4">
        <v>44377</v>
      </c>
      <c r="B542" s="1" t="s">
        <v>693</v>
      </c>
      <c r="C542" s="2" t="s">
        <v>1036</v>
      </c>
      <c r="D542" s="191" t="s">
        <v>114</v>
      </c>
      <c r="E542" s="191" t="s">
        <v>715</v>
      </c>
      <c r="F542" s="2"/>
      <c r="G542" s="4">
        <v>44377</v>
      </c>
      <c r="H542" s="1" t="s">
        <v>510</v>
      </c>
    </row>
    <row r="543" spans="1:8" ht="87" hidden="1" x14ac:dyDescent="0.35">
      <c r="A543" s="4">
        <v>44377</v>
      </c>
      <c r="B543" s="1" t="s">
        <v>398</v>
      </c>
      <c r="C543" s="2" t="s">
        <v>1037</v>
      </c>
      <c r="D543" s="191" t="s">
        <v>114</v>
      </c>
      <c r="E543" s="191"/>
      <c r="F543" s="2" t="s">
        <v>1038</v>
      </c>
      <c r="G543" s="4" t="s">
        <v>162</v>
      </c>
      <c r="H543" s="1" t="s">
        <v>514</v>
      </c>
    </row>
    <row r="544" spans="1:8" ht="58" hidden="1" x14ac:dyDescent="0.35">
      <c r="A544" s="4">
        <v>44378</v>
      </c>
      <c r="B544" s="191" t="s">
        <v>404</v>
      </c>
      <c r="C544" s="191" t="s">
        <v>991</v>
      </c>
      <c r="D544" s="191" t="s">
        <v>738</v>
      </c>
      <c r="E544" s="191" t="s">
        <v>649</v>
      </c>
      <c r="F544" s="191" t="s">
        <v>1030</v>
      </c>
      <c r="G544" s="4" t="s">
        <v>162</v>
      </c>
      <c r="H544" s="192" t="s">
        <v>510</v>
      </c>
    </row>
    <row r="545" spans="1:8" ht="43.5" hidden="1" x14ac:dyDescent="0.35">
      <c r="A545" s="4">
        <v>44378</v>
      </c>
      <c r="B545" s="1" t="s">
        <v>983</v>
      </c>
      <c r="C545" s="2" t="s">
        <v>984</v>
      </c>
      <c r="D545" s="191" t="s">
        <v>738</v>
      </c>
      <c r="E545" s="191" t="s">
        <v>985</v>
      </c>
      <c r="F545" s="2" t="s">
        <v>1032</v>
      </c>
      <c r="G545" s="1" t="s">
        <v>162</v>
      </c>
      <c r="H545" s="1" t="s">
        <v>514</v>
      </c>
    </row>
    <row r="546" spans="1:8" ht="29" hidden="1" x14ac:dyDescent="0.35">
      <c r="A546" s="4">
        <v>44378</v>
      </c>
      <c r="B546" s="1" t="s">
        <v>693</v>
      </c>
      <c r="C546" s="2" t="s">
        <v>1033</v>
      </c>
      <c r="D546" s="191" t="s">
        <v>738</v>
      </c>
      <c r="E546" s="191" t="s">
        <v>546</v>
      </c>
      <c r="F546" s="2"/>
      <c r="G546" s="4">
        <v>44378</v>
      </c>
      <c r="H546" s="1" t="s">
        <v>510</v>
      </c>
    </row>
    <row r="547" spans="1:8" ht="87" hidden="1" x14ac:dyDescent="0.35">
      <c r="A547" s="4">
        <v>44378</v>
      </c>
      <c r="B547" s="1" t="s">
        <v>398</v>
      </c>
      <c r="C547" s="2" t="s">
        <v>1037</v>
      </c>
      <c r="D547" s="191" t="s">
        <v>114</v>
      </c>
      <c r="E547" s="191"/>
      <c r="F547" s="2" t="s">
        <v>1038</v>
      </c>
      <c r="G547" s="4" t="s">
        <v>162</v>
      </c>
      <c r="H547" s="1" t="s">
        <v>514</v>
      </c>
    </row>
    <row r="548" spans="1:8" ht="58" hidden="1" x14ac:dyDescent="0.35">
      <c r="A548" s="4">
        <v>44379</v>
      </c>
      <c r="B548" s="191" t="s">
        <v>404</v>
      </c>
      <c r="C548" s="191" t="s">
        <v>991</v>
      </c>
      <c r="D548" s="191" t="s">
        <v>738</v>
      </c>
      <c r="E548" s="191" t="s">
        <v>649</v>
      </c>
      <c r="F548" s="191" t="s">
        <v>1030</v>
      </c>
      <c r="G548" s="4" t="s">
        <v>162</v>
      </c>
      <c r="H548" s="192" t="s">
        <v>510</v>
      </c>
    </row>
    <row r="549" spans="1:8" ht="43.5" hidden="1" x14ac:dyDescent="0.35">
      <c r="A549" s="4">
        <v>44379</v>
      </c>
      <c r="B549" s="1" t="s">
        <v>983</v>
      </c>
      <c r="C549" s="2" t="s">
        <v>984</v>
      </c>
      <c r="D549" s="191" t="s">
        <v>738</v>
      </c>
      <c r="E549" s="191" t="s">
        <v>985</v>
      </c>
      <c r="F549" s="2" t="s">
        <v>1032</v>
      </c>
      <c r="G549" s="1" t="s">
        <v>162</v>
      </c>
      <c r="H549" s="1" t="s">
        <v>514</v>
      </c>
    </row>
    <row r="550" spans="1:8" ht="29" hidden="1" x14ac:dyDescent="0.35">
      <c r="A550" s="4">
        <v>44379</v>
      </c>
      <c r="B550" s="1" t="s">
        <v>693</v>
      </c>
      <c r="C550" s="2" t="s">
        <v>1033</v>
      </c>
      <c r="D550" s="191" t="s">
        <v>738</v>
      </c>
      <c r="E550" s="191" t="s">
        <v>546</v>
      </c>
      <c r="F550" s="2"/>
      <c r="G550" s="4">
        <v>44379</v>
      </c>
      <c r="H550" s="1" t="s">
        <v>510</v>
      </c>
    </row>
    <row r="551" spans="1:8" ht="87" hidden="1" x14ac:dyDescent="0.35">
      <c r="A551" s="4">
        <v>44379</v>
      </c>
      <c r="B551" s="1" t="s">
        <v>398</v>
      </c>
      <c r="C551" s="2" t="s">
        <v>1037</v>
      </c>
      <c r="D551" s="191" t="s">
        <v>114</v>
      </c>
      <c r="E551" s="191"/>
      <c r="F551" s="2" t="s">
        <v>1038</v>
      </c>
      <c r="G551" s="4" t="s">
        <v>162</v>
      </c>
      <c r="H551" s="1" t="s">
        <v>514</v>
      </c>
    </row>
    <row r="552" spans="1:8" ht="58" hidden="1" x14ac:dyDescent="0.35">
      <c r="A552" s="4">
        <v>44382</v>
      </c>
      <c r="B552" s="191" t="s">
        <v>404</v>
      </c>
      <c r="C552" s="191" t="s">
        <v>991</v>
      </c>
      <c r="D552" s="191" t="s">
        <v>738</v>
      </c>
      <c r="E552" s="191" t="s">
        <v>649</v>
      </c>
      <c r="F552" s="191" t="s">
        <v>1030</v>
      </c>
      <c r="G552" s="4" t="s">
        <v>162</v>
      </c>
      <c r="H552" s="192" t="s">
        <v>510</v>
      </c>
    </row>
    <row r="553" spans="1:8" ht="43.5" hidden="1" x14ac:dyDescent="0.35">
      <c r="A553" s="4">
        <v>44382</v>
      </c>
      <c r="B553" s="1" t="s">
        <v>983</v>
      </c>
      <c r="C553" s="2" t="s">
        <v>984</v>
      </c>
      <c r="D553" s="191" t="s">
        <v>738</v>
      </c>
      <c r="E553" s="191" t="s">
        <v>985</v>
      </c>
      <c r="F553" s="2" t="s">
        <v>1032</v>
      </c>
      <c r="G553" s="1" t="s">
        <v>162</v>
      </c>
      <c r="H553" s="1" t="s">
        <v>514</v>
      </c>
    </row>
    <row r="554" spans="1:8" hidden="1" x14ac:dyDescent="0.35">
      <c r="A554" s="4">
        <v>44382</v>
      </c>
      <c r="B554" s="1" t="s">
        <v>398</v>
      </c>
      <c r="C554" s="2" t="s">
        <v>1037</v>
      </c>
      <c r="D554" s="191" t="s">
        <v>738</v>
      </c>
      <c r="E554" s="191"/>
      <c r="F554" s="2" t="s">
        <v>1039</v>
      </c>
      <c r="G554" s="4" t="s">
        <v>162</v>
      </c>
      <c r="H554" s="1" t="s">
        <v>510</v>
      </c>
    </row>
    <row r="555" spans="1:8" ht="58" hidden="1" x14ac:dyDescent="0.35">
      <c r="A555" s="4">
        <v>44383</v>
      </c>
      <c r="B555" s="191" t="s">
        <v>404</v>
      </c>
      <c r="C555" s="191" t="s">
        <v>991</v>
      </c>
      <c r="D555" s="191" t="s">
        <v>738</v>
      </c>
      <c r="E555" s="191" t="s">
        <v>649</v>
      </c>
      <c r="F555" s="191" t="s">
        <v>1030</v>
      </c>
      <c r="G555" s="4" t="s">
        <v>162</v>
      </c>
      <c r="H555" s="192" t="s">
        <v>510</v>
      </c>
    </row>
    <row r="556" spans="1:8" ht="43.5" hidden="1" x14ac:dyDescent="0.35">
      <c r="A556" s="4">
        <v>44383</v>
      </c>
      <c r="B556" s="1" t="s">
        <v>983</v>
      </c>
      <c r="C556" s="2" t="s">
        <v>984</v>
      </c>
      <c r="D556" s="191" t="s">
        <v>738</v>
      </c>
      <c r="E556" s="191" t="s">
        <v>985</v>
      </c>
      <c r="F556" s="2" t="s">
        <v>1032</v>
      </c>
      <c r="G556" s="1" t="s">
        <v>162</v>
      </c>
      <c r="H556" s="1" t="s">
        <v>514</v>
      </c>
    </row>
    <row r="557" spans="1:8" hidden="1" x14ac:dyDescent="0.35">
      <c r="A557" s="4">
        <v>44383</v>
      </c>
      <c r="B557" s="1" t="s">
        <v>398</v>
      </c>
      <c r="C557" s="2" t="s">
        <v>1037</v>
      </c>
      <c r="D557" s="191" t="s">
        <v>738</v>
      </c>
      <c r="E557" s="191"/>
      <c r="F557" s="2" t="s">
        <v>1039</v>
      </c>
      <c r="G557" s="4" t="s">
        <v>162</v>
      </c>
      <c r="H557" s="1" t="s">
        <v>510</v>
      </c>
    </row>
    <row r="558" spans="1:8" hidden="1" x14ac:dyDescent="0.35">
      <c r="A558" s="4">
        <v>44383</v>
      </c>
      <c r="B558" s="1" t="s">
        <v>693</v>
      </c>
      <c r="C558" s="2" t="s">
        <v>803</v>
      </c>
      <c r="D558" s="191" t="s">
        <v>114</v>
      </c>
      <c r="E558" s="191" t="s">
        <v>715</v>
      </c>
      <c r="F558" s="2"/>
      <c r="G558" s="4">
        <v>44383</v>
      </c>
      <c r="H558" s="1" t="s">
        <v>510</v>
      </c>
    </row>
    <row r="559" spans="1:8" hidden="1" x14ac:dyDescent="0.35">
      <c r="A559" s="4">
        <v>44383</v>
      </c>
      <c r="B559" s="1" t="s">
        <v>693</v>
      </c>
      <c r="C559" s="2" t="s">
        <v>1040</v>
      </c>
      <c r="D559" s="191" t="s">
        <v>114</v>
      </c>
      <c r="E559" s="191" t="s">
        <v>23</v>
      </c>
      <c r="F559" s="2"/>
      <c r="G559" s="4">
        <v>44383</v>
      </c>
      <c r="H559" s="1" t="s">
        <v>510</v>
      </c>
    </row>
    <row r="560" spans="1:8" ht="58" hidden="1" x14ac:dyDescent="0.35">
      <c r="A560" s="4">
        <v>44384</v>
      </c>
      <c r="B560" s="191" t="s">
        <v>404</v>
      </c>
      <c r="C560" s="191" t="s">
        <v>991</v>
      </c>
      <c r="D560" s="191" t="s">
        <v>738</v>
      </c>
      <c r="E560" s="191" t="s">
        <v>649</v>
      </c>
      <c r="F560" s="191" t="s">
        <v>1030</v>
      </c>
      <c r="G560" s="4" t="s">
        <v>162</v>
      </c>
      <c r="H560" s="192" t="s">
        <v>510</v>
      </c>
    </row>
    <row r="561" spans="1:8" ht="43.5" hidden="1" x14ac:dyDescent="0.35">
      <c r="A561" s="4">
        <v>44384</v>
      </c>
      <c r="B561" s="1" t="s">
        <v>983</v>
      </c>
      <c r="C561" s="2" t="s">
        <v>984</v>
      </c>
      <c r="D561" s="191" t="s">
        <v>738</v>
      </c>
      <c r="E561" s="191" t="s">
        <v>985</v>
      </c>
      <c r="F561" s="2" t="s">
        <v>1032</v>
      </c>
      <c r="G561" s="1" t="s">
        <v>162</v>
      </c>
      <c r="H561" s="1" t="s">
        <v>514</v>
      </c>
    </row>
    <row r="562" spans="1:8" hidden="1" x14ac:dyDescent="0.35">
      <c r="A562" s="4">
        <v>44384</v>
      </c>
      <c r="B562" s="1" t="s">
        <v>398</v>
      </c>
      <c r="C562" s="2" t="s">
        <v>1037</v>
      </c>
      <c r="D562" s="191" t="s">
        <v>738</v>
      </c>
      <c r="E562" s="191"/>
      <c r="F562" s="2" t="s">
        <v>1039</v>
      </c>
      <c r="G562" s="4" t="s">
        <v>162</v>
      </c>
      <c r="H562" s="1" t="s">
        <v>514</v>
      </c>
    </row>
    <row r="563" spans="1:8" hidden="1" x14ac:dyDescent="0.35">
      <c r="A563" s="4">
        <v>44384</v>
      </c>
      <c r="B563" s="1" t="s">
        <v>693</v>
      </c>
      <c r="C563" s="2" t="s">
        <v>803</v>
      </c>
      <c r="D563" s="191" t="s">
        <v>738</v>
      </c>
      <c r="E563" s="191" t="s">
        <v>715</v>
      </c>
      <c r="F563" s="2"/>
      <c r="G563" s="4">
        <v>44384</v>
      </c>
      <c r="H563" s="1" t="s">
        <v>510</v>
      </c>
    </row>
    <row r="564" spans="1:8" ht="29" hidden="1" x14ac:dyDescent="0.35">
      <c r="A564" s="4">
        <v>44384</v>
      </c>
      <c r="B564" s="1" t="s">
        <v>693</v>
      </c>
      <c r="C564" s="2" t="s">
        <v>1041</v>
      </c>
      <c r="D564" s="191" t="s">
        <v>114</v>
      </c>
      <c r="E564" s="191" t="s">
        <v>649</v>
      </c>
      <c r="F564" s="2"/>
      <c r="G564" s="4">
        <v>44384</v>
      </c>
      <c r="H564" s="1" t="s">
        <v>510</v>
      </c>
    </row>
    <row r="565" spans="1:8" hidden="1" x14ac:dyDescent="0.35">
      <c r="A565" s="4">
        <v>44384</v>
      </c>
      <c r="B565" s="1" t="s">
        <v>404</v>
      </c>
      <c r="C565" s="2" t="s">
        <v>1042</v>
      </c>
      <c r="D565" s="191" t="s">
        <v>114</v>
      </c>
      <c r="E565" s="191" t="s">
        <v>39</v>
      </c>
      <c r="F565" s="2"/>
      <c r="G565" s="4">
        <v>44384</v>
      </c>
      <c r="H565" s="1" t="s">
        <v>510</v>
      </c>
    </row>
    <row r="566" spans="1:8" ht="58" hidden="1" x14ac:dyDescent="0.35">
      <c r="A566" s="4">
        <v>44385</v>
      </c>
      <c r="B566" s="191" t="s">
        <v>404</v>
      </c>
      <c r="C566" s="191" t="s">
        <v>991</v>
      </c>
      <c r="D566" s="191" t="s">
        <v>738</v>
      </c>
      <c r="E566" s="191" t="s">
        <v>649</v>
      </c>
      <c r="F566" s="191" t="s">
        <v>1030</v>
      </c>
      <c r="G566" s="4" t="s">
        <v>162</v>
      </c>
      <c r="H566" s="192" t="s">
        <v>510</v>
      </c>
    </row>
    <row r="567" spans="1:8" ht="43.5" hidden="1" x14ac:dyDescent="0.35">
      <c r="A567" s="4">
        <v>44385</v>
      </c>
      <c r="B567" s="1" t="s">
        <v>983</v>
      </c>
      <c r="C567" s="2" t="s">
        <v>984</v>
      </c>
      <c r="D567" s="191" t="s">
        <v>738</v>
      </c>
      <c r="E567" s="191" t="s">
        <v>985</v>
      </c>
      <c r="F567" s="2" t="s">
        <v>1032</v>
      </c>
      <c r="G567" s="1" t="s">
        <v>162</v>
      </c>
      <c r="H567" s="1" t="s">
        <v>514</v>
      </c>
    </row>
    <row r="568" spans="1:8" hidden="1" x14ac:dyDescent="0.35">
      <c r="A568" s="4">
        <v>44385</v>
      </c>
      <c r="B568" s="1" t="s">
        <v>398</v>
      </c>
      <c r="C568" s="2" t="s">
        <v>1037</v>
      </c>
      <c r="D568" s="191" t="s">
        <v>738</v>
      </c>
      <c r="E568" s="191"/>
      <c r="F568" s="2" t="s">
        <v>1039</v>
      </c>
      <c r="G568" s="4" t="s">
        <v>162</v>
      </c>
      <c r="H568" s="1" t="s">
        <v>514</v>
      </c>
    </row>
    <row r="569" spans="1:8" hidden="1" x14ac:dyDescent="0.35">
      <c r="A569" s="4">
        <v>44385</v>
      </c>
      <c r="B569" s="1" t="s">
        <v>693</v>
      </c>
      <c r="C569" s="2" t="s">
        <v>803</v>
      </c>
      <c r="D569" s="191" t="s">
        <v>738</v>
      </c>
      <c r="E569" s="191" t="s">
        <v>715</v>
      </c>
      <c r="F569" s="2"/>
      <c r="G569" s="4">
        <v>44385</v>
      </c>
      <c r="H569" s="1" t="s">
        <v>510</v>
      </c>
    </row>
    <row r="570" spans="1:8" hidden="1" x14ac:dyDescent="0.35">
      <c r="A570" s="4">
        <v>44385</v>
      </c>
      <c r="B570" s="1" t="s">
        <v>404</v>
      </c>
      <c r="C570" s="2" t="s">
        <v>1043</v>
      </c>
      <c r="D570" s="191" t="s">
        <v>114</v>
      </c>
      <c r="E570" s="191" t="s">
        <v>649</v>
      </c>
      <c r="F570" s="2"/>
      <c r="G570" s="4">
        <v>44385</v>
      </c>
      <c r="H570" s="1" t="s">
        <v>510</v>
      </c>
    </row>
    <row r="571" spans="1:8" ht="58" hidden="1" x14ac:dyDescent="0.35">
      <c r="A571" s="4">
        <v>44386</v>
      </c>
      <c r="B571" s="191" t="s">
        <v>404</v>
      </c>
      <c r="C571" s="191" t="s">
        <v>991</v>
      </c>
      <c r="D571" s="191" t="s">
        <v>738</v>
      </c>
      <c r="E571" s="191" t="s">
        <v>649</v>
      </c>
      <c r="F571" s="191" t="s">
        <v>1030</v>
      </c>
      <c r="G571" s="4" t="s">
        <v>162</v>
      </c>
      <c r="H571" s="192" t="s">
        <v>510</v>
      </c>
    </row>
    <row r="572" spans="1:8" ht="43.5" hidden="1" x14ac:dyDescent="0.35">
      <c r="A572" s="4">
        <v>44386</v>
      </c>
      <c r="B572" s="1" t="s">
        <v>983</v>
      </c>
      <c r="C572" s="2" t="s">
        <v>984</v>
      </c>
      <c r="D572" s="191" t="s">
        <v>738</v>
      </c>
      <c r="E572" s="191" t="s">
        <v>985</v>
      </c>
      <c r="F572" s="2" t="s">
        <v>1032</v>
      </c>
      <c r="G572" s="1" t="s">
        <v>162</v>
      </c>
      <c r="H572" s="1" t="s">
        <v>514</v>
      </c>
    </row>
    <row r="573" spans="1:8" hidden="1" x14ac:dyDescent="0.35">
      <c r="A573" s="4">
        <v>44386</v>
      </c>
      <c r="B573" s="1" t="s">
        <v>398</v>
      </c>
      <c r="C573" s="2" t="s">
        <v>1037</v>
      </c>
      <c r="D573" s="191" t="s">
        <v>738</v>
      </c>
      <c r="E573" s="191"/>
      <c r="F573" s="2" t="s">
        <v>1039</v>
      </c>
      <c r="G573" s="4" t="s">
        <v>162</v>
      </c>
      <c r="H573" s="1" t="s">
        <v>514</v>
      </c>
    </row>
    <row r="574" spans="1:8" hidden="1" x14ac:dyDescent="0.35">
      <c r="A574" s="4">
        <v>44386</v>
      </c>
      <c r="B574" s="1" t="s">
        <v>693</v>
      </c>
      <c r="C574" s="2" t="s">
        <v>803</v>
      </c>
      <c r="D574" s="191" t="s">
        <v>738</v>
      </c>
      <c r="E574" s="191" t="s">
        <v>715</v>
      </c>
      <c r="F574" s="2"/>
      <c r="G574" s="4">
        <v>44386</v>
      </c>
      <c r="H574" s="1" t="s">
        <v>514</v>
      </c>
    </row>
    <row r="575" spans="1:8" hidden="1" x14ac:dyDescent="0.35">
      <c r="A575" s="4">
        <v>44386</v>
      </c>
      <c r="B575" s="1" t="s">
        <v>404</v>
      </c>
      <c r="C575" s="2" t="s">
        <v>1043</v>
      </c>
      <c r="D575" s="191" t="s">
        <v>114</v>
      </c>
      <c r="E575" s="191" t="s">
        <v>649</v>
      </c>
      <c r="F575" s="2"/>
      <c r="G575" s="4">
        <v>44386</v>
      </c>
      <c r="H575" s="1" t="s">
        <v>510</v>
      </c>
    </row>
    <row r="576" spans="1:8" ht="58" hidden="1" x14ac:dyDescent="0.35">
      <c r="A576" s="4">
        <v>44389</v>
      </c>
      <c r="B576" s="191" t="s">
        <v>404</v>
      </c>
      <c r="C576" s="191" t="s">
        <v>991</v>
      </c>
      <c r="D576" s="191" t="s">
        <v>738</v>
      </c>
      <c r="E576" s="191" t="s">
        <v>649</v>
      </c>
      <c r="F576" s="191" t="s">
        <v>1030</v>
      </c>
      <c r="G576" s="4" t="s">
        <v>162</v>
      </c>
      <c r="H576" s="192" t="s">
        <v>510</v>
      </c>
    </row>
    <row r="577" spans="1:8" ht="43.5" hidden="1" x14ac:dyDescent="0.35">
      <c r="A577" s="4">
        <v>44389</v>
      </c>
      <c r="B577" s="1" t="s">
        <v>983</v>
      </c>
      <c r="C577" s="2" t="s">
        <v>984</v>
      </c>
      <c r="D577" s="191" t="s">
        <v>738</v>
      </c>
      <c r="E577" s="191" t="s">
        <v>985</v>
      </c>
      <c r="F577" s="2" t="s">
        <v>1032</v>
      </c>
      <c r="G577" s="1" t="s">
        <v>162</v>
      </c>
      <c r="H577" s="1" t="s">
        <v>514</v>
      </c>
    </row>
    <row r="578" spans="1:8" hidden="1" x14ac:dyDescent="0.35">
      <c r="A578" s="4">
        <v>44389</v>
      </c>
      <c r="B578" s="1" t="s">
        <v>398</v>
      </c>
      <c r="C578" s="2" t="s">
        <v>1037</v>
      </c>
      <c r="D578" s="191" t="s">
        <v>738</v>
      </c>
      <c r="E578" s="191"/>
      <c r="F578" s="2" t="s">
        <v>1039</v>
      </c>
      <c r="G578" s="4" t="s">
        <v>162</v>
      </c>
      <c r="H578" s="1" t="s">
        <v>514</v>
      </c>
    </row>
    <row r="579" spans="1:8" hidden="1" x14ac:dyDescent="0.35">
      <c r="A579" s="4">
        <v>44389</v>
      </c>
      <c r="B579" s="1" t="s">
        <v>693</v>
      </c>
      <c r="C579" s="2" t="s">
        <v>803</v>
      </c>
      <c r="D579" s="191" t="s">
        <v>738</v>
      </c>
      <c r="E579" s="191" t="s">
        <v>715</v>
      </c>
      <c r="F579" s="2"/>
      <c r="G579" s="4">
        <v>44389</v>
      </c>
      <c r="H579" s="1" t="s">
        <v>514</v>
      </c>
    </row>
    <row r="580" spans="1:8" hidden="1" x14ac:dyDescent="0.35">
      <c r="A580" s="4">
        <v>44389</v>
      </c>
      <c r="B580" s="1" t="s">
        <v>404</v>
      </c>
      <c r="C580" s="2" t="s">
        <v>1043</v>
      </c>
      <c r="D580" s="191" t="s">
        <v>738</v>
      </c>
      <c r="E580" s="191" t="s">
        <v>649</v>
      </c>
      <c r="F580" s="2"/>
      <c r="G580" s="4">
        <v>44389</v>
      </c>
      <c r="H580" s="1" t="s">
        <v>510</v>
      </c>
    </row>
    <row r="581" spans="1:8" ht="29" hidden="1" x14ac:dyDescent="0.35">
      <c r="A581" s="4">
        <v>44389</v>
      </c>
      <c r="B581" s="1" t="s">
        <v>693</v>
      </c>
      <c r="C581" s="2" t="s">
        <v>1044</v>
      </c>
      <c r="D581" s="191" t="s">
        <v>114</v>
      </c>
      <c r="E581" s="191" t="s">
        <v>649</v>
      </c>
      <c r="F581" s="2"/>
      <c r="G581" s="4">
        <v>44389</v>
      </c>
      <c r="H581" s="1" t="s">
        <v>510</v>
      </c>
    </row>
    <row r="582" spans="1:8" ht="58" hidden="1" x14ac:dyDescent="0.35">
      <c r="A582" s="4">
        <v>44390</v>
      </c>
      <c r="B582" s="191" t="s">
        <v>404</v>
      </c>
      <c r="C582" s="191" t="s">
        <v>991</v>
      </c>
      <c r="D582" s="191" t="s">
        <v>738</v>
      </c>
      <c r="E582" s="191" t="s">
        <v>649</v>
      </c>
      <c r="F582" s="191" t="s">
        <v>1030</v>
      </c>
      <c r="G582" s="4" t="s">
        <v>162</v>
      </c>
      <c r="H582" s="192" t="s">
        <v>510</v>
      </c>
    </row>
    <row r="583" spans="1:8" ht="43.5" hidden="1" x14ac:dyDescent="0.35">
      <c r="A583" s="4">
        <v>44390</v>
      </c>
      <c r="B583" s="1" t="s">
        <v>983</v>
      </c>
      <c r="C583" s="2" t="s">
        <v>984</v>
      </c>
      <c r="D583" s="191" t="s">
        <v>738</v>
      </c>
      <c r="E583" s="191" t="s">
        <v>985</v>
      </c>
      <c r="F583" s="2" t="s">
        <v>1032</v>
      </c>
      <c r="G583" s="1" t="s">
        <v>162</v>
      </c>
      <c r="H583" s="1" t="s">
        <v>514</v>
      </c>
    </row>
    <row r="584" spans="1:8" hidden="1" x14ac:dyDescent="0.35">
      <c r="A584" s="4">
        <v>44390</v>
      </c>
      <c r="B584" s="1" t="s">
        <v>398</v>
      </c>
      <c r="C584" s="2" t="s">
        <v>1037</v>
      </c>
      <c r="D584" s="191" t="s">
        <v>738</v>
      </c>
      <c r="E584" s="191"/>
      <c r="F584" s="2" t="s">
        <v>1039</v>
      </c>
      <c r="G584" s="4" t="s">
        <v>162</v>
      </c>
      <c r="H584" s="1" t="s">
        <v>514</v>
      </c>
    </row>
    <row r="585" spans="1:8" hidden="1" x14ac:dyDescent="0.35">
      <c r="A585" s="4">
        <v>44390</v>
      </c>
      <c r="B585" s="1" t="s">
        <v>693</v>
      </c>
      <c r="C585" s="2" t="s">
        <v>803</v>
      </c>
      <c r="D585" s="191" t="s">
        <v>738</v>
      </c>
      <c r="E585" s="191" t="s">
        <v>715</v>
      </c>
      <c r="F585" s="2"/>
      <c r="G585" s="4">
        <v>44389</v>
      </c>
      <c r="H585" s="1" t="s">
        <v>514</v>
      </c>
    </row>
    <row r="586" spans="1:8" hidden="1" x14ac:dyDescent="0.35">
      <c r="A586" s="4">
        <v>44390</v>
      </c>
      <c r="B586" s="1" t="s">
        <v>404</v>
      </c>
      <c r="C586" s="2" t="s">
        <v>1043</v>
      </c>
      <c r="D586" s="191" t="s">
        <v>738</v>
      </c>
      <c r="E586" s="191" t="s">
        <v>649</v>
      </c>
      <c r="F586" s="2"/>
      <c r="G586" s="4">
        <v>44389</v>
      </c>
      <c r="H586" s="1" t="s">
        <v>510</v>
      </c>
    </row>
    <row r="587" spans="1:8" ht="58" hidden="1" x14ac:dyDescent="0.35">
      <c r="A587" s="4">
        <v>44391</v>
      </c>
      <c r="B587" s="191" t="s">
        <v>404</v>
      </c>
      <c r="C587" s="191" t="s">
        <v>991</v>
      </c>
      <c r="D587" s="191" t="s">
        <v>738</v>
      </c>
      <c r="E587" s="191" t="s">
        <v>649</v>
      </c>
      <c r="F587" s="191" t="s">
        <v>1030</v>
      </c>
      <c r="G587" s="4" t="s">
        <v>162</v>
      </c>
      <c r="H587" s="192" t="s">
        <v>510</v>
      </c>
    </row>
    <row r="588" spans="1:8" ht="43.5" hidden="1" x14ac:dyDescent="0.35">
      <c r="A588" s="4">
        <v>44391</v>
      </c>
      <c r="B588" s="1" t="s">
        <v>983</v>
      </c>
      <c r="C588" s="2" t="s">
        <v>984</v>
      </c>
      <c r="D588" s="191" t="s">
        <v>738</v>
      </c>
      <c r="E588" s="191" t="s">
        <v>985</v>
      </c>
      <c r="F588" s="2" t="s">
        <v>1032</v>
      </c>
      <c r="G588" s="1" t="s">
        <v>162</v>
      </c>
      <c r="H588" s="1" t="s">
        <v>514</v>
      </c>
    </row>
    <row r="589" spans="1:8" hidden="1" x14ac:dyDescent="0.35">
      <c r="A589" s="4">
        <v>44391</v>
      </c>
      <c r="B589" s="1" t="s">
        <v>398</v>
      </c>
      <c r="C589" s="2" t="s">
        <v>1037</v>
      </c>
      <c r="D589" s="191" t="s">
        <v>738</v>
      </c>
      <c r="E589" s="191"/>
      <c r="F589" s="2" t="s">
        <v>1039</v>
      </c>
      <c r="G589" s="4" t="s">
        <v>162</v>
      </c>
      <c r="H589" s="1" t="s">
        <v>510</v>
      </c>
    </row>
    <row r="590" spans="1:8" hidden="1" x14ac:dyDescent="0.35">
      <c r="A590" s="4">
        <v>44391</v>
      </c>
      <c r="B590" s="1" t="s">
        <v>693</v>
      </c>
      <c r="C590" s="2" t="s">
        <v>803</v>
      </c>
      <c r="D590" s="191" t="s">
        <v>738</v>
      </c>
      <c r="E590" s="191" t="s">
        <v>715</v>
      </c>
      <c r="F590" s="2"/>
      <c r="G590" s="4">
        <v>44391</v>
      </c>
      <c r="H590" s="1" t="s">
        <v>514</v>
      </c>
    </row>
    <row r="591" spans="1:8" hidden="1" x14ac:dyDescent="0.35">
      <c r="A591" s="4">
        <v>44391</v>
      </c>
      <c r="B591" s="1" t="s">
        <v>404</v>
      </c>
      <c r="C591" s="2" t="s">
        <v>1043</v>
      </c>
      <c r="D591" s="191" t="s">
        <v>738</v>
      </c>
      <c r="E591" s="191" t="s">
        <v>649</v>
      </c>
      <c r="F591" s="2"/>
      <c r="G591" s="4">
        <v>44391</v>
      </c>
      <c r="H591" s="1" t="s">
        <v>510</v>
      </c>
    </row>
    <row r="592" spans="1:8" hidden="1" x14ac:dyDescent="0.35">
      <c r="A592" s="4">
        <v>44391</v>
      </c>
      <c r="B592" s="1" t="s">
        <v>693</v>
      </c>
      <c r="C592" s="2" t="s">
        <v>1045</v>
      </c>
      <c r="D592" s="191" t="s">
        <v>114</v>
      </c>
      <c r="E592" s="191" t="s">
        <v>715</v>
      </c>
      <c r="F592" s="2"/>
      <c r="G592" s="4">
        <v>44391</v>
      </c>
      <c r="H592" s="1" t="s">
        <v>510</v>
      </c>
    </row>
    <row r="593" spans="1:8" ht="58" hidden="1" x14ac:dyDescent="0.35">
      <c r="A593" s="4">
        <v>44392</v>
      </c>
      <c r="B593" s="191" t="s">
        <v>404</v>
      </c>
      <c r="C593" s="191" t="s">
        <v>991</v>
      </c>
      <c r="D593" s="191" t="s">
        <v>738</v>
      </c>
      <c r="E593" s="191" t="s">
        <v>649</v>
      </c>
      <c r="F593" s="191" t="s">
        <v>1030</v>
      </c>
      <c r="G593" s="4" t="s">
        <v>162</v>
      </c>
      <c r="H593" s="192" t="s">
        <v>510</v>
      </c>
    </row>
    <row r="594" spans="1:8" ht="43.5" hidden="1" x14ac:dyDescent="0.35">
      <c r="A594" s="4">
        <v>44392</v>
      </c>
      <c r="B594" s="1" t="s">
        <v>983</v>
      </c>
      <c r="C594" s="2" t="s">
        <v>984</v>
      </c>
      <c r="D594" s="191" t="s">
        <v>738</v>
      </c>
      <c r="E594" s="191" t="s">
        <v>985</v>
      </c>
      <c r="F594" s="2" t="s">
        <v>1032</v>
      </c>
      <c r="G594" s="1" t="s">
        <v>162</v>
      </c>
      <c r="H594" s="1" t="s">
        <v>514</v>
      </c>
    </row>
    <row r="595" spans="1:8" hidden="1" x14ac:dyDescent="0.35">
      <c r="A595" s="4">
        <v>44392</v>
      </c>
      <c r="B595" s="1" t="s">
        <v>398</v>
      </c>
      <c r="C595" s="2" t="s">
        <v>1037</v>
      </c>
      <c r="D595" s="191" t="s">
        <v>738</v>
      </c>
      <c r="E595" s="191"/>
      <c r="F595" s="2" t="s">
        <v>1046</v>
      </c>
      <c r="G595" s="4" t="s">
        <v>162</v>
      </c>
      <c r="H595" s="1" t="s">
        <v>510</v>
      </c>
    </row>
    <row r="596" spans="1:8" hidden="1" x14ac:dyDescent="0.35">
      <c r="A596" s="4">
        <v>44392</v>
      </c>
      <c r="B596" s="1" t="s">
        <v>693</v>
      </c>
      <c r="C596" s="2" t="s">
        <v>803</v>
      </c>
      <c r="D596" s="191" t="s">
        <v>738</v>
      </c>
      <c r="E596" s="191" t="s">
        <v>715</v>
      </c>
      <c r="F596" s="2"/>
      <c r="G596" s="4">
        <v>44392</v>
      </c>
      <c r="H596" s="1" t="s">
        <v>514</v>
      </c>
    </row>
    <row r="597" spans="1:8" hidden="1" x14ac:dyDescent="0.35">
      <c r="A597" s="4">
        <v>44392</v>
      </c>
      <c r="B597" s="1" t="s">
        <v>404</v>
      </c>
      <c r="C597" s="2" t="s">
        <v>1043</v>
      </c>
      <c r="D597" s="191" t="s">
        <v>738</v>
      </c>
      <c r="E597" s="191" t="s">
        <v>649</v>
      </c>
      <c r="F597" s="2"/>
      <c r="G597" s="4">
        <v>44392</v>
      </c>
      <c r="H597" s="1" t="s">
        <v>510</v>
      </c>
    </row>
    <row r="598" spans="1:8" hidden="1" x14ac:dyDescent="0.35">
      <c r="A598" s="4">
        <v>44392</v>
      </c>
      <c r="B598" s="1" t="s">
        <v>693</v>
      </c>
      <c r="C598" s="2" t="s">
        <v>1045</v>
      </c>
      <c r="D598" s="191" t="s">
        <v>738</v>
      </c>
      <c r="E598" s="191" t="s">
        <v>715</v>
      </c>
      <c r="F598" s="2"/>
      <c r="G598" s="4">
        <v>44392</v>
      </c>
      <c r="H598" s="1" t="s">
        <v>510</v>
      </c>
    </row>
    <row r="599" spans="1:8" hidden="1" x14ac:dyDescent="0.35">
      <c r="A599" s="4">
        <v>44392</v>
      </c>
      <c r="B599" s="1" t="s">
        <v>693</v>
      </c>
      <c r="C599" s="2" t="s">
        <v>1047</v>
      </c>
      <c r="D599" s="191" t="s">
        <v>114</v>
      </c>
      <c r="E599" s="191" t="s">
        <v>1048</v>
      </c>
      <c r="F599" s="2"/>
      <c r="G599" s="4">
        <v>44392</v>
      </c>
      <c r="H599" s="1" t="s">
        <v>510</v>
      </c>
    </row>
    <row r="600" spans="1:8" ht="29" hidden="1" x14ac:dyDescent="0.35">
      <c r="A600" s="4">
        <v>44393</v>
      </c>
      <c r="B600" s="191" t="s">
        <v>404</v>
      </c>
      <c r="C600" s="191" t="s">
        <v>991</v>
      </c>
      <c r="D600" s="191" t="s">
        <v>738</v>
      </c>
      <c r="E600" s="191" t="s">
        <v>546</v>
      </c>
      <c r="F600" s="191" t="s">
        <v>1049</v>
      </c>
      <c r="G600" s="4" t="s">
        <v>162</v>
      </c>
      <c r="H600" s="192" t="s">
        <v>510</v>
      </c>
    </row>
    <row r="601" spans="1:8" ht="43.5" hidden="1" x14ac:dyDescent="0.35">
      <c r="A601" s="4">
        <v>44393</v>
      </c>
      <c r="B601" s="1" t="s">
        <v>983</v>
      </c>
      <c r="C601" s="2" t="s">
        <v>984</v>
      </c>
      <c r="D601" s="191" t="s">
        <v>738</v>
      </c>
      <c r="E601" s="191" t="s">
        <v>985</v>
      </c>
      <c r="F601" s="2" t="s">
        <v>1032</v>
      </c>
      <c r="G601" s="1" t="s">
        <v>162</v>
      </c>
      <c r="H601" s="1" t="s">
        <v>514</v>
      </c>
    </row>
    <row r="602" spans="1:8" hidden="1" x14ac:dyDescent="0.35">
      <c r="A602" s="4">
        <v>44393</v>
      </c>
      <c r="B602" s="1" t="s">
        <v>398</v>
      </c>
      <c r="C602" s="2" t="s">
        <v>1037</v>
      </c>
      <c r="D602" s="191" t="s">
        <v>738</v>
      </c>
      <c r="E602" s="191"/>
      <c r="F602" s="2" t="s">
        <v>1046</v>
      </c>
      <c r="G602" s="4" t="s">
        <v>162</v>
      </c>
      <c r="H602" s="1" t="s">
        <v>510</v>
      </c>
    </row>
    <row r="603" spans="1:8" hidden="1" x14ac:dyDescent="0.35">
      <c r="A603" s="4">
        <v>44393</v>
      </c>
      <c r="B603" s="1" t="s">
        <v>693</v>
      </c>
      <c r="C603" s="2" t="s">
        <v>803</v>
      </c>
      <c r="D603" s="191" t="s">
        <v>738</v>
      </c>
      <c r="E603" s="191" t="s">
        <v>715</v>
      </c>
      <c r="F603" s="2"/>
      <c r="G603" s="4">
        <v>44393</v>
      </c>
      <c r="H603" s="1" t="s">
        <v>510</v>
      </c>
    </row>
    <row r="604" spans="1:8" hidden="1" x14ac:dyDescent="0.35">
      <c r="A604" s="4">
        <v>44393</v>
      </c>
      <c r="B604" s="1" t="s">
        <v>693</v>
      </c>
      <c r="C604" s="2" t="s">
        <v>1045</v>
      </c>
      <c r="D604" s="191" t="s">
        <v>738</v>
      </c>
      <c r="E604" s="191" t="s">
        <v>715</v>
      </c>
      <c r="F604" s="2"/>
      <c r="G604" s="4">
        <v>44393</v>
      </c>
      <c r="H604" s="1" t="s">
        <v>510</v>
      </c>
    </row>
    <row r="605" spans="1:8" ht="29" hidden="1" x14ac:dyDescent="0.35">
      <c r="A605" s="4">
        <v>44396</v>
      </c>
      <c r="B605" s="191" t="s">
        <v>404</v>
      </c>
      <c r="C605" s="191" t="s">
        <v>1050</v>
      </c>
      <c r="D605" s="191" t="s">
        <v>738</v>
      </c>
      <c r="E605" s="191" t="s">
        <v>546</v>
      </c>
      <c r="F605" s="191" t="s">
        <v>1049</v>
      </c>
      <c r="G605" s="4" t="s">
        <v>162</v>
      </c>
      <c r="H605" s="192" t="s">
        <v>510</v>
      </c>
    </row>
    <row r="606" spans="1:8" ht="43.5" hidden="1" x14ac:dyDescent="0.35">
      <c r="A606" s="4">
        <v>44396</v>
      </c>
      <c r="B606" s="1" t="s">
        <v>983</v>
      </c>
      <c r="C606" s="2" t="s">
        <v>984</v>
      </c>
      <c r="D606" s="191" t="s">
        <v>738</v>
      </c>
      <c r="E606" s="191" t="s">
        <v>985</v>
      </c>
      <c r="F606" s="2" t="s">
        <v>1032</v>
      </c>
      <c r="G606" s="1" t="s">
        <v>162</v>
      </c>
      <c r="H606" s="1" t="s">
        <v>514</v>
      </c>
    </row>
    <row r="607" spans="1:8" hidden="1" x14ac:dyDescent="0.35">
      <c r="A607" s="4">
        <v>44396</v>
      </c>
      <c r="B607" s="1" t="s">
        <v>398</v>
      </c>
      <c r="C607" s="2" t="s">
        <v>1037</v>
      </c>
      <c r="D607" s="191" t="s">
        <v>738</v>
      </c>
      <c r="E607" s="191"/>
      <c r="F607" s="2" t="s">
        <v>1046</v>
      </c>
      <c r="G607" s="4" t="s">
        <v>162</v>
      </c>
      <c r="H607" s="1" t="s">
        <v>510</v>
      </c>
    </row>
    <row r="608" spans="1:8" hidden="1" x14ac:dyDescent="0.35">
      <c r="A608" s="4">
        <v>44396</v>
      </c>
      <c r="B608" s="1" t="s">
        <v>693</v>
      </c>
      <c r="C608" s="2" t="s">
        <v>803</v>
      </c>
      <c r="D608" s="191" t="s">
        <v>738</v>
      </c>
      <c r="E608" s="191" t="s">
        <v>715</v>
      </c>
      <c r="F608" s="2"/>
      <c r="G608" s="4">
        <v>44396</v>
      </c>
      <c r="H608" s="1" t="s">
        <v>510</v>
      </c>
    </row>
    <row r="609" spans="1:8" hidden="1" x14ac:dyDescent="0.35">
      <c r="A609" s="4">
        <v>44396</v>
      </c>
      <c r="B609" s="1" t="s">
        <v>693</v>
      </c>
      <c r="C609" s="2" t="s">
        <v>1051</v>
      </c>
      <c r="D609" s="191" t="s">
        <v>114</v>
      </c>
      <c r="E609" s="191" t="s">
        <v>715</v>
      </c>
      <c r="F609" s="2"/>
      <c r="G609" s="4">
        <v>44396</v>
      </c>
      <c r="H609" s="1" t="s">
        <v>510</v>
      </c>
    </row>
    <row r="610" spans="1:8" ht="29" hidden="1" x14ac:dyDescent="0.35">
      <c r="A610" s="4">
        <v>44397</v>
      </c>
      <c r="B610" s="191" t="s">
        <v>404</v>
      </c>
      <c r="C610" s="191" t="s">
        <v>1052</v>
      </c>
      <c r="D610" s="191" t="s">
        <v>738</v>
      </c>
      <c r="E610" s="191" t="s">
        <v>546</v>
      </c>
      <c r="F610" s="191" t="s">
        <v>1049</v>
      </c>
      <c r="G610" s="4" t="s">
        <v>162</v>
      </c>
      <c r="H610" s="192" t="s">
        <v>510</v>
      </c>
    </row>
    <row r="611" spans="1:8" hidden="1" x14ac:dyDescent="0.35">
      <c r="A611" s="4">
        <v>44397</v>
      </c>
      <c r="B611" s="191" t="s">
        <v>404</v>
      </c>
      <c r="C611" s="191" t="s">
        <v>1053</v>
      </c>
      <c r="D611" s="191" t="s">
        <v>114</v>
      </c>
      <c r="E611" s="191" t="s">
        <v>649</v>
      </c>
      <c r="F611" s="191"/>
      <c r="G611" s="4" t="s">
        <v>162</v>
      </c>
      <c r="H611" s="192" t="s">
        <v>510</v>
      </c>
    </row>
    <row r="612" spans="1:8" ht="43.5" hidden="1" x14ac:dyDescent="0.35">
      <c r="A612" s="4">
        <v>44397</v>
      </c>
      <c r="B612" s="1" t="s">
        <v>983</v>
      </c>
      <c r="C612" s="2" t="s">
        <v>984</v>
      </c>
      <c r="D612" s="191" t="s">
        <v>738</v>
      </c>
      <c r="E612" s="191" t="s">
        <v>985</v>
      </c>
      <c r="F612" s="2" t="s">
        <v>1032</v>
      </c>
      <c r="G612" s="1" t="s">
        <v>162</v>
      </c>
      <c r="H612" s="1" t="s">
        <v>514</v>
      </c>
    </row>
    <row r="613" spans="1:8" hidden="1" x14ac:dyDescent="0.35">
      <c r="A613" s="4">
        <v>44397</v>
      </c>
      <c r="B613" s="1" t="s">
        <v>398</v>
      </c>
      <c r="C613" s="2" t="s">
        <v>1037</v>
      </c>
      <c r="D613" s="191" t="s">
        <v>738</v>
      </c>
      <c r="E613" s="191"/>
      <c r="F613" s="2" t="s">
        <v>1046</v>
      </c>
      <c r="G613" s="4" t="s">
        <v>162</v>
      </c>
      <c r="H613" s="1" t="s">
        <v>510</v>
      </c>
    </row>
    <row r="614" spans="1:8" hidden="1" x14ac:dyDescent="0.35">
      <c r="A614" s="4">
        <v>44397</v>
      </c>
      <c r="B614" s="1" t="s">
        <v>693</v>
      </c>
      <c r="C614" s="2" t="s">
        <v>803</v>
      </c>
      <c r="D614" s="191" t="s">
        <v>738</v>
      </c>
      <c r="E614" s="4" t="s">
        <v>715</v>
      </c>
      <c r="F614" s="1"/>
      <c r="G614" s="2">
        <v>44397</v>
      </c>
      <c r="H614" s="191" t="s">
        <v>510</v>
      </c>
    </row>
    <row r="615" spans="1:8" s="4" customFormat="1" hidden="1" x14ac:dyDescent="0.35">
      <c r="A615" s="4">
        <v>44397</v>
      </c>
      <c r="B615" s="4" t="s">
        <v>693</v>
      </c>
      <c r="C615" s="4" t="s">
        <v>1051</v>
      </c>
      <c r="D615" s="4" t="s">
        <v>738</v>
      </c>
      <c r="E615" s="4" t="s">
        <v>715</v>
      </c>
      <c r="G615" s="4">
        <v>44397</v>
      </c>
      <c r="H615" s="4" t="s">
        <v>510</v>
      </c>
    </row>
    <row r="616" spans="1:8" hidden="1" x14ac:dyDescent="0.35">
      <c r="A616" s="4">
        <v>44400</v>
      </c>
      <c r="B616" s="1" t="s">
        <v>404</v>
      </c>
      <c r="C616" s="2" t="s">
        <v>1053</v>
      </c>
      <c r="D616" s="191" t="s">
        <v>738</v>
      </c>
      <c r="E616" s="191" t="s">
        <v>1054</v>
      </c>
      <c r="F616" s="2" t="s">
        <v>1055</v>
      </c>
      <c r="G616" s="4" t="s">
        <v>162</v>
      </c>
      <c r="H616" s="1" t="s">
        <v>510</v>
      </c>
    </row>
    <row r="617" spans="1:8" ht="29" hidden="1" x14ac:dyDescent="0.35">
      <c r="A617" s="4">
        <v>44400</v>
      </c>
      <c r="B617" s="1" t="s">
        <v>983</v>
      </c>
      <c r="C617" s="2" t="s">
        <v>984</v>
      </c>
      <c r="D617" s="191" t="s">
        <v>738</v>
      </c>
      <c r="E617" s="4" t="s">
        <v>985</v>
      </c>
      <c r="F617" s="2" t="s">
        <v>1056</v>
      </c>
      <c r="G617" s="2" t="s">
        <v>162</v>
      </c>
      <c r="H617" s="191" t="s">
        <v>514</v>
      </c>
    </row>
    <row r="618" spans="1:8" hidden="1" x14ac:dyDescent="0.35">
      <c r="A618" s="4">
        <v>44400</v>
      </c>
      <c r="B618" s="1" t="s">
        <v>398</v>
      </c>
      <c r="C618" s="2" t="s">
        <v>1037</v>
      </c>
      <c r="D618" s="191" t="s">
        <v>738</v>
      </c>
      <c r="E618" s="4" t="s">
        <v>1055</v>
      </c>
      <c r="F618" s="1" t="s">
        <v>1046</v>
      </c>
      <c r="G618" s="266">
        <v>44403</v>
      </c>
      <c r="H618" s="191" t="s">
        <v>510</v>
      </c>
    </row>
    <row r="619" spans="1:8" hidden="1" x14ac:dyDescent="0.35">
      <c r="A619" s="4">
        <v>44400</v>
      </c>
      <c r="B619" s="1" t="s">
        <v>693</v>
      </c>
      <c r="C619" s="2" t="s">
        <v>803</v>
      </c>
      <c r="D619" s="191" t="s">
        <v>738</v>
      </c>
      <c r="E619" s="191" t="s">
        <v>715</v>
      </c>
      <c r="F619" s="2" t="s">
        <v>1055</v>
      </c>
      <c r="G619" s="4" t="s">
        <v>162</v>
      </c>
      <c r="H619" s="1" t="s">
        <v>510</v>
      </c>
    </row>
    <row r="620" spans="1:8" hidden="1" x14ac:dyDescent="0.35">
      <c r="A620" s="4">
        <v>44403</v>
      </c>
      <c r="B620" s="1" t="s">
        <v>404</v>
      </c>
      <c r="C620" s="2" t="s">
        <v>1053</v>
      </c>
      <c r="D620" s="191" t="s">
        <v>738</v>
      </c>
      <c r="E620" s="191" t="s">
        <v>649</v>
      </c>
      <c r="F620" s="2" t="s">
        <v>1055</v>
      </c>
      <c r="G620" s="4" t="s">
        <v>162</v>
      </c>
      <c r="H620" s="1" t="s">
        <v>510</v>
      </c>
    </row>
    <row r="621" spans="1:8" ht="29" hidden="1" x14ac:dyDescent="0.35">
      <c r="A621" s="4">
        <v>44403</v>
      </c>
      <c r="B621" s="1" t="s">
        <v>983</v>
      </c>
      <c r="C621" s="2" t="s">
        <v>984</v>
      </c>
      <c r="D621" s="191" t="s">
        <v>738</v>
      </c>
      <c r="E621" s="4" t="s">
        <v>985</v>
      </c>
      <c r="F621" s="2" t="s">
        <v>1056</v>
      </c>
      <c r="G621" s="2" t="s">
        <v>162</v>
      </c>
      <c r="H621" s="191" t="s">
        <v>514</v>
      </c>
    </row>
    <row r="622" spans="1:8" hidden="1" x14ac:dyDescent="0.35">
      <c r="A622" s="4">
        <v>44403</v>
      </c>
      <c r="B622" s="1" t="s">
        <v>398</v>
      </c>
      <c r="C622" s="2" t="s">
        <v>1037</v>
      </c>
      <c r="D622" s="191" t="s">
        <v>738</v>
      </c>
      <c r="E622" s="4" t="s">
        <v>1055</v>
      </c>
      <c r="F622" s="1" t="s">
        <v>1046</v>
      </c>
      <c r="G622" s="266">
        <v>44403</v>
      </c>
      <c r="H622" s="191" t="s">
        <v>510</v>
      </c>
    </row>
    <row r="623" spans="1:8" hidden="1" x14ac:dyDescent="0.35">
      <c r="A623" s="4">
        <v>44403</v>
      </c>
      <c r="B623" s="1" t="s">
        <v>693</v>
      </c>
      <c r="C623" s="2" t="s">
        <v>803</v>
      </c>
      <c r="D623" s="191" t="s">
        <v>738</v>
      </c>
      <c r="E623" s="191" t="s">
        <v>715</v>
      </c>
      <c r="F623" s="2" t="s">
        <v>1055</v>
      </c>
      <c r="G623" s="4" t="s">
        <v>162</v>
      </c>
      <c r="H623" s="1" t="s">
        <v>510</v>
      </c>
    </row>
    <row r="624" spans="1:8" hidden="1" x14ac:dyDescent="0.35">
      <c r="A624" s="4">
        <v>44404</v>
      </c>
      <c r="B624" s="1" t="s">
        <v>404</v>
      </c>
      <c r="C624" s="2" t="s">
        <v>1053</v>
      </c>
      <c r="D624" s="191" t="s">
        <v>738</v>
      </c>
      <c r="E624" s="191" t="s">
        <v>649</v>
      </c>
      <c r="F624" s="2" t="s">
        <v>1055</v>
      </c>
      <c r="G624" s="4" t="s">
        <v>162</v>
      </c>
      <c r="H624" s="1" t="s">
        <v>510</v>
      </c>
    </row>
    <row r="625" spans="1:8" ht="29" hidden="1" x14ac:dyDescent="0.35">
      <c r="A625" s="4">
        <v>44404</v>
      </c>
      <c r="B625" s="1" t="s">
        <v>983</v>
      </c>
      <c r="C625" s="2" t="s">
        <v>984</v>
      </c>
      <c r="D625" s="191" t="s">
        <v>738</v>
      </c>
      <c r="E625" s="4" t="s">
        <v>985</v>
      </c>
      <c r="F625" s="2" t="s">
        <v>1056</v>
      </c>
      <c r="G625" s="2" t="s">
        <v>162</v>
      </c>
      <c r="H625" s="191" t="s">
        <v>514</v>
      </c>
    </row>
    <row r="626" spans="1:8" hidden="1" x14ac:dyDescent="0.35">
      <c r="A626" s="4">
        <v>44404</v>
      </c>
      <c r="B626" s="1" t="s">
        <v>398</v>
      </c>
      <c r="C626" s="2" t="s">
        <v>1037</v>
      </c>
      <c r="D626" s="191" t="s">
        <v>738</v>
      </c>
      <c r="E626" s="4" t="s">
        <v>1055</v>
      </c>
      <c r="F626" s="1" t="s">
        <v>1046</v>
      </c>
      <c r="G626" s="266">
        <v>44403</v>
      </c>
      <c r="H626" s="191" t="s">
        <v>510</v>
      </c>
    </row>
    <row r="627" spans="1:8" hidden="1" x14ac:dyDescent="0.35">
      <c r="A627" s="4">
        <v>44404</v>
      </c>
      <c r="B627" s="1" t="s">
        <v>693</v>
      </c>
      <c r="C627" s="2" t="s">
        <v>803</v>
      </c>
      <c r="D627" s="191" t="s">
        <v>738</v>
      </c>
      <c r="E627" s="191" t="s">
        <v>715</v>
      </c>
      <c r="F627" s="2" t="s">
        <v>1055</v>
      </c>
      <c r="G627" s="4" t="s">
        <v>162</v>
      </c>
      <c r="H627" s="1" t="s">
        <v>510</v>
      </c>
    </row>
    <row r="628" spans="1:8" hidden="1" x14ac:dyDescent="0.35">
      <c r="A628" s="4">
        <v>44405</v>
      </c>
      <c r="B628" s="1" t="s">
        <v>404</v>
      </c>
      <c r="C628" s="2" t="s">
        <v>1053</v>
      </c>
      <c r="D628" s="191" t="s">
        <v>738</v>
      </c>
      <c r="E628" s="191" t="s">
        <v>649</v>
      </c>
      <c r="F628" s="2" t="s">
        <v>1055</v>
      </c>
      <c r="G628" s="4" t="s">
        <v>162</v>
      </c>
      <c r="H628" s="1" t="s">
        <v>510</v>
      </c>
    </row>
    <row r="629" spans="1:8" ht="29" hidden="1" x14ac:dyDescent="0.35">
      <c r="A629" s="4">
        <v>44405</v>
      </c>
      <c r="B629" s="1" t="s">
        <v>983</v>
      </c>
      <c r="C629" s="2" t="s">
        <v>984</v>
      </c>
      <c r="D629" s="191" t="s">
        <v>738</v>
      </c>
      <c r="E629" s="4" t="s">
        <v>985</v>
      </c>
      <c r="F629" s="2" t="s">
        <v>1056</v>
      </c>
      <c r="G629" s="2" t="s">
        <v>162</v>
      </c>
      <c r="H629" s="191" t="s">
        <v>514</v>
      </c>
    </row>
    <row r="630" spans="1:8" hidden="1" x14ac:dyDescent="0.35">
      <c r="A630" s="4">
        <v>44405</v>
      </c>
      <c r="B630" s="1" t="s">
        <v>398</v>
      </c>
      <c r="C630" s="2" t="s">
        <v>1037</v>
      </c>
      <c r="D630" s="191" t="s">
        <v>738</v>
      </c>
      <c r="E630" s="4" t="s">
        <v>1055</v>
      </c>
      <c r="F630" s="1" t="s">
        <v>1046</v>
      </c>
      <c r="G630" s="266">
        <v>44403</v>
      </c>
      <c r="H630" s="191" t="s">
        <v>510</v>
      </c>
    </row>
    <row r="631" spans="1:8" hidden="1" x14ac:dyDescent="0.35">
      <c r="A631" s="4">
        <v>44405</v>
      </c>
      <c r="B631" s="1" t="s">
        <v>693</v>
      </c>
      <c r="C631" s="2" t="s">
        <v>803</v>
      </c>
      <c r="D631" s="191" t="s">
        <v>738</v>
      </c>
      <c r="E631" s="191" t="s">
        <v>715</v>
      </c>
      <c r="F631" s="2" t="s">
        <v>1055</v>
      </c>
      <c r="G631" s="4" t="s">
        <v>162</v>
      </c>
      <c r="H631" s="1" t="s">
        <v>510</v>
      </c>
    </row>
    <row r="632" spans="1:8" hidden="1" x14ac:dyDescent="0.35">
      <c r="A632" s="4">
        <v>44406</v>
      </c>
      <c r="B632" s="1" t="s">
        <v>404</v>
      </c>
      <c r="C632" s="2" t="s">
        <v>1053</v>
      </c>
      <c r="D632" s="191" t="s">
        <v>738</v>
      </c>
      <c r="E632" s="191" t="s">
        <v>649</v>
      </c>
      <c r="F632" s="2" t="s">
        <v>1055</v>
      </c>
      <c r="G632" s="4" t="s">
        <v>162</v>
      </c>
      <c r="H632" s="1" t="s">
        <v>510</v>
      </c>
    </row>
    <row r="633" spans="1:8" ht="29" hidden="1" x14ac:dyDescent="0.35">
      <c r="A633" s="4">
        <v>44406</v>
      </c>
      <c r="B633" s="1" t="s">
        <v>983</v>
      </c>
      <c r="C633" s="2" t="s">
        <v>984</v>
      </c>
      <c r="D633" s="191" t="s">
        <v>738</v>
      </c>
      <c r="E633" s="4" t="s">
        <v>985</v>
      </c>
      <c r="F633" s="2" t="s">
        <v>1056</v>
      </c>
      <c r="G633" s="2" t="s">
        <v>162</v>
      </c>
      <c r="H633" s="191" t="s">
        <v>514</v>
      </c>
    </row>
    <row r="634" spans="1:8" hidden="1" x14ac:dyDescent="0.35">
      <c r="A634" s="4">
        <v>44406</v>
      </c>
      <c r="B634" s="1" t="s">
        <v>693</v>
      </c>
      <c r="C634" s="2" t="s">
        <v>803</v>
      </c>
      <c r="D634" s="191" t="s">
        <v>738</v>
      </c>
      <c r="E634" s="191" t="s">
        <v>715</v>
      </c>
      <c r="F634" s="2" t="s">
        <v>1055</v>
      </c>
      <c r="G634" s="4" t="s">
        <v>162</v>
      </c>
      <c r="H634" s="1" t="s">
        <v>510</v>
      </c>
    </row>
    <row r="635" spans="1:8" hidden="1" x14ac:dyDescent="0.35">
      <c r="A635" s="4">
        <v>44406</v>
      </c>
      <c r="B635" s="1" t="s">
        <v>693</v>
      </c>
      <c r="C635" s="2" t="s">
        <v>829</v>
      </c>
      <c r="D635" s="191" t="s">
        <v>738</v>
      </c>
      <c r="E635" s="191" t="s">
        <v>649</v>
      </c>
      <c r="F635" s="2"/>
      <c r="G635" s="266">
        <v>44406</v>
      </c>
      <c r="H635" s="1" t="s">
        <v>510</v>
      </c>
    </row>
    <row r="636" spans="1:8" hidden="1" x14ac:dyDescent="0.35">
      <c r="A636" s="4">
        <v>44406</v>
      </c>
      <c r="B636" s="1" t="s">
        <v>693</v>
      </c>
      <c r="C636" s="2" t="s">
        <v>1057</v>
      </c>
      <c r="D636" s="191" t="s">
        <v>114</v>
      </c>
      <c r="E636" s="191" t="s">
        <v>649</v>
      </c>
      <c r="F636" s="2"/>
      <c r="G636" s="266">
        <v>44406</v>
      </c>
      <c r="H636" s="1" t="s">
        <v>510</v>
      </c>
    </row>
    <row r="637" spans="1:8" hidden="1" x14ac:dyDescent="0.35">
      <c r="A637" s="4">
        <v>44407</v>
      </c>
      <c r="B637" s="1" t="s">
        <v>404</v>
      </c>
      <c r="C637" s="2" t="s">
        <v>1053</v>
      </c>
      <c r="D637" s="191" t="s">
        <v>738</v>
      </c>
      <c r="E637" s="191" t="s">
        <v>649</v>
      </c>
      <c r="F637" s="2" t="s">
        <v>1055</v>
      </c>
      <c r="G637" s="4" t="s">
        <v>162</v>
      </c>
      <c r="H637" s="1" t="s">
        <v>510</v>
      </c>
    </row>
    <row r="638" spans="1:8" ht="29" hidden="1" x14ac:dyDescent="0.35">
      <c r="A638" s="4">
        <v>44407</v>
      </c>
      <c r="B638" s="1" t="s">
        <v>983</v>
      </c>
      <c r="C638" s="2" t="s">
        <v>984</v>
      </c>
      <c r="D638" s="191" t="s">
        <v>738</v>
      </c>
      <c r="E638" s="4" t="s">
        <v>985</v>
      </c>
      <c r="F638" s="2" t="s">
        <v>1056</v>
      </c>
      <c r="G638" s="2" t="s">
        <v>162</v>
      </c>
      <c r="H638" s="191" t="s">
        <v>514</v>
      </c>
    </row>
    <row r="639" spans="1:8" hidden="1" x14ac:dyDescent="0.35">
      <c r="A639" s="4">
        <v>44407</v>
      </c>
      <c r="B639" s="1" t="s">
        <v>693</v>
      </c>
      <c r="C639" s="2" t="s">
        <v>1057</v>
      </c>
      <c r="D639" s="191" t="s">
        <v>114</v>
      </c>
      <c r="E639" s="191" t="s">
        <v>649</v>
      </c>
      <c r="F639" s="2"/>
      <c r="G639" s="266">
        <v>44407</v>
      </c>
      <c r="H639" s="1" t="s">
        <v>510</v>
      </c>
    </row>
    <row r="640" spans="1:8" hidden="1" x14ac:dyDescent="0.35">
      <c r="A640" s="4">
        <v>44410</v>
      </c>
      <c r="B640" s="1" t="s">
        <v>404</v>
      </c>
      <c r="C640" s="2" t="s">
        <v>1053</v>
      </c>
      <c r="D640" s="191" t="s">
        <v>738</v>
      </c>
      <c r="E640" s="191" t="s">
        <v>649</v>
      </c>
      <c r="F640" s="2" t="s">
        <v>1055</v>
      </c>
      <c r="G640" s="4" t="s">
        <v>162</v>
      </c>
      <c r="H640" s="1" t="s">
        <v>510</v>
      </c>
    </row>
    <row r="641" spans="1:8" ht="29" hidden="1" x14ac:dyDescent="0.35">
      <c r="A641" s="4">
        <v>44410</v>
      </c>
      <c r="B641" s="1" t="s">
        <v>983</v>
      </c>
      <c r="C641" s="2" t="s">
        <v>984</v>
      </c>
      <c r="D641" s="191" t="s">
        <v>738</v>
      </c>
      <c r="E641" s="4" t="s">
        <v>985</v>
      </c>
      <c r="F641" s="2" t="s">
        <v>1056</v>
      </c>
      <c r="G641" s="2" t="s">
        <v>162</v>
      </c>
      <c r="H641" s="191" t="s">
        <v>514</v>
      </c>
    </row>
    <row r="642" spans="1:8" hidden="1" x14ac:dyDescent="0.35">
      <c r="A642" s="4">
        <v>44410</v>
      </c>
      <c r="B642" s="1" t="s">
        <v>404</v>
      </c>
      <c r="C642" s="2" t="s">
        <v>1058</v>
      </c>
      <c r="D642" s="191" t="s">
        <v>114</v>
      </c>
      <c r="E642" s="191" t="s">
        <v>649</v>
      </c>
      <c r="F642" s="2"/>
      <c r="G642" s="2" t="s">
        <v>162</v>
      </c>
      <c r="H642" s="1" t="s">
        <v>510</v>
      </c>
    </row>
    <row r="643" spans="1:8" hidden="1" x14ac:dyDescent="0.35">
      <c r="A643" s="4">
        <v>44411</v>
      </c>
      <c r="B643" s="1" t="s">
        <v>404</v>
      </c>
      <c r="C643" s="2" t="s">
        <v>1053</v>
      </c>
      <c r="D643" s="191" t="s">
        <v>738</v>
      </c>
      <c r="E643" s="191" t="s">
        <v>649</v>
      </c>
      <c r="F643" s="2" t="s">
        <v>1055</v>
      </c>
      <c r="G643" s="4" t="s">
        <v>162</v>
      </c>
      <c r="H643" s="1" t="s">
        <v>510</v>
      </c>
    </row>
    <row r="644" spans="1:8" ht="29" hidden="1" x14ac:dyDescent="0.35">
      <c r="A644" s="4">
        <v>44411</v>
      </c>
      <c r="B644" s="1" t="s">
        <v>983</v>
      </c>
      <c r="C644" s="2" t="s">
        <v>984</v>
      </c>
      <c r="D644" s="191" t="s">
        <v>738</v>
      </c>
      <c r="E644" s="4" t="s">
        <v>985</v>
      </c>
      <c r="F644" s="2" t="s">
        <v>1056</v>
      </c>
      <c r="G644" s="2" t="s">
        <v>162</v>
      </c>
      <c r="H644" s="191" t="s">
        <v>514</v>
      </c>
    </row>
    <row r="645" spans="1:8" hidden="1" x14ac:dyDescent="0.35">
      <c r="A645" s="4">
        <v>44411</v>
      </c>
      <c r="B645" s="1" t="s">
        <v>404</v>
      </c>
      <c r="C645" s="2" t="s">
        <v>1058</v>
      </c>
      <c r="D645" s="191" t="s">
        <v>114</v>
      </c>
      <c r="E645" s="191" t="s">
        <v>649</v>
      </c>
      <c r="F645" s="2"/>
      <c r="G645" s="2" t="s">
        <v>162</v>
      </c>
      <c r="H645" s="1" t="s">
        <v>510</v>
      </c>
    </row>
    <row r="646" spans="1:8" hidden="1" x14ac:dyDescent="0.35">
      <c r="A646" s="4">
        <v>44412</v>
      </c>
      <c r="B646" s="1" t="s">
        <v>404</v>
      </c>
      <c r="C646" s="2" t="s">
        <v>1053</v>
      </c>
      <c r="D646" s="191" t="s">
        <v>738</v>
      </c>
      <c r="E646" s="191" t="s">
        <v>649</v>
      </c>
      <c r="F646" s="2" t="s">
        <v>1055</v>
      </c>
      <c r="G646" s="4" t="s">
        <v>162</v>
      </c>
      <c r="H646" s="1" t="s">
        <v>510</v>
      </c>
    </row>
    <row r="647" spans="1:8" ht="29" hidden="1" x14ac:dyDescent="0.35">
      <c r="A647" s="4">
        <v>44412</v>
      </c>
      <c r="B647" s="1" t="s">
        <v>983</v>
      </c>
      <c r="C647" s="2" t="s">
        <v>984</v>
      </c>
      <c r="D647" s="191" t="s">
        <v>738</v>
      </c>
      <c r="E647" s="4" t="s">
        <v>985</v>
      </c>
      <c r="F647" s="2" t="s">
        <v>1056</v>
      </c>
      <c r="G647" s="2" t="s">
        <v>162</v>
      </c>
      <c r="H647" s="191" t="s">
        <v>514</v>
      </c>
    </row>
    <row r="648" spans="1:8" hidden="1" x14ac:dyDescent="0.35">
      <c r="A648" s="4">
        <v>44412</v>
      </c>
      <c r="B648" s="1" t="s">
        <v>404</v>
      </c>
      <c r="C648" s="2" t="s">
        <v>1058</v>
      </c>
      <c r="D648" s="191" t="s">
        <v>114</v>
      </c>
      <c r="E648" s="191" t="s">
        <v>649</v>
      </c>
      <c r="F648" s="2"/>
      <c r="G648" s="2" t="s">
        <v>162</v>
      </c>
      <c r="H648" s="1" t="s">
        <v>510</v>
      </c>
    </row>
    <row r="649" spans="1:8" hidden="1" x14ac:dyDescent="0.35">
      <c r="A649" s="4">
        <v>44413</v>
      </c>
      <c r="B649" s="1" t="s">
        <v>404</v>
      </c>
      <c r="C649" s="2" t="s">
        <v>1053</v>
      </c>
      <c r="D649" s="191" t="s">
        <v>738</v>
      </c>
      <c r="E649" s="191" t="s">
        <v>649</v>
      </c>
      <c r="F649" s="2" t="s">
        <v>1055</v>
      </c>
      <c r="G649" s="4" t="s">
        <v>162</v>
      </c>
      <c r="H649" s="1" t="s">
        <v>510</v>
      </c>
    </row>
    <row r="650" spans="1:8" ht="29" hidden="1" x14ac:dyDescent="0.35">
      <c r="A650" s="4">
        <v>44413</v>
      </c>
      <c r="B650" s="1" t="s">
        <v>983</v>
      </c>
      <c r="C650" s="2" t="s">
        <v>984</v>
      </c>
      <c r="D650" s="191" t="s">
        <v>738</v>
      </c>
      <c r="E650" s="4" t="s">
        <v>985</v>
      </c>
      <c r="F650" s="2" t="s">
        <v>1056</v>
      </c>
      <c r="G650" s="2" t="s">
        <v>162</v>
      </c>
      <c r="H650" s="191" t="s">
        <v>514</v>
      </c>
    </row>
    <row r="651" spans="1:8" hidden="1" x14ac:dyDescent="0.35">
      <c r="A651" s="4">
        <v>44413</v>
      </c>
      <c r="B651" s="1" t="s">
        <v>404</v>
      </c>
      <c r="C651" s="2" t="s">
        <v>1058</v>
      </c>
      <c r="D651" s="191" t="s">
        <v>114</v>
      </c>
      <c r="E651" s="191" t="s">
        <v>649</v>
      </c>
      <c r="F651" s="2"/>
      <c r="G651" s="2" t="s">
        <v>162</v>
      </c>
      <c r="H651" s="1" t="s">
        <v>510</v>
      </c>
    </row>
    <row r="652" spans="1:8" hidden="1" x14ac:dyDescent="0.35">
      <c r="A652" s="4">
        <v>44413</v>
      </c>
      <c r="B652" s="1" t="s">
        <v>404</v>
      </c>
      <c r="C652" s="2" t="s">
        <v>1059</v>
      </c>
      <c r="D652" s="191" t="s">
        <v>114</v>
      </c>
      <c r="E652" s="191" t="s">
        <v>1060</v>
      </c>
      <c r="F652" s="2"/>
      <c r="G652" s="266">
        <v>44413</v>
      </c>
      <c r="H652" s="1" t="s">
        <v>510</v>
      </c>
    </row>
    <row r="653" spans="1:8" hidden="1" x14ac:dyDescent="0.35">
      <c r="A653" s="4">
        <v>44414</v>
      </c>
      <c r="B653" s="1" t="s">
        <v>404</v>
      </c>
      <c r="C653" s="2" t="s">
        <v>1053</v>
      </c>
      <c r="D653" s="191" t="s">
        <v>738</v>
      </c>
      <c r="E653" s="191" t="s">
        <v>649</v>
      </c>
      <c r="F653" s="2" t="s">
        <v>1055</v>
      </c>
      <c r="G653" s="4" t="s">
        <v>162</v>
      </c>
      <c r="H653" s="1" t="s">
        <v>510</v>
      </c>
    </row>
    <row r="654" spans="1:8" ht="29" hidden="1" x14ac:dyDescent="0.35">
      <c r="A654" s="4">
        <v>44414</v>
      </c>
      <c r="B654" s="1" t="s">
        <v>983</v>
      </c>
      <c r="C654" s="2" t="s">
        <v>984</v>
      </c>
      <c r="D654" s="191" t="s">
        <v>738</v>
      </c>
      <c r="E654" s="4" t="s">
        <v>985</v>
      </c>
      <c r="F654" s="2" t="s">
        <v>1056</v>
      </c>
      <c r="G654" s="2" t="s">
        <v>162</v>
      </c>
      <c r="H654" s="191" t="s">
        <v>514</v>
      </c>
    </row>
    <row r="655" spans="1:8" hidden="1" x14ac:dyDescent="0.35">
      <c r="A655" s="4">
        <v>44414</v>
      </c>
      <c r="B655" s="1" t="s">
        <v>404</v>
      </c>
      <c r="C655" s="2" t="s">
        <v>1058</v>
      </c>
      <c r="D655" s="191" t="s">
        <v>114</v>
      </c>
      <c r="E655" s="191" t="s">
        <v>649</v>
      </c>
      <c r="F655" s="2"/>
      <c r="G655" s="2" t="s">
        <v>162</v>
      </c>
      <c r="H655" s="1" t="s">
        <v>510</v>
      </c>
    </row>
    <row r="656" spans="1:8" hidden="1" x14ac:dyDescent="0.35">
      <c r="A656" s="4">
        <v>44414</v>
      </c>
      <c r="B656" s="1" t="s">
        <v>404</v>
      </c>
      <c r="C656" s="2" t="s">
        <v>1059</v>
      </c>
      <c r="D656" s="191" t="s">
        <v>114</v>
      </c>
      <c r="E656" s="191" t="s">
        <v>649</v>
      </c>
      <c r="F656" s="2"/>
      <c r="G656" s="266">
        <v>44414</v>
      </c>
      <c r="H656" s="1" t="s">
        <v>510</v>
      </c>
    </row>
    <row r="657" spans="1:8" hidden="1" x14ac:dyDescent="0.35">
      <c r="A657" s="4">
        <v>44417</v>
      </c>
      <c r="B657" s="1" t="s">
        <v>404</v>
      </c>
      <c r="C657" s="2" t="s">
        <v>1053</v>
      </c>
      <c r="D657" s="191" t="s">
        <v>738</v>
      </c>
      <c r="E657" s="191" t="s">
        <v>649</v>
      </c>
      <c r="F657" s="2" t="s">
        <v>1055</v>
      </c>
      <c r="G657" s="4" t="s">
        <v>162</v>
      </c>
      <c r="H657" s="1" t="s">
        <v>510</v>
      </c>
    </row>
    <row r="658" spans="1:8" ht="29" hidden="1" x14ac:dyDescent="0.35">
      <c r="A658" s="4">
        <v>44417</v>
      </c>
      <c r="B658" s="1" t="s">
        <v>983</v>
      </c>
      <c r="C658" s="2" t="s">
        <v>984</v>
      </c>
      <c r="D658" s="191" t="s">
        <v>738</v>
      </c>
      <c r="E658" s="4" t="s">
        <v>985</v>
      </c>
      <c r="F658" s="2" t="s">
        <v>1056</v>
      </c>
      <c r="G658" s="2" t="s">
        <v>162</v>
      </c>
      <c r="H658" s="191" t="s">
        <v>514</v>
      </c>
    </row>
    <row r="659" spans="1:8" hidden="1" x14ac:dyDescent="0.35">
      <c r="A659" s="4">
        <v>44417</v>
      </c>
      <c r="B659" s="1" t="s">
        <v>404</v>
      </c>
      <c r="C659" s="2" t="s">
        <v>1058</v>
      </c>
      <c r="D659" s="191" t="s">
        <v>114</v>
      </c>
      <c r="E659" s="191" t="s">
        <v>649</v>
      </c>
      <c r="F659" s="2"/>
      <c r="G659" s="2" t="s">
        <v>162</v>
      </c>
      <c r="H659" s="1" t="s">
        <v>510</v>
      </c>
    </row>
    <row r="660" spans="1:8" hidden="1" x14ac:dyDescent="0.35">
      <c r="A660" s="4">
        <v>44417</v>
      </c>
      <c r="B660" s="1" t="s">
        <v>404</v>
      </c>
      <c r="C660" s="2" t="s">
        <v>1059</v>
      </c>
      <c r="D660" s="191" t="s">
        <v>114</v>
      </c>
      <c r="E660" s="191" t="s">
        <v>649</v>
      </c>
      <c r="F660" s="2"/>
      <c r="G660" s="266">
        <v>44417</v>
      </c>
      <c r="H660" s="1" t="s">
        <v>510</v>
      </c>
    </row>
    <row r="661" spans="1:8" hidden="1" x14ac:dyDescent="0.35">
      <c r="A661" s="4">
        <v>44418</v>
      </c>
      <c r="B661" s="1" t="s">
        <v>404</v>
      </c>
      <c r="C661" s="2" t="s">
        <v>1053</v>
      </c>
      <c r="D661" s="191" t="s">
        <v>738</v>
      </c>
      <c r="E661" s="191" t="s">
        <v>649</v>
      </c>
      <c r="F661" s="2" t="s">
        <v>1055</v>
      </c>
      <c r="G661" s="4" t="s">
        <v>162</v>
      </c>
      <c r="H661" s="1" t="s">
        <v>510</v>
      </c>
    </row>
    <row r="662" spans="1:8" ht="43.5" hidden="1" x14ac:dyDescent="0.35">
      <c r="A662" s="4">
        <v>44418</v>
      </c>
      <c r="B662" s="1" t="s">
        <v>983</v>
      </c>
      <c r="C662" s="2" t="s">
        <v>984</v>
      </c>
      <c r="D662" s="191" t="s">
        <v>738</v>
      </c>
      <c r="E662" s="4" t="s">
        <v>985</v>
      </c>
      <c r="F662" s="2" t="s">
        <v>1061</v>
      </c>
      <c r="G662" s="2" t="s">
        <v>162</v>
      </c>
      <c r="H662" s="191" t="s">
        <v>514</v>
      </c>
    </row>
    <row r="663" spans="1:8" hidden="1" x14ac:dyDescent="0.35">
      <c r="A663" s="4">
        <v>44418</v>
      </c>
      <c r="B663" s="1" t="s">
        <v>404</v>
      </c>
      <c r="C663" s="2" t="s">
        <v>1058</v>
      </c>
      <c r="D663" s="191" t="s">
        <v>738</v>
      </c>
      <c r="E663" s="191" t="s">
        <v>649</v>
      </c>
      <c r="F663" s="2"/>
      <c r="G663" s="2" t="s">
        <v>162</v>
      </c>
      <c r="H663" s="1" t="s">
        <v>510</v>
      </c>
    </row>
    <row r="664" spans="1:8" hidden="1" x14ac:dyDescent="0.35">
      <c r="A664" s="4">
        <v>44418</v>
      </c>
      <c r="B664" s="1" t="s">
        <v>404</v>
      </c>
      <c r="C664" s="2" t="s">
        <v>1059</v>
      </c>
      <c r="D664" s="191" t="s">
        <v>738</v>
      </c>
      <c r="E664" s="191" t="s">
        <v>649</v>
      </c>
      <c r="F664" s="2"/>
      <c r="G664" s="266">
        <v>44417</v>
      </c>
      <c r="H664" s="1" t="s">
        <v>510</v>
      </c>
    </row>
    <row r="665" spans="1:8" hidden="1" x14ac:dyDescent="0.35">
      <c r="A665" s="4">
        <v>44419</v>
      </c>
      <c r="B665" s="1" t="s">
        <v>404</v>
      </c>
      <c r="C665" s="2" t="s">
        <v>1053</v>
      </c>
      <c r="D665" s="191" t="s">
        <v>738</v>
      </c>
      <c r="E665" s="191" t="s">
        <v>649</v>
      </c>
      <c r="F665" s="2" t="s">
        <v>1055</v>
      </c>
      <c r="G665" s="4" t="s">
        <v>162</v>
      </c>
      <c r="H665" s="1" t="s">
        <v>510</v>
      </c>
    </row>
    <row r="666" spans="1:8" ht="43.5" hidden="1" x14ac:dyDescent="0.35">
      <c r="A666" s="4">
        <v>44419</v>
      </c>
      <c r="B666" s="1" t="s">
        <v>983</v>
      </c>
      <c r="C666" s="2" t="s">
        <v>984</v>
      </c>
      <c r="D666" s="191" t="s">
        <v>738</v>
      </c>
      <c r="E666" s="4" t="s">
        <v>985</v>
      </c>
      <c r="F666" s="2" t="s">
        <v>1061</v>
      </c>
      <c r="G666" s="2" t="s">
        <v>162</v>
      </c>
      <c r="H666" s="191" t="s">
        <v>514</v>
      </c>
    </row>
    <row r="667" spans="1:8" hidden="1" x14ac:dyDescent="0.35">
      <c r="A667" s="4">
        <v>44419</v>
      </c>
      <c r="B667" s="1" t="s">
        <v>404</v>
      </c>
      <c r="C667" s="2" t="s">
        <v>1058</v>
      </c>
      <c r="D667" s="191" t="s">
        <v>738</v>
      </c>
      <c r="E667" s="191" t="s">
        <v>649</v>
      </c>
      <c r="F667" s="2"/>
      <c r="G667" s="2" t="s">
        <v>162</v>
      </c>
      <c r="H667" s="1" t="s">
        <v>510</v>
      </c>
    </row>
    <row r="668" spans="1:8" ht="72.5" hidden="1" x14ac:dyDescent="0.35">
      <c r="A668" s="4">
        <v>44419</v>
      </c>
      <c r="B668" s="1" t="s">
        <v>404</v>
      </c>
      <c r="C668" s="2" t="s">
        <v>1034</v>
      </c>
      <c r="D668" s="191" t="s">
        <v>114</v>
      </c>
      <c r="E668" s="1" t="s">
        <v>649</v>
      </c>
      <c r="F668" s="2" t="s">
        <v>1062</v>
      </c>
      <c r="G668" s="2" t="s">
        <v>162</v>
      </c>
      <c r="H668" s="1" t="s">
        <v>510</v>
      </c>
    </row>
    <row r="669" spans="1:8" hidden="1" x14ac:dyDescent="0.35">
      <c r="A669" s="4">
        <v>44420</v>
      </c>
      <c r="B669" s="1" t="s">
        <v>404</v>
      </c>
      <c r="C669" s="2" t="s">
        <v>1053</v>
      </c>
      <c r="D669" s="191" t="s">
        <v>738</v>
      </c>
      <c r="E669" s="191" t="s">
        <v>649</v>
      </c>
      <c r="F669" s="2" t="s">
        <v>1055</v>
      </c>
      <c r="G669" s="4" t="s">
        <v>162</v>
      </c>
      <c r="H669" s="1" t="s">
        <v>510</v>
      </c>
    </row>
    <row r="670" spans="1:8" ht="43.5" hidden="1" x14ac:dyDescent="0.35">
      <c r="A670" s="4">
        <v>44420</v>
      </c>
      <c r="B670" s="1" t="s">
        <v>983</v>
      </c>
      <c r="C670" s="2" t="s">
        <v>984</v>
      </c>
      <c r="D670" s="191" t="s">
        <v>738</v>
      </c>
      <c r="E670" s="4" t="s">
        <v>985</v>
      </c>
      <c r="F670" s="2" t="s">
        <v>1061</v>
      </c>
      <c r="G670" s="2" t="s">
        <v>162</v>
      </c>
      <c r="H670" s="191" t="s">
        <v>514</v>
      </c>
    </row>
    <row r="671" spans="1:8" hidden="1" x14ac:dyDescent="0.35">
      <c r="A671" s="4">
        <v>44420</v>
      </c>
      <c r="B671" s="1" t="s">
        <v>404</v>
      </c>
      <c r="C671" s="2" t="s">
        <v>1058</v>
      </c>
      <c r="D671" s="191" t="s">
        <v>738</v>
      </c>
      <c r="E671" s="191" t="s">
        <v>649</v>
      </c>
      <c r="F671" s="2"/>
      <c r="G671" s="2" t="s">
        <v>162</v>
      </c>
      <c r="H671" s="1" t="s">
        <v>510</v>
      </c>
    </row>
    <row r="672" spans="1:8" hidden="1" x14ac:dyDescent="0.35">
      <c r="A672" s="4">
        <v>44420</v>
      </c>
      <c r="B672" s="1" t="s">
        <v>404</v>
      </c>
      <c r="C672" s="2" t="s">
        <v>1034</v>
      </c>
      <c r="D672" s="191" t="s">
        <v>114</v>
      </c>
      <c r="E672" s="1" t="s">
        <v>649</v>
      </c>
      <c r="F672" s="2" t="s">
        <v>1063</v>
      </c>
      <c r="G672" s="2" t="s">
        <v>162</v>
      </c>
      <c r="H672" s="1" t="s">
        <v>510</v>
      </c>
    </row>
    <row r="673" spans="1:8" hidden="1" x14ac:dyDescent="0.35">
      <c r="A673" s="4">
        <v>44421</v>
      </c>
      <c r="B673" s="1" t="s">
        <v>404</v>
      </c>
      <c r="C673" s="2" t="s">
        <v>1053</v>
      </c>
      <c r="D673" s="191" t="s">
        <v>738</v>
      </c>
      <c r="E673" s="191" t="s">
        <v>649</v>
      </c>
      <c r="F673" s="2" t="s">
        <v>1055</v>
      </c>
      <c r="G673" s="4" t="s">
        <v>162</v>
      </c>
      <c r="H673" s="1" t="s">
        <v>510</v>
      </c>
    </row>
    <row r="674" spans="1:8" ht="43.5" hidden="1" x14ac:dyDescent="0.35">
      <c r="A674" s="4">
        <v>44421</v>
      </c>
      <c r="B674" s="1" t="s">
        <v>983</v>
      </c>
      <c r="C674" s="2" t="s">
        <v>984</v>
      </c>
      <c r="D674" s="191" t="s">
        <v>738</v>
      </c>
      <c r="E674" s="4" t="s">
        <v>985</v>
      </c>
      <c r="F674" s="2" t="s">
        <v>1061</v>
      </c>
      <c r="G674" s="2" t="s">
        <v>162</v>
      </c>
      <c r="H674" s="191" t="s">
        <v>514</v>
      </c>
    </row>
    <row r="675" spans="1:8" hidden="1" x14ac:dyDescent="0.35">
      <c r="A675" s="4">
        <v>44421</v>
      </c>
      <c r="B675" s="1" t="s">
        <v>404</v>
      </c>
      <c r="C675" s="2" t="s">
        <v>1058</v>
      </c>
      <c r="D675" s="191" t="s">
        <v>738</v>
      </c>
      <c r="E675" s="191" t="s">
        <v>649</v>
      </c>
      <c r="F675" s="2"/>
      <c r="G675" s="2" t="s">
        <v>162</v>
      </c>
      <c r="H675" s="1" t="s">
        <v>510</v>
      </c>
    </row>
    <row r="676" spans="1:8" hidden="1" x14ac:dyDescent="0.35">
      <c r="A676" s="4">
        <v>44421</v>
      </c>
      <c r="B676" s="1" t="s">
        <v>404</v>
      </c>
      <c r="C676" s="2" t="s">
        <v>1064</v>
      </c>
      <c r="D676" s="191" t="s">
        <v>114</v>
      </c>
      <c r="E676" s="1" t="s">
        <v>715</v>
      </c>
      <c r="F676" s="2"/>
      <c r="G676" s="2" t="s">
        <v>162</v>
      </c>
      <c r="H676" s="1" t="s">
        <v>510</v>
      </c>
    </row>
    <row r="677" spans="1:8" ht="29" hidden="1" x14ac:dyDescent="0.35">
      <c r="A677" s="4">
        <v>44421</v>
      </c>
      <c r="B677" s="1" t="s">
        <v>404</v>
      </c>
      <c r="C677" s="2" t="s">
        <v>1043</v>
      </c>
      <c r="D677" s="191" t="s">
        <v>114</v>
      </c>
      <c r="E677" s="1" t="s">
        <v>649</v>
      </c>
      <c r="F677" s="2" t="s">
        <v>1065</v>
      </c>
      <c r="G677" s="2" t="s">
        <v>162</v>
      </c>
      <c r="H677" s="1" t="s">
        <v>510</v>
      </c>
    </row>
    <row r="678" spans="1:8" hidden="1" x14ac:dyDescent="0.35">
      <c r="A678" s="4">
        <v>44424</v>
      </c>
      <c r="B678" s="1" t="s">
        <v>404</v>
      </c>
      <c r="C678" s="2" t="s">
        <v>1053</v>
      </c>
      <c r="D678" s="191" t="s">
        <v>738</v>
      </c>
      <c r="E678" s="191" t="s">
        <v>649</v>
      </c>
      <c r="F678" s="2" t="s">
        <v>1055</v>
      </c>
      <c r="G678" s="4" t="s">
        <v>162</v>
      </c>
      <c r="H678" s="1" t="s">
        <v>510</v>
      </c>
    </row>
    <row r="679" spans="1:8" ht="43.5" hidden="1" x14ac:dyDescent="0.35">
      <c r="A679" s="4">
        <v>44424</v>
      </c>
      <c r="B679" s="1" t="s">
        <v>983</v>
      </c>
      <c r="C679" s="2" t="s">
        <v>984</v>
      </c>
      <c r="D679" s="191" t="s">
        <v>738</v>
      </c>
      <c r="E679" s="4" t="s">
        <v>985</v>
      </c>
      <c r="F679" s="2" t="s">
        <v>1061</v>
      </c>
      <c r="G679" s="2" t="s">
        <v>162</v>
      </c>
      <c r="H679" s="191" t="s">
        <v>514</v>
      </c>
    </row>
    <row r="680" spans="1:8" hidden="1" x14ac:dyDescent="0.35">
      <c r="A680" s="4">
        <v>44424</v>
      </c>
      <c r="B680" s="1" t="s">
        <v>404</v>
      </c>
      <c r="C680" s="2" t="s">
        <v>1058</v>
      </c>
      <c r="D680" s="191" t="s">
        <v>738</v>
      </c>
      <c r="E680" s="191" t="s">
        <v>649</v>
      </c>
      <c r="F680" s="2"/>
      <c r="G680" s="2" t="s">
        <v>162</v>
      </c>
      <c r="H680" s="1" t="s">
        <v>510</v>
      </c>
    </row>
    <row r="681" spans="1:8" hidden="1" x14ac:dyDescent="0.35">
      <c r="A681" s="4">
        <v>44424</v>
      </c>
      <c r="B681" s="1" t="s">
        <v>404</v>
      </c>
      <c r="C681" s="2" t="s">
        <v>1066</v>
      </c>
      <c r="D681" s="191" t="s">
        <v>114</v>
      </c>
      <c r="E681" s="1" t="s">
        <v>23</v>
      </c>
      <c r="F681" s="2"/>
      <c r="G681" s="2" t="s">
        <v>162</v>
      </c>
      <c r="H681" s="1" t="s">
        <v>510</v>
      </c>
    </row>
    <row r="682" spans="1:8" hidden="1" x14ac:dyDescent="0.35">
      <c r="A682" s="4">
        <v>44424</v>
      </c>
      <c r="B682" s="1" t="s">
        <v>398</v>
      </c>
      <c r="C682" s="2" t="s">
        <v>1067</v>
      </c>
      <c r="D682" s="191" t="s">
        <v>114</v>
      </c>
      <c r="E682" s="1" t="s">
        <v>649</v>
      </c>
      <c r="F682" s="2"/>
      <c r="G682" s="266">
        <v>44426</v>
      </c>
      <c r="H682" s="1" t="s">
        <v>510</v>
      </c>
    </row>
    <row r="683" spans="1:8" hidden="1" x14ac:dyDescent="0.35">
      <c r="A683" s="4">
        <v>44425</v>
      </c>
      <c r="B683" s="1" t="s">
        <v>404</v>
      </c>
      <c r="C683" s="2" t="s">
        <v>1053</v>
      </c>
      <c r="D683" s="191" t="s">
        <v>738</v>
      </c>
      <c r="E683" s="191" t="s">
        <v>649</v>
      </c>
      <c r="F683" s="2" t="s">
        <v>1055</v>
      </c>
      <c r="G683" s="4" t="s">
        <v>162</v>
      </c>
      <c r="H683" s="1" t="s">
        <v>510</v>
      </c>
    </row>
    <row r="684" spans="1:8" ht="43.5" hidden="1" x14ac:dyDescent="0.35">
      <c r="A684" s="4">
        <v>44425</v>
      </c>
      <c r="B684" s="1" t="s">
        <v>983</v>
      </c>
      <c r="C684" s="2" t="s">
        <v>984</v>
      </c>
      <c r="D684" s="191" t="s">
        <v>738</v>
      </c>
      <c r="E684" s="4" t="s">
        <v>985</v>
      </c>
      <c r="F684" s="2" t="s">
        <v>1061</v>
      </c>
      <c r="G684" s="2" t="s">
        <v>162</v>
      </c>
      <c r="H684" s="191" t="s">
        <v>514</v>
      </c>
    </row>
    <row r="685" spans="1:8" hidden="1" x14ac:dyDescent="0.35">
      <c r="A685" s="4">
        <v>44425</v>
      </c>
      <c r="B685" s="1" t="s">
        <v>404</v>
      </c>
      <c r="C685" s="2" t="s">
        <v>1058</v>
      </c>
      <c r="D685" s="191" t="s">
        <v>738</v>
      </c>
      <c r="E685" s="191" t="s">
        <v>649</v>
      </c>
      <c r="F685" s="2"/>
      <c r="G685" s="2" t="s">
        <v>162</v>
      </c>
      <c r="H685" s="1" t="s">
        <v>510</v>
      </c>
    </row>
    <row r="686" spans="1:8" hidden="1" x14ac:dyDescent="0.35">
      <c r="A686" s="4">
        <v>44425</v>
      </c>
      <c r="B686" s="1" t="s">
        <v>404</v>
      </c>
      <c r="C686" s="2" t="s">
        <v>1068</v>
      </c>
      <c r="D686" s="191" t="s">
        <v>114</v>
      </c>
      <c r="E686" s="1" t="s">
        <v>1069</v>
      </c>
      <c r="F686" s="2"/>
      <c r="G686" s="2" t="s">
        <v>162</v>
      </c>
      <c r="H686" s="1" t="s">
        <v>510</v>
      </c>
    </row>
    <row r="687" spans="1:8" hidden="1" x14ac:dyDescent="0.35">
      <c r="A687" s="4">
        <v>44425</v>
      </c>
      <c r="B687" s="1" t="s">
        <v>398</v>
      </c>
      <c r="C687" s="2" t="s">
        <v>1067</v>
      </c>
      <c r="D687" s="191" t="s">
        <v>114</v>
      </c>
      <c r="E687" s="1" t="s">
        <v>649</v>
      </c>
      <c r="F687" s="2"/>
      <c r="G687" s="266">
        <v>44426</v>
      </c>
      <c r="H687" s="1" t="s">
        <v>510</v>
      </c>
    </row>
    <row r="688" spans="1:8" hidden="1" x14ac:dyDescent="0.35">
      <c r="A688" s="4">
        <v>44426</v>
      </c>
      <c r="B688" s="1" t="s">
        <v>404</v>
      </c>
      <c r="C688" s="2" t="s">
        <v>1053</v>
      </c>
      <c r="D688" s="191" t="s">
        <v>738</v>
      </c>
      <c r="E688" s="191" t="s">
        <v>649</v>
      </c>
      <c r="F688" s="2" t="s">
        <v>1055</v>
      </c>
      <c r="G688" s="4" t="s">
        <v>162</v>
      </c>
      <c r="H688" s="1" t="s">
        <v>510</v>
      </c>
    </row>
    <row r="689" spans="1:8" ht="43.5" hidden="1" x14ac:dyDescent="0.35">
      <c r="A689" s="4">
        <v>44426</v>
      </c>
      <c r="B689" s="1" t="s">
        <v>983</v>
      </c>
      <c r="C689" s="2" t="s">
        <v>984</v>
      </c>
      <c r="D689" s="191" t="s">
        <v>738</v>
      </c>
      <c r="E689" s="4" t="s">
        <v>985</v>
      </c>
      <c r="F689" s="2" t="s">
        <v>1061</v>
      </c>
      <c r="G689" s="2" t="s">
        <v>162</v>
      </c>
      <c r="H689" s="191" t="s">
        <v>514</v>
      </c>
    </row>
    <row r="690" spans="1:8" hidden="1" x14ac:dyDescent="0.35">
      <c r="A690" s="4">
        <v>44426</v>
      </c>
      <c r="B690" s="1" t="s">
        <v>404</v>
      </c>
      <c r="C690" s="2" t="s">
        <v>1058</v>
      </c>
      <c r="D690" s="191" t="s">
        <v>738</v>
      </c>
      <c r="E690" s="191" t="s">
        <v>649</v>
      </c>
      <c r="F690" s="2"/>
      <c r="G690" s="2" t="s">
        <v>162</v>
      </c>
      <c r="H690" s="1" t="s">
        <v>510</v>
      </c>
    </row>
    <row r="691" spans="1:8" hidden="1" x14ac:dyDescent="0.35">
      <c r="A691" s="4">
        <v>44426</v>
      </c>
      <c r="B691" s="1" t="s">
        <v>398</v>
      </c>
      <c r="C691" s="2" t="s">
        <v>1067</v>
      </c>
      <c r="D691" s="191" t="s">
        <v>114</v>
      </c>
      <c r="E691" s="1" t="s">
        <v>649</v>
      </c>
      <c r="F691" s="2"/>
      <c r="G691" s="266">
        <v>44426</v>
      </c>
      <c r="H691" s="1" t="s">
        <v>510</v>
      </c>
    </row>
    <row r="692" spans="1:8" hidden="1" x14ac:dyDescent="0.35">
      <c r="A692" s="4">
        <v>44427</v>
      </c>
      <c r="B692" s="1" t="s">
        <v>404</v>
      </c>
      <c r="C692" s="2" t="s">
        <v>1053</v>
      </c>
      <c r="D692" s="191" t="s">
        <v>738</v>
      </c>
      <c r="E692" s="191" t="s">
        <v>649</v>
      </c>
      <c r="F692" s="2" t="s">
        <v>1055</v>
      </c>
      <c r="G692" s="4" t="s">
        <v>162</v>
      </c>
      <c r="H692" s="1" t="s">
        <v>510</v>
      </c>
    </row>
    <row r="693" spans="1:8" ht="43.5" hidden="1" x14ac:dyDescent="0.35">
      <c r="A693" s="4">
        <v>44427</v>
      </c>
      <c r="B693" s="1" t="s">
        <v>983</v>
      </c>
      <c r="C693" s="2" t="s">
        <v>984</v>
      </c>
      <c r="D693" s="191" t="s">
        <v>738</v>
      </c>
      <c r="E693" s="4" t="s">
        <v>985</v>
      </c>
      <c r="F693" s="2" t="s">
        <v>1061</v>
      </c>
      <c r="G693" s="2" t="s">
        <v>162</v>
      </c>
      <c r="H693" s="191" t="s">
        <v>514</v>
      </c>
    </row>
    <row r="694" spans="1:8" hidden="1" x14ac:dyDescent="0.35">
      <c r="A694" s="4">
        <v>44427</v>
      </c>
      <c r="B694" s="1" t="s">
        <v>404</v>
      </c>
      <c r="C694" s="2" t="s">
        <v>1058</v>
      </c>
      <c r="D694" s="191" t="s">
        <v>738</v>
      </c>
      <c r="E694" s="191" t="s">
        <v>649</v>
      </c>
      <c r="F694" s="2"/>
      <c r="G694" s="2" t="s">
        <v>162</v>
      </c>
      <c r="H694" s="1" t="s">
        <v>510</v>
      </c>
    </row>
    <row r="695" spans="1:8" hidden="1" x14ac:dyDescent="0.35">
      <c r="A695" s="4">
        <v>44427</v>
      </c>
      <c r="B695" s="1" t="s">
        <v>398</v>
      </c>
      <c r="C695" s="2" t="s">
        <v>1067</v>
      </c>
      <c r="D695" s="191" t="s">
        <v>114</v>
      </c>
      <c r="E695" s="1" t="s">
        <v>649</v>
      </c>
      <c r="F695" s="2"/>
      <c r="G695" s="266" t="s">
        <v>162</v>
      </c>
      <c r="H695" s="1" t="s">
        <v>510</v>
      </c>
    </row>
    <row r="696" spans="1:8" ht="29" hidden="1" x14ac:dyDescent="0.35">
      <c r="A696" s="4">
        <v>44428</v>
      </c>
      <c r="B696" s="1" t="s">
        <v>404</v>
      </c>
      <c r="C696" s="2" t="s">
        <v>1070</v>
      </c>
      <c r="D696" s="191" t="s">
        <v>738</v>
      </c>
      <c r="E696" s="191" t="s">
        <v>649</v>
      </c>
      <c r="F696" s="2" t="s">
        <v>1055</v>
      </c>
      <c r="G696" s="4" t="s">
        <v>162</v>
      </c>
      <c r="H696" s="1" t="s">
        <v>510</v>
      </c>
    </row>
    <row r="697" spans="1:8" ht="43.5" hidden="1" x14ac:dyDescent="0.35">
      <c r="A697" s="4">
        <v>44428</v>
      </c>
      <c r="B697" s="1" t="s">
        <v>983</v>
      </c>
      <c r="C697" s="2" t="s">
        <v>984</v>
      </c>
      <c r="D697" s="191" t="s">
        <v>738</v>
      </c>
      <c r="E697" s="4" t="s">
        <v>985</v>
      </c>
      <c r="F697" s="2" t="s">
        <v>1061</v>
      </c>
      <c r="G697" s="266">
        <v>44439</v>
      </c>
      <c r="H697" s="191" t="s">
        <v>514</v>
      </c>
    </row>
    <row r="698" spans="1:8" hidden="1" x14ac:dyDescent="0.35">
      <c r="A698" s="4">
        <v>44428</v>
      </c>
      <c r="B698" s="1" t="s">
        <v>404</v>
      </c>
      <c r="C698" s="2" t="s">
        <v>1058</v>
      </c>
      <c r="D698" s="191" t="s">
        <v>738</v>
      </c>
      <c r="E698" s="191" t="s">
        <v>649</v>
      </c>
      <c r="F698" s="2"/>
      <c r="G698" s="2" t="s">
        <v>162</v>
      </c>
      <c r="H698" s="1" t="s">
        <v>510</v>
      </c>
    </row>
    <row r="699" spans="1:8" hidden="1" x14ac:dyDescent="0.35">
      <c r="A699" s="4">
        <v>44428</v>
      </c>
      <c r="B699" s="1" t="s">
        <v>398</v>
      </c>
      <c r="C699" s="2" t="s">
        <v>1067</v>
      </c>
      <c r="D699" s="191" t="s">
        <v>738</v>
      </c>
      <c r="E699" s="1" t="s">
        <v>649</v>
      </c>
      <c r="F699" s="2"/>
      <c r="G699" s="266" t="s">
        <v>162</v>
      </c>
      <c r="H699" s="1" t="s">
        <v>510</v>
      </c>
    </row>
    <row r="700" spans="1:8" hidden="1" x14ac:dyDescent="0.35">
      <c r="A700" s="4">
        <v>44428</v>
      </c>
      <c r="B700" s="1" t="s">
        <v>693</v>
      </c>
      <c r="C700" s="2" t="s">
        <v>1071</v>
      </c>
      <c r="D700" s="191" t="s">
        <v>114</v>
      </c>
      <c r="E700" s="1" t="s">
        <v>649</v>
      </c>
      <c r="F700" s="2"/>
      <c r="G700" s="266" t="s">
        <v>162</v>
      </c>
      <c r="H700" s="1" t="s">
        <v>510</v>
      </c>
    </row>
    <row r="701" spans="1:8" ht="29" hidden="1" x14ac:dyDescent="0.35">
      <c r="A701" s="4">
        <v>44431</v>
      </c>
      <c r="B701" s="1" t="s">
        <v>404</v>
      </c>
      <c r="C701" s="2" t="s">
        <v>1070</v>
      </c>
      <c r="D701" s="191" t="s">
        <v>738</v>
      </c>
      <c r="E701" s="191" t="s">
        <v>649</v>
      </c>
      <c r="F701" s="2" t="s">
        <v>1055</v>
      </c>
      <c r="G701" s="4" t="s">
        <v>162</v>
      </c>
      <c r="H701" s="1" t="s">
        <v>510</v>
      </c>
    </row>
    <row r="702" spans="1:8" ht="43.5" hidden="1" x14ac:dyDescent="0.35">
      <c r="A702" s="4">
        <v>44431</v>
      </c>
      <c r="B702" s="1" t="s">
        <v>983</v>
      </c>
      <c r="C702" s="2" t="s">
        <v>984</v>
      </c>
      <c r="D702" s="191" t="s">
        <v>738</v>
      </c>
      <c r="E702" s="4" t="s">
        <v>985</v>
      </c>
      <c r="F702" s="2" t="s">
        <v>1061</v>
      </c>
      <c r="G702" s="266">
        <v>44439</v>
      </c>
      <c r="H702" s="191" t="s">
        <v>514</v>
      </c>
    </row>
    <row r="703" spans="1:8" hidden="1" x14ac:dyDescent="0.35">
      <c r="A703" s="4">
        <v>44431</v>
      </c>
      <c r="B703" s="1" t="s">
        <v>404</v>
      </c>
      <c r="C703" s="2" t="s">
        <v>1058</v>
      </c>
      <c r="D703" s="191" t="s">
        <v>738</v>
      </c>
      <c r="E703" s="191" t="s">
        <v>649</v>
      </c>
      <c r="F703" s="2"/>
      <c r="G703" s="2" t="s">
        <v>162</v>
      </c>
      <c r="H703" s="1" t="s">
        <v>510</v>
      </c>
    </row>
    <row r="704" spans="1:8" hidden="1" x14ac:dyDescent="0.35">
      <c r="A704" s="4">
        <v>44431</v>
      </c>
      <c r="B704" s="1" t="s">
        <v>398</v>
      </c>
      <c r="C704" s="2" t="s">
        <v>1067</v>
      </c>
      <c r="D704" s="191" t="s">
        <v>738</v>
      </c>
      <c r="E704" s="1" t="s">
        <v>649</v>
      </c>
      <c r="F704" s="2"/>
      <c r="G704" s="266" t="s">
        <v>162</v>
      </c>
      <c r="H704" s="1" t="s">
        <v>510</v>
      </c>
    </row>
    <row r="705" spans="1:8" hidden="1" x14ac:dyDescent="0.35">
      <c r="A705" s="4">
        <v>44431</v>
      </c>
      <c r="B705" s="1" t="s">
        <v>693</v>
      </c>
      <c r="C705" s="2" t="s">
        <v>1071</v>
      </c>
      <c r="D705" s="191" t="s">
        <v>738</v>
      </c>
      <c r="E705" s="1" t="s">
        <v>649</v>
      </c>
      <c r="F705" s="2"/>
      <c r="G705" s="266" t="s">
        <v>162</v>
      </c>
      <c r="H705" s="1" t="s">
        <v>510</v>
      </c>
    </row>
    <row r="706" spans="1:8" ht="29" hidden="1" x14ac:dyDescent="0.35">
      <c r="A706" s="4">
        <v>44432</v>
      </c>
      <c r="B706" s="1" t="s">
        <v>404</v>
      </c>
      <c r="C706" s="2" t="s">
        <v>1070</v>
      </c>
      <c r="D706" s="191" t="s">
        <v>738</v>
      </c>
      <c r="E706" s="191" t="s">
        <v>649</v>
      </c>
      <c r="F706" s="2" t="s">
        <v>1055</v>
      </c>
      <c r="G706" s="4" t="s">
        <v>162</v>
      </c>
      <c r="H706" s="1" t="s">
        <v>510</v>
      </c>
    </row>
    <row r="707" spans="1:8" ht="43.5" hidden="1" x14ac:dyDescent="0.35">
      <c r="A707" s="4">
        <v>44432</v>
      </c>
      <c r="B707" s="1" t="s">
        <v>983</v>
      </c>
      <c r="C707" s="2" t="s">
        <v>984</v>
      </c>
      <c r="D707" s="191" t="s">
        <v>738</v>
      </c>
      <c r="E707" s="4" t="s">
        <v>985</v>
      </c>
      <c r="F707" s="2" t="s">
        <v>1061</v>
      </c>
      <c r="G707" s="266">
        <v>44439</v>
      </c>
      <c r="H707" s="191" t="s">
        <v>514</v>
      </c>
    </row>
    <row r="708" spans="1:8" hidden="1" x14ac:dyDescent="0.35">
      <c r="A708" s="4">
        <v>44432</v>
      </c>
      <c r="B708" s="1" t="s">
        <v>398</v>
      </c>
      <c r="C708" s="2" t="s">
        <v>1067</v>
      </c>
      <c r="D708" s="191" t="s">
        <v>738</v>
      </c>
      <c r="E708" s="1" t="s">
        <v>649</v>
      </c>
      <c r="F708" s="2"/>
      <c r="G708" s="266" t="s">
        <v>162</v>
      </c>
      <c r="H708" s="1" t="s">
        <v>510</v>
      </c>
    </row>
    <row r="709" spans="1:8" hidden="1" x14ac:dyDescent="0.35">
      <c r="A709" s="4">
        <v>44432</v>
      </c>
      <c r="B709" s="1" t="s">
        <v>693</v>
      </c>
      <c r="C709" s="2" t="s">
        <v>1071</v>
      </c>
      <c r="D709" s="191" t="s">
        <v>738</v>
      </c>
      <c r="E709" s="1" t="s">
        <v>649</v>
      </c>
      <c r="F709" s="2"/>
      <c r="G709" s="266" t="s">
        <v>162</v>
      </c>
      <c r="H709" s="1" t="s">
        <v>510</v>
      </c>
    </row>
    <row r="710" spans="1:8" hidden="1" x14ac:dyDescent="0.35">
      <c r="A710" s="4">
        <v>44432</v>
      </c>
      <c r="B710" s="1" t="s">
        <v>404</v>
      </c>
      <c r="C710" s="2" t="s">
        <v>1072</v>
      </c>
      <c r="D710" s="191" t="s">
        <v>114</v>
      </c>
      <c r="E710" s="1" t="s">
        <v>1073</v>
      </c>
      <c r="F710" s="2"/>
      <c r="G710" s="266">
        <v>44432</v>
      </c>
      <c r="H710" s="1" t="s">
        <v>510</v>
      </c>
    </row>
    <row r="711" spans="1:8" ht="29" hidden="1" x14ac:dyDescent="0.35">
      <c r="A711" s="4">
        <v>44433</v>
      </c>
      <c r="B711" s="1" t="s">
        <v>404</v>
      </c>
      <c r="C711" s="2" t="s">
        <v>1070</v>
      </c>
      <c r="D711" s="191" t="s">
        <v>738</v>
      </c>
      <c r="E711" s="191" t="s">
        <v>649</v>
      </c>
      <c r="F711" s="2" t="s">
        <v>1055</v>
      </c>
      <c r="G711" s="4" t="s">
        <v>162</v>
      </c>
      <c r="H711" s="1" t="s">
        <v>510</v>
      </c>
    </row>
    <row r="712" spans="1:8" ht="43.5" hidden="1" x14ac:dyDescent="0.35">
      <c r="A712" s="4">
        <v>44433</v>
      </c>
      <c r="B712" s="1" t="s">
        <v>983</v>
      </c>
      <c r="C712" s="2" t="s">
        <v>984</v>
      </c>
      <c r="D712" s="191" t="s">
        <v>738</v>
      </c>
      <c r="E712" s="4" t="s">
        <v>985</v>
      </c>
      <c r="F712" s="2" t="s">
        <v>1061</v>
      </c>
      <c r="G712" s="266">
        <v>44439</v>
      </c>
      <c r="H712" s="191" t="s">
        <v>514</v>
      </c>
    </row>
    <row r="713" spans="1:8" hidden="1" x14ac:dyDescent="0.35">
      <c r="A713" s="4">
        <v>44433</v>
      </c>
      <c r="B713" s="1" t="s">
        <v>398</v>
      </c>
      <c r="C713" s="2" t="s">
        <v>1067</v>
      </c>
      <c r="D713" s="191" t="s">
        <v>738</v>
      </c>
      <c r="E713" s="1" t="s">
        <v>649</v>
      </c>
      <c r="F713" s="2"/>
      <c r="G713" s="266" t="s">
        <v>162</v>
      </c>
      <c r="H713" s="1" t="s">
        <v>510</v>
      </c>
    </row>
    <row r="714" spans="1:8" hidden="1" x14ac:dyDescent="0.35">
      <c r="A714" s="4">
        <v>44433</v>
      </c>
      <c r="B714" s="1" t="s">
        <v>693</v>
      </c>
      <c r="C714" s="2" t="s">
        <v>1071</v>
      </c>
      <c r="D714" s="191" t="s">
        <v>738</v>
      </c>
      <c r="E714" s="1" t="s">
        <v>649</v>
      </c>
      <c r="F714" s="2"/>
      <c r="G714" s="266" t="s">
        <v>162</v>
      </c>
      <c r="H714" s="1" t="s">
        <v>510</v>
      </c>
    </row>
    <row r="715" spans="1:8" hidden="1" x14ac:dyDescent="0.35">
      <c r="A715" s="4">
        <v>44433</v>
      </c>
      <c r="B715" s="1" t="s">
        <v>404</v>
      </c>
      <c r="C715" s="2" t="s">
        <v>1034</v>
      </c>
      <c r="D715" s="191" t="s">
        <v>114</v>
      </c>
      <c r="E715" s="1" t="s">
        <v>1074</v>
      </c>
      <c r="F715" s="2"/>
      <c r="G715" s="266">
        <v>44433</v>
      </c>
      <c r="H715" s="1" t="s">
        <v>510</v>
      </c>
    </row>
    <row r="716" spans="1:8" hidden="1" x14ac:dyDescent="0.35">
      <c r="A716" s="4">
        <v>44433</v>
      </c>
      <c r="B716" s="1" t="s">
        <v>404</v>
      </c>
      <c r="C716" s="2" t="s">
        <v>1075</v>
      </c>
      <c r="D716" s="191" t="s">
        <v>114</v>
      </c>
      <c r="E716" s="1" t="s">
        <v>649</v>
      </c>
      <c r="F716" s="2"/>
      <c r="G716" s="266" t="s">
        <v>162</v>
      </c>
      <c r="H716" s="1" t="s">
        <v>510</v>
      </c>
    </row>
    <row r="717" spans="1:8" ht="29" hidden="1" x14ac:dyDescent="0.35">
      <c r="A717" s="4">
        <v>44434</v>
      </c>
      <c r="B717" s="1" t="s">
        <v>404</v>
      </c>
      <c r="C717" s="2" t="s">
        <v>1070</v>
      </c>
      <c r="D717" s="191" t="s">
        <v>738</v>
      </c>
      <c r="E717" s="191" t="s">
        <v>649</v>
      </c>
      <c r="F717" s="2" t="s">
        <v>1055</v>
      </c>
      <c r="G717" s="4" t="s">
        <v>162</v>
      </c>
      <c r="H717" s="1" t="s">
        <v>510</v>
      </c>
    </row>
    <row r="718" spans="1:8" ht="43.5" hidden="1" x14ac:dyDescent="0.35">
      <c r="A718" s="4">
        <v>44434</v>
      </c>
      <c r="B718" s="1" t="s">
        <v>983</v>
      </c>
      <c r="C718" s="2" t="s">
        <v>984</v>
      </c>
      <c r="D718" s="191" t="s">
        <v>738</v>
      </c>
      <c r="E718" s="4" t="s">
        <v>985</v>
      </c>
      <c r="F718" s="2" t="s">
        <v>1061</v>
      </c>
      <c r="G718" s="266">
        <v>44439</v>
      </c>
      <c r="H718" s="191" t="s">
        <v>514</v>
      </c>
    </row>
    <row r="719" spans="1:8" hidden="1" x14ac:dyDescent="0.35">
      <c r="A719" s="4">
        <v>44434</v>
      </c>
      <c r="B719" s="1" t="s">
        <v>398</v>
      </c>
      <c r="C719" s="2" t="s">
        <v>1067</v>
      </c>
      <c r="D719" s="191" t="s">
        <v>738</v>
      </c>
      <c r="E719" s="1" t="s">
        <v>649</v>
      </c>
      <c r="F719" s="2"/>
      <c r="G719" s="266" t="s">
        <v>162</v>
      </c>
      <c r="H719" s="1" t="s">
        <v>510</v>
      </c>
    </row>
    <row r="720" spans="1:8" hidden="1" x14ac:dyDescent="0.35">
      <c r="A720" s="4">
        <v>44434</v>
      </c>
      <c r="B720" s="1" t="s">
        <v>693</v>
      </c>
      <c r="C720" s="2" t="s">
        <v>1071</v>
      </c>
      <c r="D720" s="191" t="s">
        <v>738</v>
      </c>
      <c r="E720" s="1" t="s">
        <v>649</v>
      </c>
      <c r="F720" s="2"/>
      <c r="G720" s="266" t="s">
        <v>162</v>
      </c>
      <c r="H720" s="1" t="s">
        <v>510</v>
      </c>
    </row>
    <row r="721" spans="1:8" hidden="1" x14ac:dyDescent="0.35">
      <c r="A721" s="4">
        <v>44434</v>
      </c>
      <c r="B721" s="1" t="s">
        <v>404</v>
      </c>
      <c r="C721" s="2" t="s">
        <v>1034</v>
      </c>
      <c r="D721" s="191" t="s">
        <v>114</v>
      </c>
      <c r="E721" s="1" t="s">
        <v>1074</v>
      </c>
      <c r="F721" s="2" t="s">
        <v>1076</v>
      </c>
      <c r="G721" s="266">
        <v>44433</v>
      </c>
      <c r="H721" s="1" t="s">
        <v>510</v>
      </c>
    </row>
    <row r="722" spans="1:8" ht="29" hidden="1" x14ac:dyDescent="0.35">
      <c r="A722" s="4">
        <v>44435</v>
      </c>
      <c r="B722" s="1" t="s">
        <v>404</v>
      </c>
      <c r="C722" s="2" t="s">
        <v>1070</v>
      </c>
      <c r="D722" s="191" t="s">
        <v>738</v>
      </c>
      <c r="E722" s="191" t="s">
        <v>649</v>
      </c>
      <c r="F722" s="2" t="s">
        <v>1055</v>
      </c>
      <c r="G722" s="4" t="s">
        <v>162</v>
      </c>
      <c r="H722" s="1" t="s">
        <v>510</v>
      </c>
    </row>
    <row r="723" spans="1:8" ht="43.5" hidden="1" x14ac:dyDescent="0.35">
      <c r="A723" s="4">
        <v>44435</v>
      </c>
      <c r="B723" s="1" t="s">
        <v>983</v>
      </c>
      <c r="C723" s="2" t="s">
        <v>984</v>
      </c>
      <c r="D723" s="191" t="s">
        <v>738</v>
      </c>
      <c r="E723" s="4" t="s">
        <v>985</v>
      </c>
      <c r="F723" s="2" t="s">
        <v>1061</v>
      </c>
      <c r="G723" s="266">
        <v>44439</v>
      </c>
      <c r="H723" s="191" t="s">
        <v>514</v>
      </c>
    </row>
    <row r="724" spans="1:8" hidden="1" x14ac:dyDescent="0.35">
      <c r="A724" s="4">
        <v>44435</v>
      </c>
      <c r="B724" s="1" t="s">
        <v>398</v>
      </c>
      <c r="C724" s="2" t="s">
        <v>1067</v>
      </c>
      <c r="D724" s="191" t="s">
        <v>738</v>
      </c>
      <c r="E724" s="1" t="s">
        <v>649</v>
      </c>
      <c r="F724" s="2"/>
      <c r="G724" s="266" t="s">
        <v>162</v>
      </c>
      <c r="H724" s="1" t="s">
        <v>510</v>
      </c>
    </row>
    <row r="725" spans="1:8" hidden="1" x14ac:dyDescent="0.35">
      <c r="A725" s="4">
        <v>44435</v>
      </c>
      <c r="B725" s="1" t="s">
        <v>693</v>
      </c>
      <c r="C725" s="2" t="s">
        <v>1071</v>
      </c>
      <c r="D725" s="191" t="s">
        <v>738</v>
      </c>
      <c r="E725" s="1" t="s">
        <v>649</v>
      </c>
      <c r="F725" s="2"/>
      <c r="G725" s="266" t="s">
        <v>162</v>
      </c>
      <c r="H725" s="1" t="s">
        <v>510</v>
      </c>
    </row>
    <row r="726" spans="1:8" hidden="1" x14ac:dyDescent="0.35">
      <c r="A726" s="4">
        <v>44435</v>
      </c>
      <c r="B726" s="1" t="s">
        <v>404</v>
      </c>
      <c r="C726" s="2" t="s">
        <v>1034</v>
      </c>
      <c r="D726" s="191" t="s">
        <v>114</v>
      </c>
      <c r="E726" s="1" t="s">
        <v>1077</v>
      </c>
      <c r="F726" s="2" t="s">
        <v>1076</v>
      </c>
      <c r="G726" s="266">
        <v>44435</v>
      </c>
      <c r="H726" s="1" t="s">
        <v>510</v>
      </c>
    </row>
    <row r="727" spans="1:8" ht="29" hidden="1" x14ac:dyDescent="0.35">
      <c r="A727" s="4">
        <v>44438</v>
      </c>
      <c r="B727" s="1" t="s">
        <v>404</v>
      </c>
      <c r="C727" s="2" t="s">
        <v>1070</v>
      </c>
      <c r="D727" s="191" t="s">
        <v>738</v>
      </c>
      <c r="E727" s="191" t="s">
        <v>649</v>
      </c>
      <c r="F727" s="2" t="s">
        <v>1055</v>
      </c>
      <c r="G727" s="4" t="s">
        <v>162</v>
      </c>
      <c r="H727" s="1" t="s">
        <v>510</v>
      </c>
    </row>
    <row r="728" spans="1:8" ht="43.5" hidden="1" x14ac:dyDescent="0.35">
      <c r="A728" s="4">
        <v>44438</v>
      </c>
      <c r="B728" s="1" t="s">
        <v>983</v>
      </c>
      <c r="C728" s="2" t="s">
        <v>984</v>
      </c>
      <c r="D728" s="191" t="s">
        <v>738</v>
      </c>
      <c r="E728" s="4" t="s">
        <v>985</v>
      </c>
      <c r="F728" s="2" t="s">
        <v>1061</v>
      </c>
      <c r="G728" s="266">
        <v>44439</v>
      </c>
      <c r="H728" s="191" t="s">
        <v>514</v>
      </c>
    </row>
    <row r="729" spans="1:8" hidden="1" x14ac:dyDescent="0.35">
      <c r="A729" s="4">
        <v>44438</v>
      </c>
      <c r="B729" s="1" t="s">
        <v>398</v>
      </c>
      <c r="C729" s="2" t="s">
        <v>1067</v>
      </c>
      <c r="D729" s="191" t="s">
        <v>738</v>
      </c>
      <c r="E729" s="1" t="s">
        <v>649</v>
      </c>
      <c r="F729" s="2"/>
      <c r="G729" s="266" t="s">
        <v>162</v>
      </c>
      <c r="H729" s="1" t="s">
        <v>510</v>
      </c>
    </row>
    <row r="730" spans="1:8" hidden="1" x14ac:dyDescent="0.35">
      <c r="A730" s="4">
        <v>44438</v>
      </c>
      <c r="B730" s="1" t="s">
        <v>693</v>
      </c>
      <c r="C730" s="2" t="s">
        <v>1071</v>
      </c>
      <c r="D730" s="191" t="s">
        <v>738</v>
      </c>
      <c r="E730" s="1" t="s">
        <v>649</v>
      </c>
      <c r="F730" s="2"/>
      <c r="G730" s="266" t="s">
        <v>162</v>
      </c>
      <c r="H730" s="1" t="s">
        <v>510</v>
      </c>
    </row>
    <row r="731" spans="1:8" hidden="1" x14ac:dyDescent="0.35">
      <c r="A731" s="4">
        <v>44438</v>
      </c>
      <c r="B731" s="1" t="s">
        <v>404</v>
      </c>
      <c r="C731" s="2" t="s">
        <v>1034</v>
      </c>
      <c r="D731" s="191" t="s">
        <v>114</v>
      </c>
      <c r="E731" s="1" t="s">
        <v>1077</v>
      </c>
      <c r="F731" s="2" t="s">
        <v>1076</v>
      </c>
      <c r="G731" s="266">
        <v>44438</v>
      </c>
      <c r="H731" s="1" t="s">
        <v>510</v>
      </c>
    </row>
    <row r="732" spans="1:8" ht="29" hidden="1" x14ac:dyDescent="0.35">
      <c r="A732" s="4">
        <v>44439</v>
      </c>
      <c r="B732" s="1" t="s">
        <v>404</v>
      </c>
      <c r="C732" s="2" t="s">
        <v>1070</v>
      </c>
      <c r="D732" s="191" t="s">
        <v>738</v>
      </c>
      <c r="E732" s="191" t="s">
        <v>649</v>
      </c>
      <c r="F732" s="2" t="s">
        <v>1055</v>
      </c>
      <c r="G732" s="4" t="s">
        <v>162</v>
      </c>
      <c r="H732" s="1" t="s">
        <v>510</v>
      </c>
    </row>
    <row r="733" spans="1:8" ht="43.5" hidden="1" x14ac:dyDescent="0.35">
      <c r="A733" s="4">
        <v>44439</v>
      </c>
      <c r="B733" s="1" t="s">
        <v>983</v>
      </c>
      <c r="C733" s="2" t="s">
        <v>984</v>
      </c>
      <c r="D733" s="191" t="s">
        <v>738</v>
      </c>
      <c r="E733" s="4" t="s">
        <v>985</v>
      </c>
      <c r="F733" s="2" t="s">
        <v>1061</v>
      </c>
      <c r="G733" s="266">
        <v>44439</v>
      </c>
      <c r="H733" s="191" t="s">
        <v>514</v>
      </c>
    </row>
    <row r="734" spans="1:8" hidden="1" x14ac:dyDescent="0.35">
      <c r="A734" s="4">
        <v>44439</v>
      </c>
      <c r="B734" s="1" t="s">
        <v>398</v>
      </c>
      <c r="C734" s="2" t="s">
        <v>1067</v>
      </c>
      <c r="D734" s="191" t="s">
        <v>738</v>
      </c>
      <c r="E734" s="1" t="s">
        <v>649</v>
      </c>
      <c r="F734" s="2"/>
      <c r="G734" s="266" t="s">
        <v>162</v>
      </c>
      <c r="H734" s="1" t="s">
        <v>510</v>
      </c>
    </row>
    <row r="735" spans="1:8" hidden="1" x14ac:dyDescent="0.35">
      <c r="A735" s="4">
        <v>44439</v>
      </c>
      <c r="B735" s="1" t="s">
        <v>693</v>
      </c>
      <c r="C735" s="2" t="s">
        <v>1071</v>
      </c>
      <c r="D735" s="191" t="s">
        <v>738</v>
      </c>
      <c r="E735" s="1" t="s">
        <v>649</v>
      </c>
      <c r="F735" s="2"/>
      <c r="G735" s="266" t="s">
        <v>162</v>
      </c>
      <c r="H735" s="1" t="s">
        <v>510</v>
      </c>
    </row>
    <row r="736" spans="1:8" hidden="1" x14ac:dyDescent="0.35">
      <c r="A736" s="4">
        <v>44439</v>
      </c>
      <c r="B736" s="1" t="s">
        <v>404</v>
      </c>
      <c r="C736" s="2" t="s">
        <v>1034</v>
      </c>
      <c r="D736" s="191" t="s">
        <v>114</v>
      </c>
      <c r="E736" s="1" t="s">
        <v>1077</v>
      </c>
      <c r="F736" s="2" t="s">
        <v>1076</v>
      </c>
      <c r="G736" s="266">
        <v>44438</v>
      </c>
      <c r="H736" s="1" t="s">
        <v>510</v>
      </c>
    </row>
    <row r="737" spans="1:8" ht="29" hidden="1" x14ac:dyDescent="0.35">
      <c r="A737" s="4">
        <v>44442</v>
      </c>
      <c r="B737" s="1" t="s">
        <v>404</v>
      </c>
      <c r="C737" s="2" t="s">
        <v>1070</v>
      </c>
      <c r="D737" s="191" t="s">
        <v>738</v>
      </c>
      <c r="E737" s="191" t="s">
        <v>649</v>
      </c>
      <c r="F737" s="2" t="s">
        <v>1055</v>
      </c>
      <c r="G737" s="4" t="s">
        <v>162</v>
      </c>
      <c r="H737" s="1" t="s">
        <v>510</v>
      </c>
    </row>
    <row r="738" spans="1:8" ht="43.5" hidden="1" x14ac:dyDescent="0.35">
      <c r="A738" s="4">
        <v>44442</v>
      </c>
      <c r="B738" s="1" t="s">
        <v>983</v>
      </c>
      <c r="C738" s="2" t="s">
        <v>984</v>
      </c>
      <c r="D738" s="191" t="s">
        <v>738</v>
      </c>
      <c r="E738" s="4" t="s">
        <v>985</v>
      </c>
      <c r="F738" s="2" t="s">
        <v>1061</v>
      </c>
      <c r="G738" s="266"/>
      <c r="H738" s="191" t="s">
        <v>514</v>
      </c>
    </row>
    <row r="739" spans="1:8" hidden="1" x14ac:dyDescent="0.35">
      <c r="A739" s="4">
        <v>44442</v>
      </c>
      <c r="B739" s="1" t="s">
        <v>404</v>
      </c>
      <c r="C739" s="2" t="s">
        <v>946</v>
      </c>
      <c r="D739" s="191" t="s">
        <v>738</v>
      </c>
      <c r="E739" s="1" t="s">
        <v>649</v>
      </c>
      <c r="F739" s="2"/>
      <c r="G739" s="266" t="s">
        <v>1078</v>
      </c>
      <c r="H739" s="1" t="s">
        <v>510</v>
      </c>
    </row>
    <row r="740" spans="1:8" ht="29" hidden="1" x14ac:dyDescent="0.35">
      <c r="A740" s="4">
        <v>44445</v>
      </c>
      <c r="B740" s="1" t="s">
        <v>404</v>
      </c>
      <c r="C740" s="2" t="s">
        <v>1070</v>
      </c>
      <c r="D740" s="191" t="s">
        <v>738</v>
      </c>
      <c r="E740" s="191" t="s">
        <v>649</v>
      </c>
      <c r="F740" s="2" t="s">
        <v>1055</v>
      </c>
      <c r="G740" s="4" t="s">
        <v>162</v>
      </c>
      <c r="H740" s="1" t="s">
        <v>510</v>
      </c>
    </row>
    <row r="741" spans="1:8" ht="43.5" hidden="1" x14ac:dyDescent="0.35">
      <c r="A741" s="4">
        <v>44445</v>
      </c>
      <c r="B741" s="1" t="s">
        <v>983</v>
      </c>
      <c r="C741" s="2" t="s">
        <v>984</v>
      </c>
      <c r="D741" s="191" t="s">
        <v>738</v>
      </c>
      <c r="E741" s="4" t="s">
        <v>985</v>
      </c>
      <c r="F741" s="2" t="s">
        <v>1061</v>
      </c>
      <c r="G741" s="266"/>
      <c r="H741" s="191" t="s">
        <v>514</v>
      </c>
    </row>
    <row r="742" spans="1:8" hidden="1" x14ac:dyDescent="0.35">
      <c r="A742" s="4">
        <v>44445</v>
      </c>
      <c r="B742" s="1" t="s">
        <v>404</v>
      </c>
      <c r="C742" s="2" t="s">
        <v>946</v>
      </c>
      <c r="D742" s="191" t="s">
        <v>738</v>
      </c>
      <c r="E742" s="1" t="s">
        <v>649</v>
      </c>
      <c r="F742" s="2"/>
      <c r="G742" s="266" t="s">
        <v>1078</v>
      </c>
      <c r="H742" s="1" t="s">
        <v>510</v>
      </c>
    </row>
    <row r="743" spans="1:8" ht="29" hidden="1" x14ac:dyDescent="0.35">
      <c r="A743" s="4">
        <v>44446</v>
      </c>
      <c r="B743" s="1" t="s">
        <v>404</v>
      </c>
      <c r="C743" s="2" t="s">
        <v>1070</v>
      </c>
      <c r="D743" s="191" t="s">
        <v>738</v>
      </c>
      <c r="E743" s="191" t="s">
        <v>649</v>
      </c>
      <c r="F743" s="2" t="s">
        <v>1055</v>
      </c>
      <c r="G743" s="4" t="s">
        <v>162</v>
      </c>
      <c r="H743" s="1" t="s">
        <v>510</v>
      </c>
    </row>
    <row r="744" spans="1:8" ht="43.5" hidden="1" x14ac:dyDescent="0.35">
      <c r="A744" s="4">
        <v>44446</v>
      </c>
      <c r="B744" s="1" t="s">
        <v>983</v>
      </c>
      <c r="C744" s="2" t="s">
        <v>984</v>
      </c>
      <c r="D744" s="191" t="s">
        <v>738</v>
      </c>
      <c r="E744" s="4" t="s">
        <v>985</v>
      </c>
      <c r="F744" s="2" t="s">
        <v>1061</v>
      </c>
      <c r="G744" s="266"/>
      <c r="H744" s="191" t="s">
        <v>514</v>
      </c>
    </row>
    <row r="745" spans="1:8" ht="43.5" hidden="1" x14ac:dyDescent="0.35">
      <c r="A745" s="4">
        <v>44446</v>
      </c>
      <c r="B745" s="1" t="s">
        <v>404</v>
      </c>
      <c r="C745" s="2" t="s">
        <v>704</v>
      </c>
      <c r="D745" s="191" t="s">
        <v>114</v>
      </c>
      <c r="E745" s="1" t="s">
        <v>649</v>
      </c>
      <c r="F745" s="2" t="s">
        <v>1079</v>
      </c>
      <c r="G745" s="266" t="s">
        <v>1078</v>
      </c>
      <c r="H745" s="1" t="s">
        <v>510</v>
      </c>
    </row>
    <row r="746" spans="1:8" ht="29" hidden="1" x14ac:dyDescent="0.35">
      <c r="A746" s="4">
        <v>44447</v>
      </c>
      <c r="B746" s="1" t="s">
        <v>404</v>
      </c>
      <c r="C746" s="2" t="s">
        <v>1070</v>
      </c>
      <c r="D746" s="191" t="s">
        <v>738</v>
      </c>
      <c r="E746" s="191" t="s">
        <v>649</v>
      </c>
      <c r="F746" s="2" t="s">
        <v>1055</v>
      </c>
      <c r="G746" s="4" t="s">
        <v>162</v>
      </c>
      <c r="H746" s="1" t="s">
        <v>510</v>
      </c>
    </row>
    <row r="747" spans="1:8" ht="43.5" hidden="1" x14ac:dyDescent="0.35">
      <c r="A747" s="4">
        <v>44447</v>
      </c>
      <c r="B747" s="1" t="s">
        <v>983</v>
      </c>
      <c r="C747" s="2" t="s">
        <v>984</v>
      </c>
      <c r="D747" s="191" t="s">
        <v>738</v>
      </c>
      <c r="E747" s="4" t="s">
        <v>985</v>
      </c>
      <c r="F747" s="2" t="s">
        <v>1061</v>
      </c>
      <c r="G747" s="266"/>
      <c r="H747" s="191" t="s">
        <v>514</v>
      </c>
    </row>
    <row r="748" spans="1:8" hidden="1" x14ac:dyDescent="0.35">
      <c r="A748" s="4">
        <v>44447</v>
      </c>
      <c r="B748" s="1" t="s">
        <v>398</v>
      </c>
      <c r="C748" s="2" t="s">
        <v>1080</v>
      </c>
      <c r="D748" s="191" t="s">
        <v>114</v>
      </c>
      <c r="E748" s="1" t="s">
        <v>1048</v>
      </c>
      <c r="F748" s="2"/>
      <c r="G748" s="266"/>
      <c r="H748" s="1" t="s">
        <v>514</v>
      </c>
    </row>
    <row r="749" spans="1:8" ht="29" hidden="1" x14ac:dyDescent="0.35">
      <c r="A749" s="4">
        <v>44448</v>
      </c>
      <c r="B749" s="1" t="s">
        <v>404</v>
      </c>
      <c r="C749" s="2" t="s">
        <v>1070</v>
      </c>
      <c r="D749" s="191" t="s">
        <v>738</v>
      </c>
      <c r="E749" s="191" t="s">
        <v>649</v>
      </c>
      <c r="F749" s="2" t="s">
        <v>1055</v>
      </c>
      <c r="G749" s="4" t="s">
        <v>162</v>
      </c>
      <c r="H749" s="1" t="s">
        <v>510</v>
      </c>
    </row>
    <row r="750" spans="1:8" ht="43.5" hidden="1" x14ac:dyDescent="0.35">
      <c r="A750" s="4">
        <v>44448</v>
      </c>
      <c r="B750" s="1" t="s">
        <v>983</v>
      </c>
      <c r="C750" s="2" t="s">
        <v>984</v>
      </c>
      <c r="D750" s="191" t="s">
        <v>738</v>
      </c>
      <c r="E750" s="4" t="s">
        <v>985</v>
      </c>
      <c r="F750" s="2" t="s">
        <v>1061</v>
      </c>
      <c r="G750" s="266"/>
      <c r="H750" s="191" t="s">
        <v>514</v>
      </c>
    </row>
    <row r="751" spans="1:8" hidden="1" x14ac:dyDescent="0.35">
      <c r="A751" s="4">
        <v>44448</v>
      </c>
      <c r="B751" s="1" t="s">
        <v>398</v>
      </c>
      <c r="C751" s="2" t="s">
        <v>1080</v>
      </c>
      <c r="D751" s="191" t="s">
        <v>114</v>
      </c>
      <c r="E751" s="1" t="s">
        <v>649</v>
      </c>
      <c r="F751" s="2"/>
      <c r="G751" s="266"/>
      <c r="H751" s="1" t="s">
        <v>514</v>
      </c>
    </row>
    <row r="752" spans="1:8" hidden="1" x14ac:dyDescent="0.35">
      <c r="A752" s="4">
        <v>44448</v>
      </c>
      <c r="B752" s="1" t="s">
        <v>398</v>
      </c>
      <c r="C752" s="2" t="s">
        <v>946</v>
      </c>
      <c r="D752" s="191" t="s">
        <v>738</v>
      </c>
      <c r="E752" s="1" t="s">
        <v>649</v>
      </c>
      <c r="F752" s="2"/>
      <c r="G752" s="266"/>
      <c r="H752" s="1" t="s">
        <v>510</v>
      </c>
    </row>
    <row r="753" spans="1:8" hidden="1" x14ac:dyDescent="0.35">
      <c r="A753" s="4">
        <v>44452</v>
      </c>
      <c r="B753" s="1" t="s">
        <v>404</v>
      </c>
      <c r="C753" s="2" t="s">
        <v>1081</v>
      </c>
      <c r="D753" s="191" t="s">
        <v>738</v>
      </c>
      <c r="E753" s="191" t="s">
        <v>649</v>
      </c>
      <c r="F753" s="2" t="s">
        <v>1055</v>
      </c>
      <c r="G753" s="4" t="s">
        <v>162</v>
      </c>
      <c r="H753" s="1" t="s">
        <v>510</v>
      </c>
    </row>
    <row r="754" spans="1:8" ht="43.5" hidden="1" x14ac:dyDescent="0.35">
      <c r="A754" s="4">
        <v>44452</v>
      </c>
      <c r="B754" s="1" t="s">
        <v>983</v>
      </c>
      <c r="C754" s="2" t="s">
        <v>984</v>
      </c>
      <c r="D754" s="191" t="s">
        <v>738</v>
      </c>
      <c r="E754" s="4" t="s">
        <v>985</v>
      </c>
      <c r="F754" s="2" t="s">
        <v>1061</v>
      </c>
      <c r="G754" s="266"/>
      <c r="H754" s="191" t="s">
        <v>514</v>
      </c>
    </row>
    <row r="755" spans="1:8" hidden="1" x14ac:dyDescent="0.35">
      <c r="A755" s="4">
        <v>44452</v>
      </c>
      <c r="B755" s="1" t="s">
        <v>398</v>
      </c>
      <c r="C755" s="2" t="s">
        <v>1080</v>
      </c>
      <c r="D755" s="191" t="s">
        <v>114</v>
      </c>
      <c r="E755" s="1" t="s">
        <v>649</v>
      </c>
      <c r="F755" s="2"/>
      <c r="G755" s="266"/>
      <c r="H755" s="1" t="s">
        <v>510</v>
      </c>
    </row>
    <row r="756" spans="1:8" hidden="1" x14ac:dyDescent="0.35">
      <c r="A756" s="4">
        <v>44452</v>
      </c>
      <c r="B756" s="1" t="s">
        <v>398</v>
      </c>
      <c r="C756" s="2" t="s">
        <v>946</v>
      </c>
      <c r="D756" s="191" t="s">
        <v>738</v>
      </c>
      <c r="E756" s="1" t="s">
        <v>649</v>
      </c>
      <c r="F756" s="2"/>
      <c r="G756" s="266"/>
      <c r="H756" s="1" t="s">
        <v>510</v>
      </c>
    </row>
    <row r="757" spans="1:8" hidden="1" x14ac:dyDescent="0.35">
      <c r="A757" s="4">
        <v>44453</v>
      </c>
      <c r="B757" s="1" t="s">
        <v>404</v>
      </c>
      <c r="C757" s="2" t="s">
        <v>1082</v>
      </c>
      <c r="D757" s="191" t="s">
        <v>738</v>
      </c>
      <c r="E757" s="191" t="s">
        <v>649</v>
      </c>
      <c r="F757" s="2" t="s">
        <v>1055</v>
      </c>
      <c r="G757" s="4" t="s">
        <v>162</v>
      </c>
      <c r="H757" s="1" t="s">
        <v>510</v>
      </c>
    </row>
    <row r="758" spans="1:8" ht="43.5" hidden="1" x14ac:dyDescent="0.35">
      <c r="A758" s="4">
        <v>44453</v>
      </c>
      <c r="B758" s="1" t="s">
        <v>983</v>
      </c>
      <c r="C758" s="2" t="s">
        <v>984</v>
      </c>
      <c r="D758" s="191" t="s">
        <v>738</v>
      </c>
      <c r="E758" s="4" t="s">
        <v>985</v>
      </c>
      <c r="F758" s="2" t="s">
        <v>1083</v>
      </c>
      <c r="G758" s="266"/>
      <c r="H758" s="191" t="s">
        <v>514</v>
      </c>
    </row>
    <row r="759" spans="1:8" hidden="1" x14ac:dyDescent="0.35">
      <c r="A759" s="4">
        <v>44453</v>
      </c>
      <c r="B759" s="1" t="s">
        <v>398</v>
      </c>
      <c r="C759" s="2" t="s">
        <v>1080</v>
      </c>
      <c r="D759" s="191" t="s">
        <v>114</v>
      </c>
      <c r="E759" s="1" t="s">
        <v>649</v>
      </c>
      <c r="F759" s="2"/>
      <c r="G759" s="266"/>
      <c r="H759" s="1" t="s">
        <v>510</v>
      </c>
    </row>
    <row r="760" spans="1:8" hidden="1" x14ac:dyDescent="0.35">
      <c r="A760" s="4">
        <v>44453</v>
      </c>
      <c r="B760" s="1" t="s">
        <v>398</v>
      </c>
      <c r="C760" s="2" t="s">
        <v>946</v>
      </c>
      <c r="D760" s="191" t="s">
        <v>738</v>
      </c>
      <c r="E760" s="1" t="s">
        <v>649</v>
      </c>
      <c r="F760" s="2"/>
      <c r="G760" s="266"/>
      <c r="H760" s="1" t="s">
        <v>510</v>
      </c>
    </row>
    <row r="761" spans="1:8" hidden="1" x14ac:dyDescent="0.35">
      <c r="A761" s="4">
        <v>44454</v>
      </c>
      <c r="B761" s="1" t="s">
        <v>404</v>
      </c>
      <c r="C761" s="2" t="s">
        <v>1082</v>
      </c>
      <c r="D761" s="191" t="s">
        <v>738</v>
      </c>
      <c r="E761" s="191" t="s">
        <v>649</v>
      </c>
      <c r="F761" s="2" t="s">
        <v>1055</v>
      </c>
      <c r="G761" s="4" t="s">
        <v>162</v>
      </c>
      <c r="H761" s="1" t="s">
        <v>510</v>
      </c>
    </row>
    <row r="762" spans="1:8" ht="43.5" hidden="1" x14ac:dyDescent="0.35">
      <c r="A762" s="4">
        <v>44454</v>
      </c>
      <c r="B762" s="1" t="s">
        <v>983</v>
      </c>
      <c r="C762" s="2" t="s">
        <v>984</v>
      </c>
      <c r="D762" s="191" t="s">
        <v>738</v>
      </c>
      <c r="E762" s="4" t="s">
        <v>985</v>
      </c>
      <c r="F762" s="2" t="s">
        <v>1083</v>
      </c>
      <c r="G762" s="266"/>
      <c r="H762" s="191" t="s">
        <v>514</v>
      </c>
    </row>
    <row r="763" spans="1:8" hidden="1" x14ac:dyDescent="0.35">
      <c r="A763" s="4">
        <v>44454</v>
      </c>
      <c r="B763" s="1" t="s">
        <v>398</v>
      </c>
      <c r="C763" s="2" t="s">
        <v>1080</v>
      </c>
      <c r="D763" s="191" t="s">
        <v>114</v>
      </c>
      <c r="E763" s="1" t="s">
        <v>649</v>
      </c>
      <c r="F763" s="2"/>
      <c r="G763" s="266"/>
      <c r="H763" s="1" t="s">
        <v>510</v>
      </c>
    </row>
    <row r="764" spans="1:8" hidden="1" x14ac:dyDescent="0.35">
      <c r="A764" s="4">
        <v>44454</v>
      </c>
      <c r="B764" s="1" t="s">
        <v>398</v>
      </c>
      <c r="C764" s="2" t="s">
        <v>946</v>
      </c>
      <c r="D764" s="191" t="s">
        <v>738</v>
      </c>
      <c r="E764" s="1" t="s">
        <v>649</v>
      </c>
      <c r="F764" s="2"/>
      <c r="G764" s="266"/>
      <c r="H764" s="1" t="s">
        <v>510</v>
      </c>
    </row>
    <row r="765" spans="1:8" hidden="1" x14ac:dyDescent="0.35">
      <c r="A765" s="4">
        <v>44455</v>
      </c>
      <c r="B765" s="1" t="s">
        <v>404</v>
      </c>
      <c r="C765" s="2" t="s">
        <v>1082</v>
      </c>
      <c r="D765" s="191" t="s">
        <v>738</v>
      </c>
      <c r="E765" s="191" t="s">
        <v>649</v>
      </c>
      <c r="F765" s="2" t="s">
        <v>1055</v>
      </c>
      <c r="G765" s="4" t="s">
        <v>162</v>
      </c>
      <c r="H765" s="1" t="s">
        <v>510</v>
      </c>
    </row>
    <row r="766" spans="1:8" ht="43.5" hidden="1" x14ac:dyDescent="0.35">
      <c r="A766" s="4">
        <v>44455</v>
      </c>
      <c r="B766" s="1" t="s">
        <v>983</v>
      </c>
      <c r="C766" s="2" t="s">
        <v>984</v>
      </c>
      <c r="D766" s="191" t="s">
        <v>738</v>
      </c>
      <c r="E766" s="4" t="s">
        <v>985</v>
      </c>
      <c r="F766" s="2" t="s">
        <v>1083</v>
      </c>
      <c r="G766" s="266"/>
      <c r="H766" s="191" t="s">
        <v>514</v>
      </c>
    </row>
    <row r="767" spans="1:8" hidden="1" x14ac:dyDescent="0.35">
      <c r="A767" s="4">
        <v>44455</v>
      </c>
      <c r="B767" s="1" t="s">
        <v>398</v>
      </c>
      <c r="C767" s="2" t="s">
        <v>1080</v>
      </c>
      <c r="D767" s="191" t="s">
        <v>114</v>
      </c>
      <c r="E767" s="1" t="s">
        <v>649</v>
      </c>
      <c r="F767" s="2"/>
      <c r="G767" s="266"/>
      <c r="H767" s="1" t="s">
        <v>510</v>
      </c>
    </row>
    <row r="768" spans="1:8" hidden="1" x14ac:dyDescent="0.35">
      <c r="A768" s="4">
        <v>44455</v>
      </c>
      <c r="B768" s="1" t="s">
        <v>398</v>
      </c>
      <c r="C768" s="2" t="s">
        <v>946</v>
      </c>
      <c r="D768" s="191" t="s">
        <v>738</v>
      </c>
      <c r="E768" s="1" t="s">
        <v>649</v>
      </c>
      <c r="F768" s="2"/>
      <c r="G768" s="266"/>
      <c r="H768" s="1" t="s">
        <v>510</v>
      </c>
    </row>
    <row r="769" spans="1:8" hidden="1" x14ac:dyDescent="0.35">
      <c r="A769" s="4">
        <v>44455</v>
      </c>
      <c r="B769" s="1" t="s">
        <v>404</v>
      </c>
      <c r="C769" s="2" t="s">
        <v>704</v>
      </c>
      <c r="D769" s="191" t="s">
        <v>114</v>
      </c>
      <c r="E769" s="1" t="s">
        <v>1074</v>
      </c>
      <c r="F769" s="2"/>
      <c r="G769" s="266"/>
      <c r="H769" s="1" t="s">
        <v>510</v>
      </c>
    </row>
    <row r="770" spans="1:8" hidden="1" x14ac:dyDescent="0.35">
      <c r="A770" s="4">
        <v>44456</v>
      </c>
      <c r="B770" s="1" t="s">
        <v>404</v>
      </c>
      <c r="C770" s="2" t="s">
        <v>1082</v>
      </c>
      <c r="D770" s="191" t="s">
        <v>738</v>
      </c>
      <c r="E770" s="191" t="s">
        <v>649</v>
      </c>
      <c r="F770" s="2" t="s">
        <v>1055</v>
      </c>
      <c r="G770" s="4" t="s">
        <v>162</v>
      </c>
      <c r="H770" s="1" t="s">
        <v>510</v>
      </c>
    </row>
    <row r="771" spans="1:8" ht="43.5" hidden="1" x14ac:dyDescent="0.35">
      <c r="A771" s="4">
        <v>44456</v>
      </c>
      <c r="B771" s="1" t="s">
        <v>983</v>
      </c>
      <c r="C771" s="2" t="s">
        <v>984</v>
      </c>
      <c r="D771" s="191" t="s">
        <v>738</v>
      </c>
      <c r="E771" s="4" t="s">
        <v>985</v>
      </c>
      <c r="F771" s="2" t="s">
        <v>1083</v>
      </c>
      <c r="G771" s="266"/>
      <c r="H771" s="191" t="s">
        <v>514</v>
      </c>
    </row>
    <row r="772" spans="1:8" hidden="1" x14ac:dyDescent="0.35">
      <c r="A772" s="4">
        <v>44456</v>
      </c>
      <c r="B772" s="1" t="s">
        <v>398</v>
      </c>
      <c r="C772" s="2" t="s">
        <v>1080</v>
      </c>
      <c r="D772" s="191" t="s">
        <v>114</v>
      </c>
      <c r="E772" s="1" t="s">
        <v>649</v>
      </c>
      <c r="F772" s="2"/>
      <c r="G772" s="266"/>
      <c r="H772" s="1" t="s">
        <v>510</v>
      </c>
    </row>
    <row r="773" spans="1:8" hidden="1" x14ac:dyDescent="0.35">
      <c r="A773" s="4">
        <v>44456</v>
      </c>
      <c r="B773" s="1" t="s">
        <v>398</v>
      </c>
      <c r="C773" s="2" t="s">
        <v>946</v>
      </c>
      <c r="D773" s="191" t="s">
        <v>738</v>
      </c>
      <c r="E773" s="1" t="s">
        <v>649</v>
      </c>
      <c r="F773" s="2"/>
      <c r="G773" s="266"/>
      <c r="H773" s="1" t="s">
        <v>510</v>
      </c>
    </row>
    <row r="774" spans="1:8" ht="13.5" hidden="1" customHeight="1" x14ac:dyDescent="0.35">
      <c r="A774" s="4">
        <v>44456</v>
      </c>
      <c r="B774" s="1" t="s">
        <v>404</v>
      </c>
      <c r="C774" s="2" t="s">
        <v>704</v>
      </c>
      <c r="D774" s="191" t="s">
        <v>114</v>
      </c>
      <c r="E774" s="1" t="s">
        <v>1074</v>
      </c>
      <c r="F774" s="2"/>
      <c r="G774" s="266"/>
      <c r="H774" s="1" t="s">
        <v>510</v>
      </c>
    </row>
    <row r="775" spans="1:8" hidden="1" x14ac:dyDescent="0.35">
      <c r="A775" s="4">
        <v>44459</v>
      </c>
      <c r="B775" s="1" t="s">
        <v>404</v>
      </c>
      <c r="C775" s="2" t="s">
        <v>1082</v>
      </c>
      <c r="D775" s="191" t="s">
        <v>738</v>
      </c>
      <c r="E775" s="191" t="s">
        <v>649</v>
      </c>
      <c r="F775" s="2" t="s">
        <v>1055</v>
      </c>
      <c r="G775" s="4" t="s">
        <v>162</v>
      </c>
      <c r="H775" s="1" t="s">
        <v>510</v>
      </c>
    </row>
    <row r="776" spans="1:8" ht="43.5" hidden="1" x14ac:dyDescent="0.35">
      <c r="A776" s="4">
        <v>44459</v>
      </c>
      <c r="B776" s="1" t="s">
        <v>983</v>
      </c>
      <c r="C776" s="2" t="s">
        <v>984</v>
      </c>
      <c r="D776" s="191" t="s">
        <v>738</v>
      </c>
      <c r="E776" s="4" t="s">
        <v>985</v>
      </c>
      <c r="F776" s="2" t="s">
        <v>1083</v>
      </c>
      <c r="G776" s="266"/>
      <c r="H776" s="191" t="s">
        <v>514</v>
      </c>
    </row>
    <row r="777" spans="1:8" hidden="1" x14ac:dyDescent="0.35">
      <c r="A777" s="4">
        <v>44459</v>
      </c>
      <c r="B777" s="1" t="s">
        <v>398</v>
      </c>
      <c r="C777" s="2" t="s">
        <v>1080</v>
      </c>
      <c r="D777" s="191" t="s">
        <v>114</v>
      </c>
      <c r="E777" s="1" t="s">
        <v>649</v>
      </c>
      <c r="F777" s="2"/>
      <c r="G777" s="266"/>
      <c r="H777" s="1" t="s">
        <v>510</v>
      </c>
    </row>
    <row r="778" spans="1:8" hidden="1" x14ac:dyDescent="0.35">
      <c r="A778" s="4">
        <v>44459</v>
      </c>
      <c r="B778" s="1" t="s">
        <v>398</v>
      </c>
      <c r="C778" s="2" t="s">
        <v>946</v>
      </c>
      <c r="D778" s="191" t="s">
        <v>738</v>
      </c>
      <c r="E778" s="1" t="s">
        <v>649</v>
      </c>
      <c r="F778" s="2"/>
      <c r="G778" s="266"/>
      <c r="H778" s="1" t="s">
        <v>510</v>
      </c>
    </row>
    <row r="779" spans="1:8" hidden="1" x14ac:dyDescent="0.35">
      <c r="A779" s="4">
        <v>44460</v>
      </c>
      <c r="B779" s="1" t="s">
        <v>404</v>
      </c>
      <c r="C779" s="2" t="s">
        <v>1082</v>
      </c>
      <c r="D779" s="191" t="s">
        <v>738</v>
      </c>
      <c r="E779" s="191" t="s">
        <v>649</v>
      </c>
      <c r="F779" s="2" t="s">
        <v>1055</v>
      </c>
      <c r="G779" s="4" t="s">
        <v>162</v>
      </c>
      <c r="H779" s="1" t="s">
        <v>510</v>
      </c>
    </row>
    <row r="780" spans="1:8" ht="43.5" hidden="1" x14ac:dyDescent="0.35">
      <c r="A780" s="4">
        <v>44460</v>
      </c>
      <c r="B780" s="1" t="s">
        <v>983</v>
      </c>
      <c r="C780" s="2" t="s">
        <v>984</v>
      </c>
      <c r="D780" s="191" t="s">
        <v>738</v>
      </c>
      <c r="E780" s="4" t="s">
        <v>985</v>
      </c>
      <c r="F780" s="2" t="s">
        <v>1083</v>
      </c>
      <c r="G780" s="266"/>
      <c r="H780" s="191" t="s">
        <v>514</v>
      </c>
    </row>
    <row r="781" spans="1:8" ht="43.5" hidden="1" x14ac:dyDescent="0.35">
      <c r="A781" s="4">
        <v>44460</v>
      </c>
      <c r="B781" s="1" t="s">
        <v>398</v>
      </c>
      <c r="C781" s="2" t="s">
        <v>704</v>
      </c>
      <c r="D781" s="191" t="s">
        <v>114</v>
      </c>
      <c r="E781" s="1" t="s">
        <v>1084</v>
      </c>
      <c r="F781" s="2" t="s">
        <v>1085</v>
      </c>
      <c r="G781" s="266"/>
      <c r="H781" s="1" t="s">
        <v>510</v>
      </c>
    </row>
    <row r="782" spans="1:8" hidden="1" x14ac:dyDescent="0.35">
      <c r="A782" s="4">
        <v>44460</v>
      </c>
      <c r="B782" s="1" t="s">
        <v>398</v>
      </c>
      <c r="C782" s="2" t="s">
        <v>946</v>
      </c>
      <c r="D782" s="191" t="s">
        <v>738</v>
      </c>
      <c r="E782" s="1" t="s">
        <v>649</v>
      </c>
      <c r="F782" s="2"/>
      <c r="G782" s="266"/>
      <c r="H782" s="1" t="s">
        <v>510</v>
      </c>
    </row>
    <row r="783" spans="1:8" hidden="1" x14ac:dyDescent="0.35">
      <c r="A783" s="4">
        <v>44461</v>
      </c>
      <c r="B783" s="1" t="s">
        <v>404</v>
      </c>
      <c r="C783" s="2" t="s">
        <v>1082</v>
      </c>
      <c r="D783" s="191" t="s">
        <v>738</v>
      </c>
      <c r="E783" s="191" t="s">
        <v>649</v>
      </c>
      <c r="F783" s="2" t="s">
        <v>1055</v>
      </c>
      <c r="G783" s="4" t="s">
        <v>162</v>
      </c>
      <c r="H783" s="1" t="s">
        <v>510</v>
      </c>
    </row>
    <row r="784" spans="1:8" ht="58" hidden="1" x14ac:dyDescent="0.35">
      <c r="A784" s="4">
        <v>44461</v>
      </c>
      <c r="B784" s="1" t="s">
        <v>983</v>
      </c>
      <c r="C784" s="2" t="s">
        <v>984</v>
      </c>
      <c r="D784" s="191" t="s">
        <v>738</v>
      </c>
      <c r="E784" s="4" t="s">
        <v>985</v>
      </c>
      <c r="F784" s="2" t="s">
        <v>1086</v>
      </c>
      <c r="G784" s="266"/>
      <c r="H784" s="191" t="s">
        <v>514</v>
      </c>
    </row>
    <row r="785" spans="1:8" hidden="1" x14ac:dyDescent="0.35">
      <c r="A785" s="4">
        <v>44461</v>
      </c>
      <c r="B785" s="1" t="s">
        <v>398</v>
      </c>
      <c r="C785" s="6" t="s">
        <v>1087</v>
      </c>
      <c r="D785" s="191" t="s">
        <v>114</v>
      </c>
      <c r="E785" s="1" t="s">
        <v>30</v>
      </c>
      <c r="F785" s="2"/>
      <c r="G785" s="266"/>
      <c r="H785" s="1" t="s">
        <v>510</v>
      </c>
    </row>
    <row r="786" spans="1:8" hidden="1" x14ac:dyDescent="0.35">
      <c r="A786" s="4">
        <v>44461</v>
      </c>
      <c r="B786" s="1" t="s">
        <v>398</v>
      </c>
      <c r="C786" s="2" t="s">
        <v>946</v>
      </c>
      <c r="D786" s="191" t="s">
        <v>738</v>
      </c>
      <c r="E786" s="1" t="s">
        <v>649</v>
      </c>
      <c r="F786" s="2"/>
      <c r="G786" s="266"/>
      <c r="H786" s="1" t="s">
        <v>510</v>
      </c>
    </row>
    <row r="787" spans="1:8" hidden="1" x14ac:dyDescent="0.35">
      <c r="A787" s="4">
        <v>44462</v>
      </c>
      <c r="B787" s="1" t="s">
        <v>404</v>
      </c>
      <c r="C787" s="2" t="s">
        <v>1082</v>
      </c>
      <c r="D787" s="191" t="s">
        <v>738</v>
      </c>
      <c r="E787" s="191" t="s">
        <v>649</v>
      </c>
      <c r="F787" s="2" t="s">
        <v>1055</v>
      </c>
      <c r="G787" s="4" t="s">
        <v>162</v>
      </c>
      <c r="H787" s="1" t="s">
        <v>510</v>
      </c>
    </row>
    <row r="788" spans="1:8" ht="58" hidden="1" x14ac:dyDescent="0.35">
      <c r="A788" s="4">
        <v>44462</v>
      </c>
      <c r="B788" s="1" t="s">
        <v>983</v>
      </c>
      <c r="C788" s="2" t="s">
        <v>984</v>
      </c>
      <c r="D788" s="191" t="s">
        <v>738</v>
      </c>
      <c r="E788" s="4" t="s">
        <v>985</v>
      </c>
      <c r="F788" s="2" t="s">
        <v>1086</v>
      </c>
      <c r="G788" s="266"/>
      <c r="H788" s="191" t="s">
        <v>514</v>
      </c>
    </row>
    <row r="789" spans="1:8" hidden="1" x14ac:dyDescent="0.35">
      <c r="A789" s="4">
        <v>44462</v>
      </c>
      <c r="B789" s="1" t="s">
        <v>398</v>
      </c>
      <c r="C789" s="6" t="s">
        <v>1087</v>
      </c>
      <c r="D789" s="191" t="s">
        <v>114</v>
      </c>
      <c r="E789" s="1" t="s">
        <v>30</v>
      </c>
      <c r="F789" s="2"/>
      <c r="G789" s="266"/>
      <c r="H789" s="1" t="s">
        <v>510</v>
      </c>
    </row>
    <row r="790" spans="1:8" hidden="1" x14ac:dyDescent="0.35">
      <c r="A790" s="4">
        <v>44462</v>
      </c>
      <c r="B790" s="1" t="s">
        <v>404</v>
      </c>
      <c r="C790" s="2" t="s">
        <v>946</v>
      </c>
      <c r="D790" s="191" t="s">
        <v>738</v>
      </c>
      <c r="E790" s="1" t="s">
        <v>649</v>
      </c>
      <c r="F790" s="2"/>
      <c r="G790" s="266"/>
      <c r="H790" s="1" t="s">
        <v>510</v>
      </c>
    </row>
    <row r="791" spans="1:8" hidden="1" x14ac:dyDescent="0.35">
      <c r="A791" s="4">
        <v>44462</v>
      </c>
      <c r="B791" s="1" t="s">
        <v>404</v>
      </c>
      <c r="C791" s="2" t="s">
        <v>1043</v>
      </c>
      <c r="D791" s="191" t="s">
        <v>114</v>
      </c>
      <c r="E791" s="1" t="s">
        <v>1088</v>
      </c>
      <c r="F791" s="2"/>
      <c r="G791" s="266"/>
      <c r="H791" s="1" t="s">
        <v>510</v>
      </c>
    </row>
    <row r="792" spans="1:8" hidden="1" x14ac:dyDescent="0.35">
      <c r="A792" s="4">
        <v>44463</v>
      </c>
      <c r="B792" s="1" t="s">
        <v>404</v>
      </c>
      <c r="C792" s="2" t="s">
        <v>1082</v>
      </c>
      <c r="D792" s="191" t="s">
        <v>738</v>
      </c>
      <c r="E792" s="191" t="s">
        <v>649</v>
      </c>
      <c r="F792" s="2" t="s">
        <v>1055</v>
      </c>
      <c r="G792" s="4" t="s">
        <v>162</v>
      </c>
      <c r="H792" s="1" t="s">
        <v>510</v>
      </c>
    </row>
    <row r="793" spans="1:8" ht="58" hidden="1" x14ac:dyDescent="0.35">
      <c r="A793" s="4">
        <v>44463</v>
      </c>
      <c r="B793" s="1" t="s">
        <v>983</v>
      </c>
      <c r="C793" s="2" t="s">
        <v>984</v>
      </c>
      <c r="D793" s="191" t="s">
        <v>738</v>
      </c>
      <c r="E793" s="4" t="s">
        <v>1089</v>
      </c>
      <c r="F793" s="2" t="s">
        <v>1086</v>
      </c>
      <c r="G793" s="266"/>
      <c r="H793" s="191" t="s">
        <v>514</v>
      </c>
    </row>
    <row r="794" spans="1:8" hidden="1" x14ac:dyDescent="0.35">
      <c r="A794" s="4">
        <v>44463</v>
      </c>
      <c r="B794" s="1" t="s">
        <v>398</v>
      </c>
      <c r="C794" s="6" t="s">
        <v>1090</v>
      </c>
      <c r="D794" s="191" t="s">
        <v>114</v>
      </c>
      <c r="E794" s="1" t="s">
        <v>520</v>
      </c>
      <c r="F794" s="2"/>
      <c r="G794" s="266"/>
      <c r="H794" s="1" t="s">
        <v>510</v>
      </c>
    </row>
    <row r="795" spans="1:8" hidden="1" x14ac:dyDescent="0.35">
      <c r="A795" s="4">
        <v>44463</v>
      </c>
      <c r="B795" s="1" t="s">
        <v>404</v>
      </c>
      <c r="C795" s="2" t="s">
        <v>946</v>
      </c>
      <c r="D795" s="191" t="s">
        <v>738</v>
      </c>
      <c r="E795" s="1" t="s">
        <v>649</v>
      </c>
      <c r="F795" s="2"/>
      <c r="G795" s="266"/>
      <c r="H795" s="1" t="s">
        <v>510</v>
      </c>
    </row>
    <row r="796" spans="1:8" ht="29" hidden="1" x14ac:dyDescent="0.35">
      <c r="A796" s="4">
        <v>44463</v>
      </c>
      <c r="B796" s="1" t="s">
        <v>404</v>
      </c>
      <c r="C796" s="2" t="s">
        <v>1091</v>
      </c>
      <c r="D796" s="191" t="s">
        <v>114</v>
      </c>
      <c r="E796" s="1" t="s">
        <v>1092</v>
      </c>
      <c r="F796" s="2"/>
      <c r="G796" s="266"/>
      <c r="H796" s="1" t="s">
        <v>510</v>
      </c>
    </row>
    <row r="797" spans="1:8" hidden="1" x14ac:dyDescent="0.35">
      <c r="A797" s="4">
        <v>44466</v>
      </c>
      <c r="B797" s="1" t="s">
        <v>404</v>
      </c>
      <c r="C797" s="2" t="s">
        <v>1082</v>
      </c>
      <c r="D797" s="191" t="s">
        <v>738</v>
      </c>
      <c r="E797" s="191" t="s">
        <v>649</v>
      </c>
      <c r="F797" s="2" t="s">
        <v>1055</v>
      </c>
      <c r="G797" s="4" t="s">
        <v>162</v>
      </c>
      <c r="H797" s="1" t="s">
        <v>510</v>
      </c>
    </row>
    <row r="798" spans="1:8" ht="58" hidden="1" x14ac:dyDescent="0.35">
      <c r="A798" s="4">
        <v>44466</v>
      </c>
      <c r="B798" s="1" t="s">
        <v>983</v>
      </c>
      <c r="C798" s="2" t="s">
        <v>984</v>
      </c>
      <c r="D798" s="191" t="s">
        <v>738</v>
      </c>
      <c r="E798" s="4" t="s">
        <v>1089</v>
      </c>
      <c r="F798" s="2" t="s">
        <v>1086</v>
      </c>
      <c r="G798" s="266"/>
      <c r="H798" s="191" t="s">
        <v>514</v>
      </c>
    </row>
    <row r="799" spans="1:8" hidden="1" x14ac:dyDescent="0.35">
      <c r="A799" s="4">
        <v>44466</v>
      </c>
      <c r="B799" s="1" t="s">
        <v>398</v>
      </c>
      <c r="C799" s="6" t="s">
        <v>1093</v>
      </c>
      <c r="D799" s="191" t="s">
        <v>114</v>
      </c>
      <c r="E799" s="1" t="s">
        <v>999</v>
      </c>
      <c r="F799" s="2"/>
      <c r="G799" s="266"/>
      <c r="H799" s="1" t="s">
        <v>510</v>
      </c>
    </row>
    <row r="800" spans="1:8" hidden="1" x14ac:dyDescent="0.35">
      <c r="A800" s="4">
        <v>44466</v>
      </c>
      <c r="B800" s="1" t="s">
        <v>404</v>
      </c>
      <c r="C800" s="2" t="s">
        <v>946</v>
      </c>
      <c r="D800" s="191" t="s">
        <v>738</v>
      </c>
      <c r="E800" s="1" t="s">
        <v>649</v>
      </c>
      <c r="F800" s="2"/>
      <c r="G800" s="266"/>
      <c r="H800" s="1" t="s">
        <v>510</v>
      </c>
    </row>
    <row r="801" spans="1:8" ht="29" hidden="1" x14ac:dyDescent="0.35">
      <c r="A801" s="4">
        <v>44466</v>
      </c>
      <c r="B801" s="1" t="s">
        <v>404</v>
      </c>
      <c r="C801" s="2" t="s">
        <v>1091</v>
      </c>
      <c r="D801" s="191" t="s">
        <v>114</v>
      </c>
      <c r="E801" s="1" t="s">
        <v>1092</v>
      </c>
      <c r="F801" s="2"/>
      <c r="G801" s="266"/>
      <c r="H801" s="1" t="s">
        <v>510</v>
      </c>
    </row>
    <row r="802" spans="1:8" hidden="1" x14ac:dyDescent="0.35">
      <c r="A802" s="4">
        <v>44467</v>
      </c>
      <c r="B802" s="1" t="s">
        <v>404</v>
      </c>
      <c r="C802" s="2" t="s">
        <v>1082</v>
      </c>
      <c r="D802" s="191" t="s">
        <v>738</v>
      </c>
      <c r="E802" s="191" t="s">
        <v>649</v>
      </c>
      <c r="F802" s="2" t="s">
        <v>1055</v>
      </c>
      <c r="G802" s="4" t="s">
        <v>162</v>
      </c>
      <c r="H802" s="1" t="s">
        <v>510</v>
      </c>
    </row>
    <row r="803" spans="1:8" ht="58" hidden="1" x14ac:dyDescent="0.35">
      <c r="A803" s="4">
        <v>44467</v>
      </c>
      <c r="B803" s="1" t="s">
        <v>983</v>
      </c>
      <c r="C803" s="2" t="s">
        <v>984</v>
      </c>
      <c r="D803" s="191" t="s">
        <v>738</v>
      </c>
      <c r="E803" s="4" t="s">
        <v>1089</v>
      </c>
      <c r="F803" s="2" t="s">
        <v>1086</v>
      </c>
      <c r="G803" s="266"/>
      <c r="H803" s="191" t="s">
        <v>514</v>
      </c>
    </row>
    <row r="804" spans="1:8" hidden="1" x14ac:dyDescent="0.35">
      <c r="A804" s="4">
        <v>44467</v>
      </c>
      <c r="B804" s="1" t="s">
        <v>398</v>
      </c>
      <c r="C804" s="6" t="s">
        <v>1093</v>
      </c>
      <c r="D804" s="191" t="s">
        <v>114</v>
      </c>
      <c r="E804" s="1" t="s">
        <v>999</v>
      </c>
      <c r="F804" s="2"/>
      <c r="G804" s="266"/>
      <c r="H804" s="1" t="s">
        <v>510</v>
      </c>
    </row>
    <row r="805" spans="1:8" hidden="1" x14ac:dyDescent="0.35">
      <c r="A805" s="4">
        <v>44467</v>
      </c>
      <c r="B805" s="1" t="s">
        <v>404</v>
      </c>
      <c r="C805" s="2" t="s">
        <v>946</v>
      </c>
      <c r="D805" s="191" t="s">
        <v>738</v>
      </c>
      <c r="E805" s="1" t="s">
        <v>649</v>
      </c>
      <c r="F805" s="2"/>
      <c r="G805" s="266"/>
      <c r="H805" s="1" t="s">
        <v>510</v>
      </c>
    </row>
    <row r="806" spans="1:8" ht="29" hidden="1" x14ac:dyDescent="0.35">
      <c r="A806" s="4">
        <v>44467</v>
      </c>
      <c r="B806" s="1" t="s">
        <v>404</v>
      </c>
      <c r="C806" s="2" t="s">
        <v>1091</v>
      </c>
      <c r="D806" s="191" t="s">
        <v>114</v>
      </c>
      <c r="E806" s="1" t="s">
        <v>1092</v>
      </c>
      <c r="F806" s="2"/>
      <c r="G806" s="266"/>
      <c r="H806" s="1" t="s">
        <v>510</v>
      </c>
    </row>
    <row r="807" spans="1:8" hidden="1" x14ac:dyDescent="0.35">
      <c r="A807" s="4">
        <v>44468</v>
      </c>
      <c r="B807" s="1" t="s">
        <v>404</v>
      </c>
      <c r="C807" s="2" t="s">
        <v>1082</v>
      </c>
      <c r="D807" s="191" t="s">
        <v>738</v>
      </c>
      <c r="E807" s="191" t="s">
        <v>649</v>
      </c>
      <c r="F807" s="2" t="s">
        <v>1055</v>
      </c>
      <c r="G807" s="4" t="s">
        <v>162</v>
      </c>
      <c r="H807" s="1" t="s">
        <v>510</v>
      </c>
    </row>
    <row r="808" spans="1:8" ht="58" hidden="1" x14ac:dyDescent="0.35">
      <c r="A808" s="4">
        <v>44468</v>
      </c>
      <c r="B808" s="1" t="s">
        <v>983</v>
      </c>
      <c r="C808" s="2" t="s">
        <v>984</v>
      </c>
      <c r="D808" s="191" t="s">
        <v>738</v>
      </c>
      <c r="E808" s="4" t="s">
        <v>1089</v>
      </c>
      <c r="F808" s="2" t="s">
        <v>1086</v>
      </c>
      <c r="G808" s="266"/>
      <c r="H808" s="191" t="s">
        <v>514</v>
      </c>
    </row>
    <row r="809" spans="1:8" hidden="1" x14ac:dyDescent="0.35">
      <c r="A809" s="4">
        <v>44468</v>
      </c>
      <c r="B809" s="1" t="s">
        <v>398</v>
      </c>
      <c r="C809" s="6" t="s">
        <v>1093</v>
      </c>
      <c r="D809" s="191" t="s">
        <v>114</v>
      </c>
      <c r="E809" s="1" t="s">
        <v>999</v>
      </c>
      <c r="F809" s="2"/>
      <c r="G809" s="266"/>
      <c r="H809" s="1" t="s">
        <v>510</v>
      </c>
    </row>
    <row r="810" spans="1:8" hidden="1" x14ac:dyDescent="0.35">
      <c r="A810" s="4">
        <v>44468</v>
      </c>
      <c r="B810" s="1" t="s">
        <v>404</v>
      </c>
      <c r="C810" s="2" t="s">
        <v>946</v>
      </c>
      <c r="D810" s="191" t="s">
        <v>738</v>
      </c>
      <c r="E810" s="1" t="s">
        <v>649</v>
      </c>
      <c r="F810" s="2"/>
      <c r="G810" s="266"/>
      <c r="H810" s="1" t="s">
        <v>510</v>
      </c>
    </row>
    <row r="811" spans="1:8" ht="29" hidden="1" x14ac:dyDescent="0.35">
      <c r="A811" s="4">
        <v>44468</v>
      </c>
      <c r="B811" s="1" t="s">
        <v>404</v>
      </c>
      <c r="C811" s="2" t="s">
        <v>1091</v>
      </c>
      <c r="D811" s="191" t="s">
        <v>114</v>
      </c>
      <c r="E811" s="1" t="s">
        <v>1092</v>
      </c>
      <c r="F811" s="2"/>
      <c r="G811" s="266"/>
      <c r="H811" s="1" t="s">
        <v>510</v>
      </c>
    </row>
    <row r="812" spans="1:8" hidden="1" x14ac:dyDescent="0.35">
      <c r="A812" s="4">
        <v>44469</v>
      </c>
      <c r="B812" s="1" t="s">
        <v>404</v>
      </c>
      <c r="C812" s="2" t="s">
        <v>1094</v>
      </c>
      <c r="D812" s="191" t="s">
        <v>738</v>
      </c>
      <c r="E812" s="191" t="s">
        <v>649</v>
      </c>
      <c r="F812" s="2" t="s">
        <v>1055</v>
      </c>
      <c r="G812" s="4" t="s">
        <v>162</v>
      </c>
      <c r="H812" s="1" t="s">
        <v>510</v>
      </c>
    </row>
    <row r="813" spans="1:8" ht="58" hidden="1" x14ac:dyDescent="0.35">
      <c r="A813" s="4">
        <v>44469</v>
      </c>
      <c r="B813" s="1" t="s">
        <v>983</v>
      </c>
      <c r="C813" s="2" t="s">
        <v>984</v>
      </c>
      <c r="D813" s="191" t="s">
        <v>738</v>
      </c>
      <c r="E813" s="4" t="s">
        <v>1089</v>
      </c>
      <c r="F813" s="2" t="s">
        <v>1086</v>
      </c>
      <c r="G813" s="266"/>
      <c r="H813" s="191" t="s">
        <v>514</v>
      </c>
    </row>
    <row r="814" spans="1:8" hidden="1" x14ac:dyDescent="0.35">
      <c r="A814" s="4">
        <v>44469</v>
      </c>
      <c r="B814" s="1" t="s">
        <v>398</v>
      </c>
      <c r="C814" s="6" t="s">
        <v>1093</v>
      </c>
      <c r="D814" s="191" t="s">
        <v>114</v>
      </c>
      <c r="E814" s="1" t="s">
        <v>1095</v>
      </c>
      <c r="F814" s="2"/>
      <c r="G814" s="266"/>
      <c r="H814" s="1" t="s">
        <v>510</v>
      </c>
    </row>
    <row r="815" spans="1:8" hidden="1" x14ac:dyDescent="0.35">
      <c r="A815" s="4">
        <v>44469</v>
      </c>
      <c r="B815" s="1" t="s">
        <v>404</v>
      </c>
      <c r="C815" s="2" t="s">
        <v>946</v>
      </c>
      <c r="D815" s="191" t="s">
        <v>738</v>
      </c>
      <c r="E815" s="1" t="s">
        <v>649</v>
      </c>
      <c r="F815" s="2"/>
      <c r="G815" s="266"/>
      <c r="H815" s="1" t="s">
        <v>510</v>
      </c>
    </row>
    <row r="816" spans="1:8" ht="29" hidden="1" x14ac:dyDescent="0.35">
      <c r="A816" s="4">
        <v>44469</v>
      </c>
      <c r="B816" s="1" t="s">
        <v>404</v>
      </c>
      <c r="C816" s="2" t="s">
        <v>1091</v>
      </c>
      <c r="D816" s="191" t="s">
        <v>738</v>
      </c>
      <c r="E816" s="1" t="s">
        <v>1092</v>
      </c>
      <c r="F816" s="2"/>
      <c r="G816" s="266"/>
      <c r="H816" s="1" t="s">
        <v>510</v>
      </c>
    </row>
    <row r="817" spans="1:8" hidden="1" x14ac:dyDescent="0.35">
      <c r="A817" s="4">
        <v>44470</v>
      </c>
      <c r="B817" s="1" t="s">
        <v>404</v>
      </c>
      <c r="C817" s="2" t="s">
        <v>1094</v>
      </c>
      <c r="D817" s="191" t="s">
        <v>738</v>
      </c>
      <c r="E817" s="191" t="s">
        <v>649</v>
      </c>
      <c r="F817" s="2" t="s">
        <v>1055</v>
      </c>
      <c r="G817" s="4" t="s">
        <v>162</v>
      </c>
      <c r="H817" s="1" t="s">
        <v>510</v>
      </c>
    </row>
    <row r="818" spans="1:8" ht="58" hidden="1" x14ac:dyDescent="0.35">
      <c r="A818" s="4">
        <v>44470</v>
      </c>
      <c r="B818" s="1" t="s">
        <v>983</v>
      </c>
      <c r="C818" s="2" t="s">
        <v>984</v>
      </c>
      <c r="D818" s="191" t="s">
        <v>738</v>
      </c>
      <c r="E818" s="4" t="s">
        <v>1089</v>
      </c>
      <c r="F818" s="2" t="s">
        <v>1086</v>
      </c>
      <c r="G818" s="266"/>
      <c r="H818" s="191" t="s">
        <v>514</v>
      </c>
    </row>
    <row r="819" spans="1:8" hidden="1" x14ac:dyDescent="0.35">
      <c r="A819" s="4">
        <v>44470</v>
      </c>
      <c r="B819" s="1" t="s">
        <v>398</v>
      </c>
      <c r="C819" s="6" t="s">
        <v>1093</v>
      </c>
      <c r="D819" s="191" t="s">
        <v>114</v>
      </c>
      <c r="E819" s="1" t="s">
        <v>1095</v>
      </c>
      <c r="F819" s="2"/>
      <c r="G819" s="266"/>
      <c r="H819" s="1" t="s">
        <v>510</v>
      </c>
    </row>
    <row r="820" spans="1:8" hidden="1" x14ac:dyDescent="0.35">
      <c r="A820" s="4">
        <v>44470</v>
      </c>
      <c r="B820" s="1" t="s">
        <v>404</v>
      </c>
      <c r="C820" s="2" t="s">
        <v>946</v>
      </c>
      <c r="D820" s="191" t="s">
        <v>738</v>
      </c>
      <c r="E820" s="1" t="s">
        <v>649</v>
      </c>
      <c r="F820" s="2"/>
      <c r="G820" s="266"/>
      <c r="H820" s="1" t="s">
        <v>510</v>
      </c>
    </row>
    <row r="821" spans="1:8" ht="29" hidden="1" x14ac:dyDescent="0.35">
      <c r="A821" s="4">
        <v>44470</v>
      </c>
      <c r="B821" s="1" t="s">
        <v>404</v>
      </c>
      <c r="C821" s="2" t="s">
        <v>1091</v>
      </c>
      <c r="D821" s="191" t="s">
        <v>738</v>
      </c>
      <c r="E821" s="1" t="s">
        <v>1092</v>
      </c>
      <c r="F821" s="2"/>
      <c r="G821" s="266"/>
      <c r="H821" s="1" t="s">
        <v>510</v>
      </c>
    </row>
    <row r="822" spans="1:8" hidden="1" x14ac:dyDescent="0.35">
      <c r="A822" s="4">
        <v>44473</v>
      </c>
      <c r="B822" s="1" t="s">
        <v>404</v>
      </c>
      <c r="C822" s="2" t="s">
        <v>1094</v>
      </c>
      <c r="D822" s="191" t="s">
        <v>738</v>
      </c>
      <c r="E822" s="191" t="s">
        <v>649</v>
      </c>
      <c r="F822" s="2" t="s">
        <v>1055</v>
      </c>
      <c r="G822" s="4" t="s">
        <v>162</v>
      </c>
      <c r="H822" s="1" t="s">
        <v>510</v>
      </c>
    </row>
    <row r="823" spans="1:8" ht="58" hidden="1" x14ac:dyDescent="0.35">
      <c r="A823" s="4">
        <v>44473</v>
      </c>
      <c r="B823" s="1" t="s">
        <v>983</v>
      </c>
      <c r="C823" s="2" t="s">
        <v>984</v>
      </c>
      <c r="D823" s="191" t="s">
        <v>738</v>
      </c>
      <c r="E823" s="4" t="s">
        <v>1089</v>
      </c>
      <c r="F823" s="2" t="s">
        <v>1086</v>
      </c>
      <c r="G823" s="266"/>
      <c r="H823" s="191" t="s">
        <v>514</v>
      </c>
    </row>
    <row r="824" spans="1:8" hidden="1" x14ac:dyDescent="0.35">
      <c r="A824" s="4">
        <v>44473</v>
      </c>
      <c r="B824" s="1" t="s">
        <v>404</v>
      </c>
      <c r="C824" s="2" t="s">
        <v>946</v>
      </c>
      <c r="D824" s="191" t="s">
        <v>738</v>
      </c>
      <c r="E824" s="1" t="s">
        <v>649</v>
      </c>
      <c r="F824" s="2"/>
      <c r="G824" s="266"/>
      <c r="H824" s="1" t="s">
        <v>510</v>
      </c>
    </row>
    <row r="825" spans="1:8" hidden="1" x14ac:dyDescent="0.35">
      <c r="A825" s="4">
        <v>44474</v>
      </c>
      <c r="B825" s="1" t="s">
        <v>404</v>
      </c>
      <c r="C825" s="2" t="s">
        <v>1094</v>
      </c>
      <c r="D825" s="191" t="s">
        <v>738</v>
      </c>
      <c r="E825" s="191" t="s">
        <v>649</v>
      </c>
      <c r="F825" s="2" t="s">
        <v>1055</v>
      </c>
      <c r="G825" s="4" t="s">
        <v>162</v>
      </c>
      <c r="H825" s="1" t="s">
        <v>510</v>
      </c>
    </row>
    <row r="826" spans="1:8" ht="58" hidden="1" x14ac:dyDescent="0.35">
      <c r="A826" s="4">
        <v>44474</v>
      </c>
      <c r="B826" s="1" t="s">
        <v>983</v>
      </c>
      <c r="C826" s="2" t="s">
        <v>984</v>
      </c>
      <c r="D826" s="191" t="s">
        <v>738</v>
      </c>
      <c r="E826" s="4" t="s">
        <v>1089</v>
      </c>
      <c r="F826" s="2" t="s">
        <v>1086</v>
      </c>
      <c r="G826" s="266"/>
      <c r="H826" s="191" t="s">
        <v>514</v>
      </c>
    </row>
    <row r="827" spans="1:8" hidden="1" x14ac:dyDescent="0.35">
      <c r="A827" s="4">
        <v>44474</v>
      </c>
      <c r="B827" s="1" t="s">
        <v>404</v>
      </c>
      <c r="C827" s="2" t="s">
        <v>946</v>
      </c>
      <c r="D827" s="191" t="s">
        <v>738</v>
      </c>
      <c r="E827" s="1" t="s">
        <v>649</v>
      </c>
      <c r="F827" s="2"/>
      <c r="G827" s="266"/>
      <c r="H827" s="1" t="s">
        <v>510</v>
      </c>
    </row>
    <row r="828" spans="1:8" hidden="1" x14ac:dyDescent="0.35">
      <c r="A828" s="4">
        <v>44476</v>
      </c>
      <c r="B828" s="1" t="s">
        <v>404</v>
      </c>
      <c r="C828" s="2" t="s">
        <v>1094</v>
      </c>
      <c r="D828" s="191" t="s">
        <v>738</v>
      </c>
      <c r="E828" s="191" t="s">
        <v>649</v>
      </c>
      <c r="F828" s="2" t="s">
        <v>1055</v>
      </c>
      <c r="G828" s="4" t="s">
        <v>162</v>
      </c>
      <c r="H828" s="1" t="s">
        <v>510</v>
      </c>
    </row>
    <row r="829" spans="1:8" ht="58" hidden="1" x14ac:dyDescent="0.35">
      <c r="A829" s="4">
        <v>44476</v>
      </c>
      <c r="B829" s="1" t="s">
        <v>983</v>
      </c>
      <c r="C829" s="2" t="s">
        <v>984</v>
      </c>
      <c r="D829" s="191" t="s">
        <v>738</v>
      </c>
      <c r="E829" s="4" t="s">
        <v>1089</v>
      </c>
      <c r="F829" s="2" t="s">
        <v>1086</v>
      </c>
      <c r="G829" s="266"/>
      <c r="H829" s="191" t="s">
        <v>514</v>
      </c>
    </row>
    <row r="830" spans="1:8" ht="72.5" hidden="1" x14ac:dyDescent="0.35">
      <c r="A830" s="4">
        <v>44476</v>
      </c>
      <c r="B830" s="1" t="s">
        <v>404</v>
      </c>
      <c r="C830" s="2" t="s">
        <v>1096</v>
      </c>
      <c r="D830" s="191" t="s">
        <v>738</v>
      </c>
      <c r="E830" s="1" t="s">
        <v>649</v>
      </c>
      <c r="F830" s="2" t="s">
        <v>1097</v>
      </c>
      <c r="G830" s="266"/>
      <c r="H830" s="1" t="s">
        <v>510</v>
      </c>
    </row>
    <row r="831" spans="1:8" hidden="1" x14ac:dyDescent="0.35">
      <c r="A831" s="4">
        <v>44477</v>
      </c>
      <c r="B831" s="1" t="s">
        <v>404</v>
      </c>
      <c r="C831" s="2" t="s">
        <v>1094</v>
      </c>
      <c r="D831" s="191" t="s">
        <v>738</v>
      </c>
      <c r="E831" s="191" t="s">
        <v>649</v>
      </c>
      <c r="F831" s="2" t="s">
        <v>1055</v>
      </c>
      <c r="G831" s="4" t="s">
        <v>162</v>
      </c>
      <c r="H831" s="1" t="s">
        <v>510</v>
      </c>
    </row>
    <row r="832" spans="1:8" ht="58" hidden="1" x14ac:dyDescent="0.35">
      <c r="A832" s="4">
        <v>44477</v>
      </c>
      <c r="B832" s="1" t="s">
        <v>983</v>
      </c>
      <c r="C832" s="2" t="s">
        <v>984</v>
      </c>
      <c r="D832" s="191" t="s">
        <v>738</v>
      </c>
      <c r="E832" s="4" t="s">
        <v>1089</v>
      </c>
      <c r="F832" s="2" t="s">
        <v>1086</v>
      </c>
      <c r="G832" s="266"/>
      <c r="H832" s="191" t="s">
        <v>514</v>
      </c>
    </row>
    <row r="833" spans="1:8" hidden="1" x14ac:dyDescent="0.35">
      <c r="A833" s="4">
        <v>44477</v>
      </c>
      <c r="B833" s="1" t="s">
        <v>693</v>
      </c>
      <c r="C833" s="2" t="s">
        <v>1098</v>
      </c>
      <c r="D833" s="191" t="s">
        <v>114</v>
      </c>
      <c r="E833" s="1" t="s">
        <v>649</v>
      </c>
      <c r="F833" s="2"/>
      <c r="G833" s="1"/>
      <c r="H833" s="1" t="s">
        <v>510</v>
      </c>
    </row>
    <row r="834" spans="1:8" hidden="1" x14ac:dyDescent="0.35">
      <c r="A834" s="4">
        <v>44480</v>
      </c>
      <c r="B834" s="1" t="s">
        <v>404</v>
      </c>
      <c r="C834" s="2" t="s">
        <v>1099</v>
      </c>
      <c r="D834" s="191" t="s">
        <v>738</v>
      </c>
      <c r="E834" s="191" t="s">
        <v>649</v>
      </c>
      <c r="F834" s="2" t="s">
        <v>1055</v>
      </c>
      <c r="G834" s="4" t="s">
        <v>162</v>
      </c>
      <c r="H834" s="1" t="s">
        <v>510</v>
      </c>
    </row>
    <row r="835" spans="1:8" ht="58" hidden="1" x14ac:dyDescent="0.35">
      <c r="A835" s="4">
        <v>44480</v>
      </c>
      <c r="B835" s="1" t="s">
        <v>983</v>
      </c>
      <c r="C835" s="2" t="s">
        <v>984</v>
      </c>
      <c r="D835" s="191" t="s">
        <v>738</v>
      </c>
      <c r="E835" s="4" t="s">
        <v>1089</v>
      </c>
      <c r="F835" s="2" t="s">
        <v>1086</v>
      </c>
      <c r="G835" s="266"/>
      <c r="H835" s="191" t="s">
        <v>514</v>
      </c>
    </row>
    <row r="836" spans="1:8" ht="87" hidden="1" x14ac:dyDescent="0.35">
      <c r="A836" s="4">
        <v>44480</v>
      </c>
      <c r="B836" s="1" t="s">
        <v>693</v>
      </c>
      <c r="C836" s="2" t="s">
        <v>1100</v>
      </c>
      <c r="D836" s="191" t="s">
        <v>114</v>
      </c>
      <c r="E836" s="1" t="s">
        <v>649</v>
      </c>
      <c r="F836" s="2" t="s">
        <v>1101</v>
      </c>
      <c r="G836" s="1"/>
      <c r="H836" s="1" t="s">
        <v>510</v>
      </c>
    </row>
    <row r="837" spans="1:8" hidden="1" x14ac:dyDescent="0.35">
      <c r="A837" s="4">
        <v>44480</v>
      </c>
      <c r="B837" s="1" t="s">
        <v>398</v>
      </c>
      <c r="C837" s="2" t="s">
        <v>1102</v>
      </c>
      <c r="D837" s="191" t="s">
        <v>114</v>
      </c>
      <c r="E837" s="1" t="s">
        <v>649</v>
      </c>
      <c r="F837" s="2"/>
      <c r="G837" s="1"/>
      <c r="H837" s="1" t="s">
        <v>510</v>
      </c>
    </row>
    <row r="838" spans="1:8" hidden="1" x14ac:dyDescent="0.35">
      <c r="A838" s="4">
        <v>44481</v>
      </c>
      <c r="B838" s="1" t="s">
        <v>404</v>
      </c>
      <c r="C838" s="2" t="s">
        <v>1099</v>
      </c>
      <c r="D838" s="191" t="s">
        <v>738</v>
      </c>
      <c r="E838" s="191" t="s">
        <v>649</v>
      </c>
      <c r="F838" s="2" t="s">
        <v>1055</v>
      </c>
      <c r="G838" s="4" t="s">
        <v>162</v>
      </c>
      <c r="H838" s="1" t="s">
        <v>510</v>
      </c>
    </row>
    <row r="839" spans="1:8" ht="29" hidden="1" x14ac:dyDescent="0.35">
      <c r="A839" s="4">
        <v>44481</v>
      </c>
      <c r="B839" s="1" t="s">
        <v>983</v>
      </c>
      <c r="C839" s="2" t="s">
        <v>984</v>
      </c>
      <c r="D839" s="191" t="s">
        <v>738</v>
      </c>
      <c r="E839" s="4" t="s">
        <v>1089</v>
      </c>
      <c r="F839" s="2" t="s">
        <v>1103</v>
      </c>
      <c r="G839" s="266"/>
      <c r="H839" s="191" t="s">
        <v>514</v>
      </c>
    </row>
    <row r="840" spans="1:8" hidden="1" x14ac:dyDescent="0.35">
      <c r="A840" s="4">
        <v>44481</v>
      </c>
      <c r="B840" s="1" t="s">
        <v>693</v>
      </c>
      <c r="C840" s="2" t="s">
        <v>1104</v>
      </c>
      <c r="D840" s="191" t="s">
        <v>114</v>
      </c>
      <c r="E840" s="1" t="s">
        <v>649</v>
      </c>
      <c r="F840" s="2"/>
      <c r="G840" s="1"/>
      <c r="H840" s="1" t="s">
        <v>510</v>
      </c>
    </row>
    <row r="841" spans="1:8" hidden="1" x14ac:dyDescent="0.35">
      <c r="A841" s="4">
        <v>44481</v>
      </c>
      <c r="B841" s="1" t="s">
        <v>398</v>
      </c>
      <c r="C841" s="2" t="s">
        <v>1102</v>
      </c>
      <c r="D841" s="191" t="s">
        <v>738</v>
      </c>
      <c r="E841" s="1" t="s">
        <v>649</v>
      </c>
      <c r="F841" s="2"/>
      <c r="G841" s="1"/>
      <c r="H841" s="1" t="s">
        <v>510</v>
      </c>
    </row>
    <row r="842" spans="1:8" hidden="1" x14ac:dyDescent="0.35">
      <c r="A842" s="4">
        <v>44481</v>
      </c>
      <c r="B842" s="1" t="s">
        <v>398</v>
      </c>
      <c r="C842" s="2" t="s">
        <v>1105</v>
      </c>
      <c r="D842" s="191" t="s">
        <v>114</v>
      </c>
      <c r="E842" s="1" t="s">
        <v>649</v>
      </c>
      <c r="F842" s="2"/>
      <c r="G842" s="1"/>
      <c r="H842" s="1" t="s">
        <v>510</v>
      </c>
    </row>
    <row r="843" spans="1:8" hidden="1" x14ac:dyDescent="0.35">
      <c r="A843" s="4">
        <v>44482</v>
      </c>
      <c r="B843" s="1" t="s">
        <v>404</v>
      </c>
      <c r="C843" s="2" t="s">
        <v>1099</v>
      </c>
      <c r="D843" s="191" t="s">
        <v>738</v>
      </c>
      <c r="E843" s="191" t="s">
        <v>649</v>
      </c>
      <c r="F843" s="2" t="s">
        <v>1055</v>
      </c>
      <c r="G843" s="4" t="s">
        <v>162</v>
      </c>
      <c r="H843" s="1" t="s">
        <v>510</v>
      </c>
    </row>
    <row r="844" spans="1:8" ht="29" hidden="1" x14ac:dyDescent="0.35">
      <c r="A844" s="4">
        <v>44482</v>
      </c>
      <c r="B844" s="1" t="s">
        <v>983</v>
      </c>
      <c r="C844" s="2" t="s">
        <v>984</v>
      </c>
      <c r="D844" s="191" t="s">
        <v>738</v>
      </c>
      <c r="E844" s="4" t="s">
        <v>1089</v>
      </c>
      <c r="F844" s="2" t="s">
        <v>1103</v>
      </c>
      <c r="G844" s="266"/>
      <c r="H844" s="191" t="s">
        <v>514</v>
      </c>
    </row>
    <row r="845" spans="1:8" hidden="1" x14ac:dyDescent="0.35">
      <c r="A845" s="4">
        <v>44482</v>
      </c>
      <c r="B845" s="1" t="s">
        <v>693</v>
      </c>
      <c r="C845" s="2" t="s">
        <v>1104</v>
      </c>
      <c r="D845" s="191" t="s">
        <v>114</v>
      </c>
      <c r="E845" s="1" t="s">
        <v>649</v>
      </c>
      <c r="F845" s="2"/>
      <c r="G845" s="1"/>
      <c r="H845" s="1" t="s">
        <v>510</v>
      </c>
    </row>
    <row r="846" spans="1:8" hidden="1" x14ac:dyDescent="0.35">
      <c r="A846" s="4">
        <v>44482</v>
      </c>
      <c r="B846" s="1" t="s">
        <v>398</v>
      </c>
      <c r="C846" s="2" t="s">
        <v>1102</v>
      </c>
      <c r="D846" s="191" t="s">
        <v>738</v>
      </c>
      <c r="E846" s="1" t="s">
        <v>649</v>
      </c>
      <c r="F846" s="2"/>
      <c r="G846" s="1"/>
      <c r="H846" s="1" t="s">
        <v>510</v>
      </c>
    </row>
    <row r="847" spans="1:8" hidden="1" x14ac:dyDescent="0.35">
      <c r="A847" s="4">
        <v>44482</v>
      </c>
      <c r="B847" s="1" t="s">
        <v>398</v>
      </c>
      <c r="C847" s="2" t="s">
        <v>1105</v>
      </c>
      <c r="D847" s="191" t="s">
        <v>114</v>
      </c>
      <c r="E847" s="1" t="s">
        <v>649</v>
      </c>
      <c r="F847" s="2"/>
      <c r="G847" s="1"/>
      <c r="H847" s="1" t="s">
        <v>510</v>
      </c>
    </row>
    <row r="848" spans="1:8" hidden="1" x14ac:dyDescent="0.35">
      <c r="A848" s="4">
        <v>44483</v>
      </c>
      <c r="B848" s="1" t="s">
        <v>404</v>
      </c>
      <c r="C848" s="2" t="s">
        <v>1099</v>
      </c>
      <c r="D848" s="191" t="s">
        <v>738</v>
      </c>
      <c r="E848" s="191" t="s">
        <v>649</v>
      </c>
      <c r="F848" s="2" t="s">
        <v>1055</v>
      </c>
      <c r="G848" s="4" t="s">
        <v>162</v>
      </c>
      <c r="H848" s="1" t="s">
        <v>510</v>
      </c>
    </row>
    <row r="849" spans="1:8" ht="29" hidden="1" x14ac:dyDescent="0.35">
      <c r="A849" s="4">
        <v>44483</v>
      </c>
      <c r="B849" s="1" t="s">
        <v>983</v>
      </c>
      <c r="C849" s="2" t="s">
        <v>984</v>
      </c>
      <c r="D849" s="191" t="s">
        <v>738</v>
      </c>
      <c r="E849" s="4" t="s">
        <v>1089</v>
      </c>
      <c r="F849" s="2" t="s">
        <v>1103</v>
      </c>
      <c r="G849" s="266"/>
      <c r="H849" s="191" t="s">
        <v>514</v>
      </c>
    </row>
    <row r="850" spans="1:8" hidden="1" x14ac:dyDescent="0.35">
      <c r="A850" s="4">
        <v>44483</v>
      </c>
      <c r="B850" s="1" t="s">
        <v>693</v>
      </c>
      <c r="C850" s="2" t="s">
        <v>1104</v>
      </c>
      <c r="D850" s="191" t="s">
        <v>114</v>
      </c>
      <c r="E850" s="1" t="s">
        <v>649</v>
      </c>
      <c r="F850" s="2"/>
      <c r="G850" s="1"/>
      <c r="H850" s="1" t="s">
        <v>510</v>
      </c>
    </row>
    <row r="851" spans="1:8" hidden="1" x14ac:dyDescent="0.35">
      <c r="A851" s="4">
        <v>44483</v>
      </c>
      <c r="B851" s="1" t="s">
        <v>398</v>
      </c>
      <c r="C851" s="2" t="s">
        <v>1102</v>
      </c>
      <c r="D851" s="191" t="s">
        <v>738</v>
      </c>
      <c r="E851" s="1" t="s">
        <v>649</v>
      </c>
      <c r="F851" s="2"/>
      <c r="G851" s="1"/>
      <c r="H851" s="1" t="s">
        <v>510</v>
      </c>
    </row>
    <row r="852" spans="1:8" hidden="1" x14ac:dyDescent="0.35">
      <c r="A852" s="4">
        <v>44483</v>
      </c>
      <c r="B852" s="1" t="s">
        <v>398</v>
      </c>
      <c r="C852" s="2" t="s">
        <v>1105</v>
      </c>
      <c r="D852" s="191" t="s">
        <v>738</v>
      </c>
      <c r="E852" s="1" t="s">
        <v>649</v>
      </c>
      <c r="F852" s="2"/>
      <c r="G852" s="1"/>
      <c r="H852" s="1" t="s">
        <v>510</v>
      </c>
    </row>
    <row r="853" spans="1:8" hidden="1" x14ac:dyDescent="0.35">
      <c r="A853" s="4">
        <v>44487</v>
      </c>
      <c r="B853" s="1" t="s">
        <v>404</v>
      </c>
      <c r="C853" s="2" t="s">
        <v>1099</v>
      </c>
      <c r="D853" s="191" t="s">
        <v>738</v>
      </c>
      <c r="E853" s="191" t="s">
        <v>649</v>
      </c>
      <c r="F853" s="2" t="s">
        <v>1055</v>
      </c>
      <c r="G853" s="4" t="s">
        <v>162</v>
      </c>
      <c r="H853" s="1" t="s">
        <v>510</v>
      </c>
    </row>
    <row r="854" spans="1:8" ht="29" hidden="1" x14ac:dyDescent="0.35">
      <c r="A854" s="4">
        <v>44487</v>
      </c>
      <c r="B854" s="1" t="s">
        <v>983</v>
      </c>
      <c r="C854" s="2" t="s">
        <v>984</v>
      </c>
      <c r="D854" s="191" t="s">
        <v>738</v>
      </c>
      <c r="E854" s="4" t="s">
        <v>1089</v>
      </c>
      <c r="F854" s="2" t="s">
        <v>1103</v>
      </c>
      <c r="G854" s="266"/>
      <c r="H854" s="191" t="s">
        <v>514</v>
      </c>
    </row>
    <row r="855" spans="1:8" hidden="1" x14ac:dyDescent="0.35">
      <c r="A855" s="4">
        <v>44487</v>
      </c>
      <c r="B855" s="1" t="s">
        <v>693</v>
      </c>
      <c r="C855" s="2" t="s">
        <v>1104</v>
      </c>
      <c r="D855" s="191" t="s">
        <v>114</v>
      </c>
      <c r="E855" s="1" t="s">
        <v>649</v>
      </c>
      <c r="F855" s="2"/>
      <c r="G855" s="1"/>
      <c r="H855" s="1" t="s">
        <v>510</v>
      </c>
    </row>
    <row r="856" spans="1:8" hidden="1" x14ac:dyDescent="0.35">
      <c r="A856" s="4">
        <v>44487</v>
      </c>
      <c r="B856" s="1" t="s">
        <v>398</v>
      </c>
      <c r="C856" s="2" t="s">
        <v>1102</v>
      </c>
      <c r="D856" s="191" t="s">
        <v>738</v>
      </c>
      <c r="E856" s="1" t="s">
        <v>649</v>
      </c>
      <c r="F856" s="2"/>
      <c r="G856" s="1"/>
      <c r="H856" s="1" t="s">
        <v>510</v>
      </c>
    </row>
    <row r="857" spans="1:8" hidden="1" x14ac:dyDescent="0.35">
      <c r="A857" s="4">
        <v>44487</v>
      </c>
      <c r="B857" s="1" t="s">
        <v>398</v>
      </c>
      <c r="C857" s="2" t="s">
        <v>1105</v>
      </c>
      <c r="D857" s="191" t="s">
        <v>738</v>
      </c>
      <c r="E857" s="1" t="s">
        <v>649</v>
      </c>
      <c r="F857" s="2"/>
      <c r="G857" s="1"/>
      <c r="H857" s="1" t="s">
        <v>510</v>
      </c>
    </row>
    <row r="858" spans="1:8" hidden="1" x14ac:dyDescent="0.35">
      <c r="A858" s="4">
        <v>44489</v>
      </c>
      <c r="B858" s="1" t="s">
        <v>404</v>
      </c>
      <c r="C858" s="2" t="s">
        <v>1099</v>
      </c>
      <c r="D858" s="191" t="s">
        <v>738</v>
      </c>
      <c r="E858" s="191" t="s">
        <v>649</v>
      </c>
      <c r="F858" s="2" t="s">
        <v>1055</v>
      </c>
      <c r="G858" s="4" t="s">
        <v>162</v>
      </c>
      <c r="H858" s="1" t="s">
        <v>510</v>
      </c>
    </row>
    <row r="859" spans="1:8" ht="29" hidden="1" x14ac:dyDescent="0.35">
      <c r="A859" s="4">
        <v>44489</v>
      </c>
      <c r="B859" s="1" t="s">
        <v>983</v>
      </c>
      <c r="C859" s="2" t="s">
        <v>984</v>
      </c>
      <c r="D859" s="191" t="s">
        <v>738</v>
      </c>
      <c r="E859" s="4" t="s">
        <v>1089</v>
      </c>
      <c r="F859" s="2" t="s">
        <v>1103</v>
      </c>
      <c r="G859" s="266"/>
      <c r="H859" s="191" t="s">
        <v>514</v>
      </c>
    </row>
    <row r="860" spans="1:8" hidden="1" x14ac:dyDescent="0.35">
      <c r="A860" s="4">
        <v>44489</v>
      </c>
      <c r="B860" s="1" t="s">
        <v>398</v>
      </c>
      <c r="C860" s="2" t="s">
        <v>1102</v>
      </c>
      <c r="D860" s="191" t="s">
        <v>738</v>
      </c>
      <c r="E860" s="1" t="s">
        <v>649</v>
      </c>
      <c r="F860" s="2"/>
      <c r="G860" s="1"/>
      <c r="H860" s="1" t="s">
        <v>510</v>
      </c>
    </row>
    <row r="861" spans="1:8" hidden="1" x14ac:dyDescent="0.35">
      <c r="A861" s="4">
        <v>44489</v>
      </c>
      <c r="B861" s="1" t="s">
        <v>693</v>
      </c>
      <c r="C861" s="2" t="s">
        <v>1105</v>
      </c>
      <c r="D861" s="191" t="s">
        <v>738</v>
      </c>
      <c r="E861" s="1" t="s">
        <v>649</v>
      </c>
      <c r="F861" s="2"/>
      <c r="G861" s="1"/>
      <c r="H861" s="1" t="s">
        <v>510</v>
      </c>
    </row>
    <row r="862" spans="1:8" hidden="1" x14ac:dyDescent="0.35">
      <c r="A862" s="4">
        <v>44489</v>
      </c>
      <c r="B862" s="1" t="s">
        <v>693</v>
      </c>
      <c r="C862" s="2" t="s">
        <v>1106</v>
      </c>
      <c r="D862" s="191" t="s">
        <v>114</v>
      </c>
      <c r="E862" s="1" t="s">
        <v>1107</v>
      </c>
      <c r="F862" s="2"/>
      <c r="G862" s="1"/>
      <c r="H862" s="1" t="s">
        <v>510</v>
      </c>
    </row>
    <row r="863" spans="1:8" hidden="1" x14ac:dyDescent="0.35">
      <c r="A863" s="4">
        <v>44490</v>
      </c>
      <c r="B863" s="1" t="s">
        <v>404</v>
      </c>
      <c r="C863" s="2" t="s">
        <v>1099</v>
      </c>
      <c r="D863" s="191" t="s">
        <v>738</v>
      </c>
      <c r="E863" s="191" t="s">
        <v>649</v>
      </c>
      <c r="F863" s="2" t="s">
        <v>1055</v>
      </c>
      <c r="G863" s="4" t="s">
        <v>162</v>
      </c>
      <c r="H863" s="1" t="s">
        <v>510</v>
      </c>
    </row>
    <row r="864" spans="1:8" ht="29" hidden="1" x14ac:dyDescent="0.35">
      <c r="A864" s="4">
        <v>44490</v>
      </c>
      <c r="B864" s="1" t="s">
        <v>983</v>
      </c>
      <c r="C864" s="2" t="s">
        <v>984</v>
      </c>
      <c r="D864" s="191" t="s">
        <v>738</v>
      </c>
      <c r="E864" s="4" t="s">
        <v>1089</v>
      </c>
      <c r="F864" s="2" t="s">
        <v>1103</v>
      </c>
      <c r="G864" s="266"/>
      <c r="H864" s="191" t="s">
        <v>514</v>
      </c>
    </row>
    <row r="865" spans="1:8" hidden="1" x14ac:dyDescent="0.35">
      <c r="A865" s="4">
        <v>44490</v>
      </c>
      <c r="B865" s="1" t="s">
        <v>398</v>
      </c>
      <c r="C865" s="2" t="s">
        <v>1102</v>
      </c>
      <c r="D865" s="191" t="s">
        <v>738</v>
      </c>
      <c r="E865" s="1" t="s">
        <v>649</v>
      </c>
      <c r="F865" s="2"/>
      <c r="G865" s="1"/>
      <c r="H865" s="1" t="s">
        <v>510</v>
      </c>
    </row>
    <row r="866" spans="1:8" hidden="1" x14ac:dyDescent="0.35">
      <c r="A866" s="4">
        <v>44490</v>
      </c>
      <c r="B866" s="1" t="s">
        <v>693</v>
      </c>
      <c r="C866" s="2" t="s">
        <v>1105</v>
      </c>
      <c r="D866" s="191" t="s">
        <v>738</v>
      </c>
      <c r="E866" s="1" t="s">
        <v>649</v>
      </c>
      <c r="F866" s="2"/>
      <c r="G866" s="1"/>
      <c r="H866" s="1" t="s">
        <v>510</v>
      </c>
    </row>
    <row r="867" spans="1:8" hidden="1" x14ac:dyDescent="0.35">
      <c r="A867" s="4">
        <v>44491</v>
      </c>
      <c r="B867" s="1" t="s">
        <v>404</v>
      </c>
      <c r="C867" s="2" t="s">
        <v>1099</v>
      </c>
      <c r="D867" s="191" t="s">
        <v>738</v>
      </c>
      <c r="E867" s="191" t="s">
        <v>649</v>
      </c>
      <c r="F867" s="2" t="s">
        <v>1055</v>
      </c>
      <c r="G867" s="4" t="s">
        <v>162</v>
      </c>
      <c r="H867" s="1" t="s">
        <v>510</v>
      </c>
    </row>
    <row r="868" spans="1:8" ht="29" hidden="1" x14ac:dyDescent="0.35">
      <c r="A868" s="4">
        <v>44491</v>
      </c>
      <c r="B868" s="1" t="s">
        <v>983</v>
      </c>
      <c r="C868" s="2" t="s">
        <v>984</v>
      </c>
      <c r="D868" s="191" t="s">
        <v>738</v>
      </c>
      <c r="E868" s="4" t="s">
        <v>1089</v>
      </c>
      <c r="F868" s="2" t="s">
        <v>1103</v>
      </c>
      <c r="G868" s="266"/>
      <c r="H868" s="191" t="s">
        <v>514</v>
      </c>
    </row>
    <row r="869" spans="1:8" hidden="1" x14ac:dyDescent="0.35">
      <c r="A869" s="4">
        <v>44491</v>
      </c>
      <c r="B869" s="1" t="s">
        <v>398</v>
      </c>
      <c r="C869" s="2" t="s">
        <v>1102</v>
      </c>
      <c r="D869" s="191" t="s">
        <v>738</v>
      </c>
      <c r="E869" s="1" t="s">
        <v>649</v>
      </c>
      <c r="F869" s="2"/>
      <c r="G869" s="1"/>
      <c r="H869" s="1" t="s">
        <v>510</v>
      </c>
    </row>
    <row r="870" spans="1:8" hidden="1" x14ac:dyDescent="0.35">
      <c r="A870" s="4">
        <v>44491</v>
      </c>
      <c r="B870" s="1" t="s">
        <v>693</v>
      </c>
      <c r="C870" s="2" t="s">
        <v>1108</v>
      </c>
      <c r="D870" s="191" t="s">
        <v>738</v>
      </c>
      <c r="E870" s="1" t="s">
        <v>1109</v>
      </c>
      <c r="F870" s="2"/>
      <c r="G870" s="1"/>
      <c r="H870" s="1" t="s">
        <v>510</v>
      </c>
    </row>
    <row r="871" spans="1:8" hidden="1" x14ac:dyDescent="0.35">
      <c r="A871" s="4">
        <v>44491</v>
      </c>
      <c r="B871" s="1" t="s">
        <v>404</v>
      </c>
      <c r="C871" s="2" t="s">
        <v>1110</v>
      </c>
      <c r="D871" s="350" t="s">
        <v>738</v>
      </c>
      <c r="E871" s="1" t="s">
        <v>649</v>
      </c>
      <c r="F871" s="2"/>
      <c r="G871" s="1"/>
      <c r="H871" s="1" t="s">
        <v>510</v>
      </c>
    </row>
    <row r="872" spans="1:8" hidden="1" x14ac:dyDescent="0.35">
      <c r="A872" s="4">
        <v>44494</v>
      </c>
      <c r="B872" s="1" t="s">
        <v>404</v>
      </c>
      <c r="C872" s="2" t="s">
        <v>1099</v>
      </c>
      <c r="D872" s="191" t="s">
        <v>738</v>
      </c>
      <c r="E872" s="191" t="s">
        <v>649</v>
      </c>
      <c r="F872" s="2" t="s">
        <v>1055</v>
      </c>
      <c r="G872" s="4" t="s">
        <v>162</v>
      </c>
      <c r="H872" s="1" t="s">
        <v>510</v>
      </c>
    </row>
    <row r="873" spans="1:8" ht="29" hidden="1" x14ac:dyDescent="0.35">
      <c r="A873" s="4">
        <v>44494</v>
      </c>
      <c r="B873" s="1" t="s">
        <v>983</v>
      </c>
      <c r="C873" s="2" t="s">
        <v>984</v>
      </c>
      <c r="D873" s="191" t="s">
        <v>738</v>
      </c>
      <c r="E873" s="4" t="s">
        <v>1089</v>
      </c>
      <c r="F873" s="2" t="s">
        <v>1103</v>
      </c>
      <c r="G873" s="266"/>
      <c r="H873" s="191" t="s">
        <v>514</v>
      </c>
    </row>
    <row r="874" spans="1:8" hidden="1" x14ac:dyDescent="0.35">
      <c r="A874" s="4">
        <v>44494</v>
      </c>
      <c r="B874" s="1" t="s">
        <v>398</v>
      </c>
      <c r="C874" s="2" t="s">
        <v>1111</v>
      </c>
      <c r="D874" s="191" t="s">
        <v>114</v>
      </c>
      <c r="E874" s="1" t="s">
        <v>1109</v>
      </c>
      <c r="F874" s="2"/>
      <c r="G874" s="1"/>
      <c r="H874" s="191" t="s">
        <v>514</v>
      </c>
    </row>
    <row r="875" spans="1:8" ht="29" hidden="1" x14ac:dyDescent="0.35">
      <c r="A875" s="4">
        <v>44494</v>
      </c>
      <c r="B875" s="1" t="s">
        <v>693</v>
      </c>
      <c r="C875" s="2" t="s">
        <v>1112</v>
      </c>
      <c r="D875" s="191" t="s">
        <v>738</v>
      </c>
      <c r="E875" s="1" t="s">
        <v>1113</v>
      </c>
      <c r="F875" s="2"/>
      <c r="G875" s="1"/>
      <c r="H875" s="1" t="s">
        <v>510</v>
      </c>
    </row>
    <row r="876" spans="1:8" hidden="1" x14ac:dyDescent="0.35">
      <c r="A876" s="4">
        <v>44494</v>
      </c>
      <c r="B876" s="1" t="s">
        <v>404</v>
      </c>
      <c r="C876" s="2" t="s">
        <v>1110</v>
      </c>
      <c r="D876" s="191" t="s">
        <v>738</v>
      </c>
      <c r="E876" s="1" t="s">
        <v>649</v>
      </c>
      <c r="F876" s="2"/>
      <c r="G876" s="1"/>
      <c r="H876" s="1" t="s">
        <v>510</v>
      </c>
    </row>
    <row r="877" spans="1:8" hidden="1" x14ac:dyDescent="0.35">
      <c r="A877" s="4">
        <v>44495</v>
      </c>
      <c r="B877" s="1" t="s">
        <v>404</v>
      </c>
      <c r="C877" s="2" t="s">
        <v>1099</v>
      </c>
      <c r="D877" s="191" t="s">
        <v>738</v>
      </c>
      <c r="E877" s="191" t="s">
        <v>649</v>
      </c>
      <c r="F877" s="2" t="s">
        <v>1055</v>
      </c>
      <c r="G877" s="4" t="s">
        <v>162</v>
      </c>
      <c r="H877" s="1" t="s">
        <v>510</v>
      </c>
    </row>
    <row r="878" spans="1:8" ht="29" hidden="1" x14ac:dyDescent="0.35">
      <c r="A878" s="4">
        <v>44495</v>
      </c>
      <c r="B878" s="1" t="s">
        <v>983</v>
      </c>
      <c r="C878" s="2" t="s">
        <v>984</v>
      </c>
      <c r="D878" s="191" t="s">
        <v>738</v>
      </c>
      <c r="E878" s="4" t="s">
        <v>1089</v>
      </c>
      <c r="F878" s="2" t="s">
        <v>1103</v>
      </c>
      <c r="G878" s="266"/>
      <c r="H878" s="191" t="s">
        <v>514</v>
      </c>
    </row>
    <row r="879" spans="1:8" hidden="1" x14ac:dyDescent="0.35">
      <c r="A879" s="4">
        <v>44495</v>
      </c>
      <c r="B879" s="1" t="s">
        <v>398</v>
      </c>
      <c r="C879" s="2" t="s">
        <v>1111</v>
      </c>
      <c r="D879" s="191" t="s">
        <v>114</v>
      </c>
      <c r="E879" s="1" t="s">
        <v>1109</v>
      </c>
      <c r="F879" s="2"/>
      <c r="G879" s="1"/>
      <c r="H879" s="191" t="s">
        <v>514</v>
      </c>
    </row>
    <row r="880" spans="1:8" ht="29" hidden="1" x14ac:dyDescent="0.35">
      <c r="A880" s="4">
        <v>44495</v>
      </c>
      <c r="B880" s="1" t="s">
        <v>693</v>
      </c>
      <c r="C880" s="2" t="s">
        <v>1112</v>
      </c>
      <c r="D880" s="191" t="s">
        <v>125</v>
      </c>
      <c r="E880" s="1" t="s">
        <v>1113</v>
      </c>
      <c r="F880" s="2" t="s">
        <v>1114</v>
      </c>
      <c r="G880" s="1"/>
      <c r="H880" s="1" t="s">
        <v>510</v>
      </c>
    </row>
    <row r="881" spans="1:8" hidden="1" x14ac:dyDescent="0.35">
      <c r="A881" s="4">
        <v>44495</v>
      </c>
      <c r="B881" s="1" t="s">
        <v>404</v>
      </c>
      <c r="C881" s="2" t="s">
        <v>1110</v>
      </c>
      <c r="D881" s="191" t="s">
        <v>738</v>
      </c>
      <c r="E881" s="1" t="s">
        <v>649</v>
      </c>
      <c r="F881" s="2"/>
      <c r="G881" s="1"/>
      <c r="H881" s="1" t="s">
        <v>510</v>
      </c>
    </row>
    <row r="882" spans="1:8" hidden="1" x14ac:dyDescent="0.35">
      <c r="A882" s="4">
        <v>44496</v>
      </c>
      <c r="B882" s="1" t="s">
        <v>404</v>
      </c>
      <c r="C882" s="2" t="s">
        <v>1099</v>
      </c>
      <c r="D882" s="191" t="s">
        <v>738</v>
      </c>
      <c r="E882" s="191" t="s">
        <v>649</v>
      </c>
      <c r="F882" s="2" t="s">
        <v>1055</v>
      </c>
      <c r="G882" s="4" t="s">
        <v>162</v>
      </c>
      <c r="H882" s="1" t="s">
        <v>510</v>
      </c>
    </row>
    <row r="883" spans="1:8" ht="29" hidden="1" x14ac:dyDescent="0.35">
      <c r="A883" s="4">
        <v>44496</v>
      </c>
      <c r="B883" s="1" t="s">
        <v>983</v>
      </c>
      <c r="C883" s="2" t="s">
        <v>984</v>
      </c>
      <c r="D883" s="191" t="s">
        <v>738</v>
      </c>
      <c r="E883" s="4" t="s">
        <v>1089</v>
      </c>
      <c r="F883" s="2" t="s">
        <v>1103</v>
      </c>
      <c r="G883" s="266"/>
      <c r="H883" s="191" t="s">
        <v>514</v>
      </c>
    </row>
    <row r="884" spans="1:8" hidden="1" x14ac:dyDescent="0.35">
      <c r="A884" s="4">
        <v>44496</v>
      </c>
      <c r="B884" s="1" t="s">
        <v>398</v>
      </c>
      <c r="C884" s="2" t="s">
        <v>1111</v>
      </c>
      <c r="D884" s="191" t="s">
        <v>738</v>
      </c>
      <c r="E884" s="1" t="s">
        <v>1109</v>
      </c>
      <c r="F884" s="2"/>
      <c r="G884" s="1"/>
      <c r="H884" s="191" t="s">
        <v>514</v>
      </c>
    </row>
    <row r="885" spans="1:8" ht="29" hidden="1" x14ac:dyDescent="0.35">
      <c r="A885" s="4">
        <v>44496</v>
      </c>
      <c r="B885" s="1" t="s">
        <v>693</v>
      </c>
      <c r="C885" s="2" t="s">
        <v>1112</v>
      </c>
      <c r="D885" s="191" t="s">
        <v>125</v>
      </c>
      <c r="E885" s="1" t="s">
        <v>1113</v>
      </c>
      <c r="F885" s="2" t="s">
        <v>1114</v>
      </c>
      <c r="G885" s="1"/>
      <c r="H885" s="1" t="s">
        <v>510</v>
      </c>
    </row>
    <row r="886" spans="1:8" hidden="1" x14ac:dyDescent="0.35">
      <c r="A886" s="4">
        <v>44496</v>
      </c>
      <c r="B886" s="1" t="s">
        <v>404</v>
      </c>
      <c r="C886" s="2" t="s">
        <v>1110</v>
      </c>
      <c r="D886" s="191" t="s">
        <v>738</v>
      </c>
      <c r="E886" s="1" t="s">
        <v>649</v>
      </c>
      <c r="F886" s="2"/>
      <c r="G886" s="1"/>
      <c r="H886" s="1" t="s">
        <v>510</v>
      </c>
    </row>
    <row r="887" spans="1:8" hidden="1" x14ac:dyDescent="0.35">
      <c r="A887" s="4">
        <v>44496</v>
      </c>
      <c r="B887" s="1" t="s">
        <v>693</v>
      </c>
      <c r="C887" s="2" t="s">
        <v>1115</v>
      </c>
      <c r="D887" s="191" t="s">
        <v>114</v>
      </c>
      <c r="E887" s="1" t="s">
        <v>649</v>
      </c>
      <c r="F887" s="2"/>
      <c r="G887" s="1"/>
      <c r="H887" s="1" t="s">
        <v>510</v>
      </c>
    </row>
    <row r="888" spans="1:8" hidden="1" x14ac:dyDescent="0.35">
      <c r="A888" s="4">
        <v>44496</v>
      </c>
      <c r="B888" s="1" t="s">
        <v>693</v>
      </c>
      <c r="C888" s="2" t="s">
        <v>1116</v>
      </c>
      <c r="D888" s="191" t="s">
        <v>114</v>
      </c>
      <c r="E888" s="1" t="s">
        <v>649</v>
      </c>
      <c r="F888" s="2"/>
      <c r="G888" s="1"/>
      <c r="H888" s="1" t="s">
        <v>510</v>
      </c>
    </row>
    <row r="889" spans="1:8" hidden="1" x14ac:dyDescent="0.35">
      <c r="A889" s="4">
        <v>44498</v>
      </c>
      <c r="B889" s="1" t="s">
        <v>404</v>
      </c>
      <c r="C889" s="2" t="s">
        <v>1099</v>
      </c>
      <c r="D889" s="191" t="s">
        <v>738</v>
      </c>
      <c r="E889" s="191" t="s">
        <v>649</v>
      </c>
      <c r="F889" s="2" t="s">
        <v>1055</v>
      </c>
      <c r="G889" s="4" t="s">
        <v>162</v>
      </c>
      <c r="H889" s="1" t="s">
        <v>510</v>
      </c>
    </row>
    <row r="890" spans="1:8" ht="29" hidden="1" x14ac:dyDescent="0.35">
      <c r="A890" s="4">
        <v>44498</v>
      </c>
      <c r="B890" s="1" t="s">
        <v>983</v>
      </c>
      <c r="C890" s="2" t="s">
        <v>984</v>
      </c>
      <c r="D890" s="191" t="s">
        <v>738</v>
      </c>
      <c r="E890" s="4" t="s">
        <v>1089</v>
      </c>
      <c r="F890" s="2" t="s">
        <v>1103</v>
      </c>
      <c r="G890" s="266"/>
      <c r="H890" s="191" t="s">
        <v>514</v>
      </c>
    </row>
    <row r="891" spans="1:8" hidden="1" x14ac:dyDescent="0.35">
      <c r="A891" s="4">
        <v>44498</v>
      </c>
      <c r="B891" s="1" t="s">
        <v>398</v>
      </c>
      <c r="C891" s="2" t="s">
        <v>1111</v>
      </c>
      <c r="D891" s="191" t="s">
        <v>738</v>
      </c>
      <c r="E891" s="1" t="s">
        <v>1109</v>
      </c>
      <c r="F891" s="2"/>
      <c r="G891" s="1"/>
      <c r="H891" s="191" t="s">
        <v>514</v>
      </c>
    </row>
    <row r="892" spans="1:8" ht="29" hidden="1" x14ac:dyDescent="0.35">
      <c r="A892" s="4">
        <v>44498</v>
      </c>
      <c r="B892" s="1" t="s">
        <v>693</v>
      </c>
      <c r="C892" s="2" t="s">
        <v>1112</v>
      </c>
      <c r="D892" s="191" t="s">
        <v>125</v>
      </c>
      <c r="E892" s="1" t="s">
        <v>1113</v>
      </c>
      <c r="F892" s="2" t="s">
        <v>1114</v>
      </c>
      <c r="G892" s="1"/>
      <c r="H892" s="1" t="s">
        <v>510</v>
      </c>
    </row>
    <row r="893" spans="1:8" hidden="1" x14ac:dyDescent="0.35">
      <c r="A893" s="4">
        <v>44498</v>
      </c>
      <c r="B893" s="1" t="s">
        <v>404</v>
      </c>
      <c r="C893" s="2" t="s">
        <v>1110</v>
      </c>
      <c r="D893" s="191" t="s">
        <v>738</v>
      </c>
      <c r="E893" s="1" t="s">
        <v>649</v>
      </c>
      <c r="F893" s="2"/>
      <c r="G893" s="1"/>
      <c r="H893" s="1" t="s">
        <v>510</v>
      </c>
    </row>
    <row r="894" spans="1:8" hidden="1" x14ac:dyDescent="0.35">
      <c r="A894" s="4">
        <v>44498</v>
      </c>
      <c r="B894" s="1" t="s">
        <v>693</v>
      </c>
      <c r="C894" s="2" t="s">
        <v>1116</v>
      </c>
      <c r="D894" s="191" t="s">
        <v>738</v>
      </c>
      <c r="E894" s="1" t="s">
        <v>649</v>
      </c>
      <c r="F894" s="2"/>
      <c r="G894" s="1"/>
      <c r="H894" s="1" t="s">
        <v>510</v>
      </c>
    </row>
    <row r="895" spans="1:8" hidden="1" x14ac:dyDescent="0.35">
      <c r="A895" s="4">
        <v>44501</v>
      </c>
      <c r="B895" s="1" t="s">
        <v>404</v>
      </c>
      <c r="C895" s="2" t="s">
        <v>1099</v>
      </c>
      <c r="D895" s="191" t="s">
        <v>738</v>
      </c>
      <c r="E895" s="191" t="s">
        <v>649</v>
      </c>
      <c r="F895" s="2" t="s">
        <v>1055</v>
      </c>
      <c r="G895" s="4" t="s">
        <v>162</v>
      </c>
      <c r="H895" s="1" t="s">
        <v>510</v>
      </c>
    </row>
    <row r="896" spans="1:8" ht="29" hidden="1" x14ac:dyDescent="0.35">
      <c r="A896" s="4">
        <v>44501</v>
      </c>
      <c r="B896" s="1" t="s">
        <v>983</v>
      </c>
      <c r="C896" s="2" t="s">
        <v>984</v>
      </c>
      <c r="D896" s="191" t="s">
        <v>738</v>
      </c>
      <c r="E896" s="4" t="s">
        <v>1089</v>
      </c>
      <c r="F896" s="2" t="s">
        <v>1103</v>
      </c>
      <c r="G896" s="266"/>
      <c r="H896" s="191" t="s">
        <v>514</v>
      </c>
    </row>
    <row r="897" spans="1:8" hidden="1" x14ac:dyDescent="0.35">
      <c r="A897" s="4">
        <v>44501</v>
      </c>
      <c r="B897" s="1" t="s">
        <v>398</v>
      </c>
      <c r="C897" s="2" t="s">
        <v>1111</v>
      </c>
      <c r="D897" s="191" t="s">
        <v>738</v>
      </c>
      <c r="E897" s="1" t="s">
        <v>1109</v>
      </c>
      <c r="F897" s="2"/>
      <c r="G897" s="1"/>
      <c r="H897" s="191" t="s">
        <v>514</v>
      </c>
    </row>
    <row r="898" spans="1:8" ht="29" hidden="1" x14ac:dyDescent="0.35">
      <c r="A898" s="4">
        <v>44501</v>
      </c>
      <c r="B898" s="1" t="s">
        <v>693</v>
      </c>
      <c r="C898" s="2" t="s">
        <v>1117</v>
      </c>
      <c r="D898" s="191" t="s">
        <v>125</v>
      </c>
      <c r="E898" s="1" t="s">
        <v>1118</v>
      </c>
      <c r="F898" s="2" t="s">
        <v>1114</v>
      </c>
      <c r="G898" s="1"/>
      <c r="H898" s="1" t="s">
        <v>510</v>
      </c>
    </row>
    <row r="899" spans="1:8" hidden="1" x14ac:dyDescent="0.35">
      <c r="A899" s="4">
        <v>44501</v>
      </c>
      <c r="B899" s="1" t="s">
        <v>404</v>
      </c>
      <c r="C899" s="2" t="s">
        <v>1110</v>
      </c>
      <c r="D899" s="191" t="s">
        <v>738</v>
      </c>
      <c r="E899" s="1" t="s">
        <v>649</v>
      </c>
      <c r="F899" s="2"/>
      <c r="G899" s="1"/>
      <c r="H899" s="1" t="s">
        <v>510</v>
      </c>
    </row>
    <row r="900" spans="1:8" hidden="1" x14ac:dyDescent="0.35">
      <c r="A900" s="4">
        <v>44501</v>
      </c>
      <c r="B900" s="1" t="s">
        <v>693</v>
      </c>
      <c r="C900" s="2" t="s">
        <v>1116</v>
      </c>
      <c r="D900" s="191" t="s">
        <v>738</v>
      </c>
      <c r="E900" s="1" t="s">
        <v>649</v>
      </c>
      <c r="F900" s="2"/>
      <c r="G900" s="1"/>
      <c r="H900" s="1" t="s">
        <v>510</v>
      </c>
    </row>
    <row r="901" spans="1:8" hidden="1" x14ac:dyDescent="0.35">
      <c r="A901" s="4">
        <v>44502</v>
      </c>
      <c r="B901" s="1" t="s">
        <v>404</v>
      </c>
      <c r="C901" s="2" t="s">
        <v>1099</v>
      </c>
      <c r="D901" s="191" t="s">
        <v>738</v>
      </c>
      <c r="E901" s="191" t="s">
        <v>649</v>
      </c>
      <c r="F901" s="2" t="s">
        <v>1055</v>
      </c>
      <c r="G901" s="4" t="s">
        <v>162</v>
      </c>
      <c r="H901" s="1" t="s">
        <v>510</v>
      </c>
    </row>
    <row r="902" spans="1:8" ht="29" hidden="1" x14ac:dyDescent="0.35">
      <c r="A902" s="4">
        <v>44502</v>
      </c>
      <c r="B902" s="1" t="s">
        <v>983</v>
      </c>
      <c r="C902" s="2" t="s">
        <v>984</v>
      </c>
      <c r="D902" s="191" t="s">
        <v>738</v>
      </c>
      <c r="E902" s="4" t="s">
        <v>1089</v>
      </c>
      <c r="F902" s="2" t="s">
        <v>1103</v>
      </c>
      <c r="G902" s="266"/>
      <c r="H902" s="191" t="s">
        <v>514</v>
      </c>
    </row>
    <row r="903" spans="1:8" hidden="1" x14ac:dyDescent="0.35">
      <c r="A903" s="4">
        <v>44502</v>
      </c>
      <c r="B903" s="1" t="s">
        <v>398</v>
      </c>
      <c r="C903" s="2" t="s">
        <v>1111</v>
      </c>
      <c r="D903" s="191" t="s">
        <v>738</v>
      </c>
      <c r="E903" s="1" t="s">
        <v>1109</v>
      </c>
      <c r="F903" s="2"/>
      <c r="G903" s="1"/>
      <c r="H903" s="191" t="s">
        <v>514</v>
      </c>
    </row>
    <row r="904" spans="1:8" ht="29" hidden="1" x14ac:dyDescent="0.35">
      <c r="A904" s="4">
        <v>44502</v>
      </c>
      <c r="B904" s="1" t="s">
        <v>693</v>
      </c>
      <c r="C904" s="2" t="s">
        <v>1119</v>
      </c>
      <c r="D904" s="191" t="s">
        <v>738</v>
      </c>
      <c r="E904" s="1" t="s">
        <v>39</v>
      </c>
      <c r="F904" s="2" t="s">
        <v>1114</v>
      </c>
      <c r="G904" s="1"/>
      <c r="H904" s="1" t="s">
        <v>510</v>
      </c>
    </row>
    <row r="905" spans="1:8" hidden="1" x14ac:dyDescent="0.35">
      <c r="A905" s="4">
        <v>44502</v>
      </c>
      <c r="B905" s="1" t="s">
        <v>404</v>
      </c>
      <c r="C905" s="2" t="s">
        <v>1110</v>
      </c>
      <c r="D905" s="191" t="s">
        <v>738</v>
      </c>
      <c r="E905" s="1" t="s">
        <v>649</v>
      </c>
      <c r="F905" s="2"/>
      <c r="G905" s="1"/>
      <c r="H905" s="1" t="s">
        <v>510</v>
      </c>
    </row>
    <row r="906" spans="1:8" hidden="1" x14ac:dyDescent="0.35">
      <c r="A906" s="4">
        <v>44502</v>
      </c>
      <c r="B906" s="1" t="s">
        <v>693</v>
      </c>
      <c r="C906" s="2" t="s">
        <v>1116</v>
      </c>
      <c r="D906" s="191" t="s">
        <v>738</v>
      </c>
      <c r="E906" s="1" t="s">
        <v>649</v>
      </c>
      <c r="F906" s="2"/>
      <c r="G906" s="1"/>
      <c r="H906" s="1" t="s">
        <v>510</v>
      </c>
    </row>
    <row r="907" spans="1:8" hidden="1" x14ac:dyDescent="0.35">
      <c r="A907" s="4">
        <v>44502</v>
      </c>
      <c r="B907" s="1" t="s">
        <v>398</v>
      </c>
      <c r="C907" s="2" t="s">
        <v>1120</v>
      </c>
      <c r="D907" s="191" t="s">
        <v>114</v>
      </c>
      <c r="E907" s="1" t="s">
        <v>1121</v>
      </c>
      <c r="F907" s="2"/>
      <c r="G907" s="1"/>
      <c r="H907" s="1"/>
    </row>
    <row r="908" spans="1:8" hidden="1" x14ac:dyDescent="0.35">
      <c r="A908" s="4">
        <v>44503</v>
      </c>
      <c r="B908" s="1" t="s">
        <v>404</v>
      </c>
      <c r="C908" s="2" t="s">
        <v>1099</v>
      </c>
      <c r="D908" s="191" t="s">
        <v>738</v>
      </c>
      <c r="E908" s="191" t="s">
        <v>649</v>
      </c>
      <c r="F908" s="2" t="s">
        <v>1055</v>
      </c>
      <c r="G908" s="4" t="s">
        <v>162</v>
      </c>
      <c r="H908" s="1" t="s">
        <v>510</v>
      </c>
    </row>
    <row r="909" spans="1:8" ht="29" hidden="1" x14ac:dyDescent="0.35">
      <c r="A909" s="4">
        <v>44503</v>
      </c>
      <c r="B909" s="1" t="s">
        <v>983</v>
      </c>
      <c r="C909" s="2" t="s">
        <v>984</v>
      </c>
      <c r="D909" s="191" t="s">
        <v>738</v>
      </c>
      <c r="E909" s="4" t="s">
        <v>1089</v>
      </c>
      <c r="F909" s="2" t="s">
        <v>1103</v>
      </c>
      <c r="G909" s="266"/>
      <c r="H909" s="191" t="s">
        <v>514</v>
      </c>
    </row>
    <row r="910" spans="1:8" hidden="1" x14ac:dyDescent="0.35">
      <c r="A910" s="4">
        <v>44503</v>
      </c>
      <c r="B910" s="1" t="s">
        <v>398</v>
      </c>
      <c r="C910" s="2" t="s">
        <v>1111</v>
      </c>
      <c r="D910" s="191" t="s">
        <v>738</v>
      </c>
      <c r="E910" s="1" t="s">
        <v>1109</v>
      </c>
      <c r="F910" s="2"/>
      <c r="G910" s="1"/>
      <c r="H910" s="191" t="s">
        <v>514</v>
      </c>
    </row>
    <row r="911" spans="1:8" hidden="1" x14ac:dyDescent="0.35">
      <c r="A911" s="4">
        <v>44503</v>
      </c>
      <c r="B911" s="1" t="s">
        <v>404</v>
      </c>
      <c r="C911" s="2" t="s">
        <v>1110</v>
      </c>
      <c r="D911" s="191" t="s">
        <v>738</v>
      </c>
      <c r="E911" s="1" t="s">
        <v>649</v>
      </c>
      <c r="F911" s="2"/>
      <c r="G911" s="1"/>
      <c r="H911" s="1" t="s">
        <v>510</v>
      </c>
    </row>
    <row r="912" spans="1:8" hidden="1" x14ac:dyDescent="0.35">
      <c r="A912" s="4">
        <v>44503</v>
      </c>
      <c r="B912" s="1" t="s">
        <v>693</v>
      </c>
      <c r="C912" s="2" t="s">
        <v>1116</v>
      </c>
      <c r="D912" s="191" t="s">
        <v>738</v>
      </c>
      <c r="E912" s="1" t="s">
        <v>649</v>
      </c>
      <c r="F912" s="2"/>
      <c r="G912" s="1"/>
      <c r="H912" s="1" t="s">
        <v>510</v>
      </c>
    </row>
    <row r="913" spans="1:8" hidden="1" x14ac:dyDescent="0.35">
      <c r="A913" s="4">
        <v>44503</v>
      </c>
      <c r="B913" s="1" t="s">
        <v>398</v>
      </c>
      <c r="C913" s="2" t="s">
        <v>1120</v>
      </c>
      <c r="D913" s="191" t="s">
        <v>114</v>
      </c>
      <c r="E913" s="1" t="s">
        <v>1122</v>
      </c>
      <c r="F913" s="2"/>
      <c r="G913" s="1"/>
      <c r="H913" s="1"/>
    </row>
    <row r="914" spans="1:8" hidden="1" x14ac:dyDescent="0.35">
      <c r="A914" s="4">
        <v>44508</v>
      </c>
      <c r="B914" s="1" t="s">
        <v>404</v>
      </c>
      <c r="C914" s="2" t="s">
        <v>1123</v>
      </c>
      <c r="D914" s="191" t="s">
        <v>738</v>
      </c>
      <c r="E914" s="191" t="s">
        <v>649</v>
      </c>
      <c r="F914" s="2" t="s">
        <v>1055</v>
      </c>
      <c r="G914" s="4" t="s">
        <v>162</v>
      </c>
      <c r="H914" s="1" t="s">
        <v>510</v>
      </c>
    </row>
    <row r="915" spans="1:8" ht="29" hidden="1" x14ac:dyDescent="0.35">
      <c r="A915" s="4">
        <v>44508</v>
      </c>
      <c r="B915" s="1" t="s">
        <v>983</v>
      </c>
      <c r="C915" s="2" t="s">
        <v>984</v>
      </c>
      <c r="D915" s="191" t="s">
        <v>738</v>
      </c>
      <c r="E915" s="4" t="s">
        <v>1089</v>
      </c>
      <c r="F915" s="2" t="s">
        <v>1103</v>
      </c>
      <c r="G915" s="266"/>
      <c r="H915" s="191" t="s">
        <v>514</v>
      </c>
    </row>
    <row r="916" spans="1:8" hidden="1" x14ac:dyDescent="0.35">
      <c r="A916" s="4">
        <v>44508</v>
      </c>
      <c r="B916" s="1" t="s">
        <v>398</v>
      </c>
      <c r="C916" s="2" t="s">
        <v>1111</v>
      </c>
      <c r="D916" s="191" t="s">
        <v>738</v>
      </c>
      <c r="E916" s="1" t="s">
        <v>1109</v>
      </c>
      <c r="F916" s="2"/>
      <c r="G916" s="1"/>
      <c r="H916" s="191" t="s">
        <v>514</v>
      </c>
    </row>
    <row r="917" spans="1:8" hidden="1" x14ac:dyDescent="0.35">
      <c r="A917" s="4">
        <v>44508</v>
      </c>
      <c r="B917" s="1" t="s">
        <v>404</v>
      </c>
      <c r="C917" s="2" t="s">
        <v>1110</v>
      </c>
      <c r="D917" s="191" t="s">
        <v>738</v>
      </c>
      <c r="E917" s="1" t="s">
        <v>649</v>
      </c>
      <c r="F917" s="2"/>
      <c r="G917" s="1"/>
      <c r="H917" s="1" t="s">
        <v>510</v>
      </c>
    </row>
    <row r="918" spans="1:8" hidden="1" x14ac:dyDescent="0.35">
      <c r="A918" s="4">
        <v>44508</v>
      </c>
      <c r="B918" s="1" t="s">
        <v>398</v>
      </c>
      <c r="C918" s="2" t="s">
        <v>1120</v>
      </c>
      <c r="D918" s="191" t="s">
        <v>114</v>
      </c>
      <c r="E918" s="1" t="s">
        <v>649</v>
      </c>
      <c r="F918" s="2"/>
      <c r="G918" s="1"/>
      <c r="H918" s="1" t="s">
        <v>510</v>
      </c>
    </row>
    <row r="919" spans="1:8" hidden="1" x14ac:dyDescent="0.35">
      <c r="C919" s="6" t="s">
        <v>1124</v>
      </c>
    </row>
    <row r="920" spans="1:8" hidden="1" x14ac:dyDescent="0.35">
      <c r="C920" s="6" t="s">
        <v>1125</v>
      </c>
    </row>
    <row r="921" spans="1:8" hidden="1" x14ac:dyDescent="0.35">
      <c r="C921" s="6" t="s">
        <v>1126</v>
      </c>
    </row>
    <row r="922" spans="1:8" hidden="1" x14ac:dyDescent="0.35">
      <c r="A922" s="4">
        <v>44509</v>
      </c>
      <c r="B922" s="1" t="s">
        <v>404</v>
      </c>
      <c r="C922" s="2" t="s">
        <v>1123</v>
      </c>
      <c r="D922" s="191" t="s">
        <v>738</v>
      </c>
      <c r="E922" s="191" t="s">
        <v>649</v>
      </c>
      <c r="F922" s="2" t="s">
        <v>1055</v>
      </c>
      <c r="G922" s="4" t="s">
        <v>162</v>
      </c>
      <c r="H922" s="1" t="s">
        <v>510</v>
      </c>
    </row>
    <row r="923" spans="1:8" ht="29" hidden="1" x14ac:dyDescent="0.35">
      <c r="A923" s="4">
        <v>44509</v>
      </c>
      <c r="B923" s="1" t="s">
        <v>983</v>
      </c>
      <c r="C923" s="2" t="s">
        <v>984</v>
      </c>
      <c r="D923" s="191" t="s">
        <v>738</v>
      </c>
      <c r="E923" s="4" t="s">
        <v>1089</v>
      </c>
      <c r="F923" s="2" t="s">
        <v>1103</v>
      </c>
      <c r="G923" s="266"/>
      <c r="H923" s="191" t="s">
        <v>514</v>
      </c>
    </row>
    <row r="924" spans="1:8" hidden="1" x14ac:dyDescent="0.35">
      <c r="A924" s="4">
        <v>44509</v>
      </c>
      <c r="B924" s="1" t="s">
        <v>398</v>
      </c>
      <c r="C924" s="2" t="s">
        <v>1127</v>
      </c>
      <c r="D924" s="191" t="s">
        <v>738</v>
      </c>
      <c r="E924" s="1" t="s">
        <v>1128</v>
      </c>
      <c r="F924" s="2"/>
      <c r="G924" s="1"/>
      <c r="H924" s="191" t="s">
        <v>510</v>
      </c>
    </row>
    <row r="925" spans="1:8" hidden="1" x14ac:dyDescent="0.35">
      <c r="A925" s="4">
        <v>44509</v>
      </c>
      <c r="B925" s="1" t="s">
        <v>404</v>
      </c>
      <c r="C925" s="2" t="s">
        <v>1110</v>
      </c>
      <c r="D925" s="191" t="s">
        <v>738</v>
      </c>
      <c r="E925" s="1" t="s">
        <v>649</v>
      </c>
      <c r="F925" s="2"/>
      <c r="G925" s="1"/>
      <c r="H925" s="1" t="s">
        <v>510</v>
      </c>
    </row>
    <row r="926" spans="1:8" hidden="1" x14ac:dyDescent="0.35">
      <c r="A926" s="4">
        <v>44510</v>
      </c>
      <c r="B926" s="1" t="s">
        <v>404</v>
      </c>
      <c r="C926" s="2" t="s">
        <v>1129</v>
      </c>
      <c r="D926" s="191" t="s">
        <v>738</v>
      </c>
      <c r="E926" s="191" t="s">
        <v>649</v>
      </c>
      <c r="F926" s="2" t="s">
        <v>1055</v>
      </c>
      <c r="G926" s="4" t="s">
        <v>162</v>
      </c>
      <c r="H926" s="1" t="s">
        <v>510</v>
      </c>
    </row>
    <row r="927" spans="1:8" ht="29" hidden="1" x14ac:dyDescent="0.35">
      <c r="A927" s="4">
        <v>44510</v>
      </c>
      <c r="B927" s="1" t="s">
        <v>983</v>
      </c>
      <c r="C927" s="2" t="s">
        <v>984</v>
      </c>
      <c r="D927" s="191" t="s">
        <v>1130</v>
      </c>
      <c r="E927" s="4" t="s">
        <v>1089</v>
      </c>
      <c r="F927" s="2" t="s">
        <v>1103</v>
      </c>
      <c r="G927" s="266"/>
      <c r="H927" s="191" t="s">
        <v>514</v>
      </c>
    </row>
    <row r="928" spans="1:8" hidden="1" x14ac:dyDescent="0.35">
      <c r="A928" s="4">
        <v>44510</v>
      </c>
      <c r="B928" s="1" t="s">
        <v>398</v>
      </c>
      <c r="C928" s="2" t="s">
        <v>1131</v>
      </c>
      <c r="D928" s="191" t="s">
        <v>738</v>
      </c>
      <c r="E928" s="1" t="s">
        <v>649</v>
      </c>
      <c r="F928" s="2"/>
      <c r="G928" s="1"/>
      <c r="H928" s="191" t="s">
        <v>510</v>
      </c>
    </row>
    <row r="929" spans="1:8" hidden="1" x14ac:dyDescent="0.35">
      <c r="A929" s="4">
        <v>44510</v>
      </c>
      <c r="B929" s="1" t="s">
        <v>404</v>
      </c>
      <c r="C929" s="2" t="s">
        <v>1110</v>
      </c>
      <c r="D929" s="191" t="s">
        <v>738</v>
      </c>
      <c r="E929" s="1" t="s">
        <v>649</v>
      </c>
      <c r="F929" s="2"/>
      <c r="G929" s="1"/>
      <c r="H929" s="1" t="s">
        <v>510</v>
      </c>
    </row>
    <row r="930" spans="1:8" hidden="1" x14ac:dyDescent="0.35">
      <c r="A930" s="4">
        <v>44510</v>
      </c>
      <c r="B930" s="1" t="s">
        <v>404</v>
      </c>
      <c r="C930" s="2" t="s">
        <v>1110</v>
      </c>
      <c r="D930" s="191" t="s">
        <v>738</v>
      </c>
      <c r="E930" s="1" t="s">
        <v>649</v>
      </c>
      <c r="F930" s="2"/>
      <c r="G930" s="1"/>
      <c r="H930" s="1" t="s">
        <v>510</v>
      </c>
    </row>
    <row r="931" spans="1:8" hidden="1" x14ac:dyDescent="0.35">
      <c r="A931" s="4">
        <v>44511</v>
      </c>
      <c r="B931" s="1" t="s">
        <v>404</v>
      </c>
      <c r="C931" s="2" t="s">
        <v>1129</v>
      </c>
      <c r="D931" s="191" t="s">
        <v>738</v>
      </c>
      <c r="E931" s="191" t="s">
        <v>649</v>
      </c>
      <c r="F931" s="2" t="s">
        <v>1055</v>
      </c>
      <c r="G931" s="4" t="s">
        <v>162</v>
      </c>
      <c r="H931" s="1" t="s">
        <v>510</v>
      </c>
    </row>
    <row r="932" spans="1:8" ht="29" hidden="1" x14ac:dyDescent="0.35">
      <c r="A932" s="4">
        <v>44511</v>
      </c>
      <c r="B932" s="1" t="s">
        <v>983</v>
      </c>
      <c r="C932" s="2" t="s">
        <v>984</v>
      </c>
      <c r="D932" s="191" t="s">
        <v>1130</v>
      </c>
      <c r="E932" s="4" t="s">
        <v>1089</v>
      </c>
      <c r="F932" s="2" t="s">
        <v>1103</v>
      </c>
      <c r="G932" s="266"/>
      <c r="H932" s="191" t="s">
        <v>514</v>
      </c>
    </row>
    <row r="933" spans="1:8" hidden="1" x14ac:dyDescent="0.35">
      <c r="A933" s="4">
        <v>44511</v>
      </c>
      <c r="B933" s="1" t="s">
        <v>398</v>
      </c>
      <c r="C933" s="2" t="s">
        <v>1131</v>
      </c>
      <c r="D933" s="191" t="s">
        <v>738</v>
      </c>
      <c r="E933" s="1" t="s">
        <v>649</v>
      </c>
      <c r="F933" s="2"/>
      <c r="G933" s="1"/>
      <c r="H933" s="191" t="s">
        <v>510</v>
      </c>
    </row>
    <row r="934" spans="1:8" hidden="1" x14ac:dyDescent="0.35">
      <c r="A934" s="4">
        <v>44511</v>
      </c>
      <c r="B934" s="1" t="s">
        <v>404</v>
      </c>
      <c r="C934" s="2" t="s">
        <v>1110</v>
      </c>
      <c r="D934" s="191" t="s">
        <v>738</v>
      </c>
      <c r="E934" s="1" t="s">
        <v>649</v>
      </c>
      <c r="F934" s="2"/>
      <c r="G934" s="1"/>
      <c r="H934" s="1" t="s">
        <v>510</v>
      </c>
    </row>
    <row r="935" spans="1:8" hidden="1" x14ac:dyDescent="0.35">
      <c r="A935" s="4">
        <v>44512</v>
      </c>
      <c r="B935" s="1" t="s">
        <v>404</v>
      </c>
      <c r="C935" s="2" t="s">
        <v>1129</v>
      </c>
      <c r="D935" s="191" t="s">
        <v>738</v>
      </c>
      <c r="E935" s="191" t="s">
        <v>649</v>
      </c>
      <c r="F935" s="2" t="s">
        <v>1055</v>
      </c>
      <c r="G935" s="4" t="s">
        <v>162</v>
      </c>
      <c r="H935" s="1" t="s">
        <v>510</v>
      </c>
    </row>
    <row r="936" spans="1:8" ht="29" hidden="1" x14ac:dyDescent="0.35">
      <c r="A936" s="4">
        <v>44512</v>
      </c>
      <c r="B936" s="1" t="s">
        <v>983</v>
      </c>
      <c r="C936" s="2" t="s">
        <v>984</v>
      </c>
      <c r="D936" s="191" t="s">
        <v>1130</v>
      </c>
      <c r="E936" s="4" t="s">
        <v>1089</v>
      </c>
      <c r="F936" s="2" t="s">
        <v>1103</v>
      </c>
      <c r="G936" s="266"/>
      <c r="H936" s="191" t="s">
        <v>514</v>
      </c>
    </row>
    <row r="937" spans="1:8" hidden="1" x14ac:dyDescent="0.35">
      <c r="A937" s="4">
        <v>44512</v>
      </c>
      <c r="B937" s="1" t="s">
        <v>398</v>
      </c>
      <c r="C937" s="2" t="s">
        <v>1131</v>
      </c>
      <c r="D937" s="191" t="s">
        <v>738</v>
      </c>
      <c r="E937" s="1" t="s">
        <v>649</v>
      </c>
      <c r="F937" s="2"/>
      <c r="G937" s="1"/>
      <c r="H937" s="191" t="s">
        <v>510</v>
      </c>
    </row>
    <row r="938" spans="1:8" hidden="1" x14ac:dyDescent="0.35">
      <c r="A938" s="4">
        <v>44512</v>
      </c>
      <c r="B938" s="1" t="s">
        <v>404</v>
      </c>
      <c r="C938" s="2" t="s">
        <v>1110</v>
      </c>
      <c r="D938" s="191" t="s">
        <v>738</v>
      </c>
      <c r="E938" s="1" t="s">
        <v>649</v>
      </c>
      <c r="F938" s="2"/>
      <c r="G938" s="1"/>
      <c r="H938" s="1" t="s">
        <v>510</v>
      </c>
    </row>
    <row r="939" spans="1:8" hidden="1" x14ac:dyDescent="0.35">
      <c r="A939" s="4">
        <v>44515</v>
      </c>
      <c r="B939" s="1" t="s">
        <v>404</v>
      </c>
      <c r="C939" s="2" t="s">
        <v>1129</v>
      </c>
      <c r="D939" s="191" t="s">
        <v>738</v>
      </c>
      <c r="E939" s="191" t="s">
        <v>649</v>
      </c>
      <c r="F939" s="2" t="s">
        <v>1055</v>
      </c>
      <c r="G939" s="4" t="s">
        <v>162</v>
      </c>
      <c r="H939" s="1" t="s">
        <v>510</v>
      </c>
    </row>
    <row r="940" spans="1:8" ht="29" hidden="1" x14ac:dyDescent="0.35">
      <c r="A940" s="4">
        <v>44515</v>
      </c>
      <c r="B940" s="1" t="s">
        <v>983</v>
      </c>
      <c r="C940" s="2" t="s">
        <v>984</v>
      </c>
      <c r="D940" s="191" t="s">
        <v>1130</v>
      </c>
      <c r="E940" s="4" t="s">
        <v>1089</v>
      </c>
      <c r="F940" s="2" t="s">
        <v>1103</v>
      </c>
      <c r="G940" s="266"/>
      <c r="H940" s="191" t="s">
        <v>514</v>
      </c>
    </row>
    <row r="941" spans="1:8" hidden="1" x14ac:dyDescent="0.35">
      <c r="A941" s="4">
        <v>44515</v>
      </c>
      <c r="B941" s="1" t="s">
        <v>398</v>
      </c>
      <c r="C941" s="2" t="s">
        <v>1132</v>
      </c>
      <c r="D941" s="191" t="s">
        <v>738</v>
      </c>
      <c r="E941" s="1" t="s">
        <v>649</v>
      </c>
      <c r="F941" s="2"/>
      <c r="G941" s="1"/>
      <c r="H941" s="191" t="s">
        <v>510</v>
      </c>
    </row>
    <row r="942" spans="1:8" hidden="1" x14ac:dyDescent="0.35">
      <c r="A942" s="4">
        <v>44515</v>
      </c>
      <c r="B942" s="1" t="s">
        <v>404</v>
      </c>
      <c r="C942" s="2" t="s">
        <v>1110</v>
      </c>
      <c r="D942" s="191" t="s">
        <v>738</v>
      </c>
      <c r="E942" s="1" t="s">
        <v>649</v>
      </c>
      <c r="F942" s="2"/>
      <c r="G942" s="1"/>
      <c r="H942" s="1" t="s">
        <v>510</v>
      </c>
    </row>
    <row r="943" spans="1:8" ht="29" hidden="1" x14ac:dyDescent="0.35">
      <c r="A943" s="4">
        <v>44516</v>
      </c>
      <c r="B943" s="1" t="s">
        <v>404</v>
      </c>
      <c r="C943" s="2" t="s">
        <v>1133</v>
      </c>
      <c r="D943" s="191" t="s">
        <v>738</v>
      </c>
      <c r="E943" s="191" t="s">
        <v>649</v>
      </c>
      <c r="F943" s="2" t="s">
        <v>1055</v>
      </c>
      <c r="G943" s="4" t="s">
        <v>162</v>
      </c>
      <c r="H943" s="1" t="s">
        <v>510</v>
      </c>
    </row>
    <row r="944" spans="1:8" ht="29" hidden="1" x14ac:dyDescent="0.35">
      <c r="A944" s="4">
        <v>44516</v>
      </c>
      <c r="B944" s="1" t="s">
        <v>983</v>
      </c>
      <c r="C944" s="2" t="s">
        <v>984</v>
      </c>
      <c r="D944" s="191" t="s">
        <v>1130</v>
      </c>
      <c r="E944" s="4" t="s">
        <v>1089</v>
      </c>
      <c r="F944" s="2" t="s">
        <v>1103</v>
      </c>
      <c r="G944" s="266"/>
      <c r="H944" s="191" t="s">
        <v>514</v>
      </c>
    </row>
    <row r="945" spans="1:8" hidden="1" x14ac:dyDescent="0.35">
      <c r="A945" s="4">
        <v>44516</v>
      </c>
      <c r="B945" s="1" t="s">
        <v>398</v>
      </c>
      <c r="C945" s="2" t="s">
        <v>1132</v>
      </c>
      <c r="D945" s="191" t="s">
        <v>738</v>
      </c>
      <c r="E945" s="1" t="s">
        <v>649</v>
      </c>
      <c r="F945" s="2"/>
      <c r="G945" s="1"/>
      <c r="H945" s="191" t="s">
        <v>510</v>
      </c>
    </row>
    <row r="946" spans="1:8" hidden="1" x14ac:dyDescent="0.35">
      <c r="A946" s="4">
        <v>44516</v>
      </c>
      <c r="B946" s="1" t="s">
        <v>404</v>
      </c>
      <c r="C946" s="2" t="s">
        <v>1110</v>
      </c>
      <c r="D946" s="191" t="s">
        <v>738</v>
      </c>
      <c r="E946" s="1" t="s">
        <v>649</v>
      </c>
      <c r="F946" s="2"/>
      <c r="G946" s="1"/>
      <c r="H946" s="1" t="s">
        <v>510</v>
      </c>
    </row>
    <row r="947" spans="1:8" ht="29" hidden="1" x14ac:dyDescent="0.35">
      <c r="A947" s="4">
        <v>44517</v>
      </c>
      <c r="B947" s="1" t="s">
        <v>404</v>
      </c>
      <c r="C947" s="2" t="s">
        <v>1133</v>
      </c>
      <c r="D947" s="191" t="s">
        <v>738</v>
      </c>
      <c r="E947" s="191" t="s">
        <v>649</v>
      </c>
      <c r="F947" s="2" t="s">
        <v>1055</v>
      </c>
      <c r="G947" s="4" t="s">
        <v>162</v>
      </c>
      <c r="H947" s="1" t="s">
        <v>510</v>
      </c>
    </row>
    <row r="948" spans="1:8" ht="29" hidden="1" x14ac:dyDescent="0.35">
      <c r="A948" s="4">
        <v>44517</v>
      </c>
      <c r="B948" s="1" t="s">
        <v>983</v>
      </c>
      <c r="C948" s="2" t="s">
        <v>984</v>
      </c>
      <c r="D948" s="191" t="s">
        <v>1130</v>
      </c>
      <c r="E948" s="4" t="s">
        <v>1089</v>
      </c>
      <c r="F948" s="2" t="s">
        <v>1103</v>
      </c>
      <c r="G948" s="266"/>
      <c r="H948" s="191" t="s">
        <v>514</v>
      </c>
    </row>
    <row r="949" spans="1:8" hidden="1" x14ac:dyDescent="0.35">
      <c r="A949" s="4">
        <v>44517</v>
      </c>
      <c r="B949" s="1" t="s">
        <v>398</v>
      </c>
      <c r="C949" s="2" t="s">
        <v>1132</v>
      </c>
      <c r="D949" s="191" t="s">
        <v>738</v>
      </c>
      <c r="E949" s="1" t="s">
        <v>649</v>
      </c>
      <c r="F949" s="2"/>
      <c r="G949" s="1"/>
      <c r="H949" s="191" t="s">
        <v>510</v>
      </c>
    </row>
    <row r="950" spans="1:8" hidden="1" x14ac:dyDescent="0.35">
      <c r="A950" s="4">
        <v>44517</v>
      </c>
      <c r="B950" s="1" t="s">
        <v>404</v>
      </c>
      <c r="C950" s="2" t="s">
        <v>1110</v>
      </c>
      <c r="D950" s="191" t="s">
        <v>738</v>
      </c>
      <c r="E950" s="1" t="s">
        <v>649</v>
      </c>
      <c r="F950" s="2"/>
      <c r="G950" s="1"/>
      <c r="H950" s="1" t="s">
        <v>510</v>
      </c>
    </row>
    <row r="951" spans="1:8" ht="29" hidden="1" x14ac:dyDescent="0.35">
      <c r="A951" s="4">
        <v>44518</v>
      </c>
      <c r="B951" s="1" t="s">
        <v>404</v>
      </c>
      <c r="C951" s="2" t="s">
        <v>1133</v>
      </c>
      <c r="D951" s="191" t="s">
        <v>738</v>
      </c>
      <c r="E951" s="191" t="s">
        <v>649</v>
      </c>
      <c r="F951" s="2" t="s">
        <v>1055</v>
      </c>
      <c r="G951" s="4" t="s">
        <v>162</v>
      </c>
      <c r="H951" s="1" t="s">
        <v>510</v>
      </c>
    </row>
    <row r="952" spans="1:8" ht="29" hidden="1" x14ac:dyDescent="0.35">
      <c r="A952" s="4">
        <v>44518</v>
      </c>
      <c r="B952" s="1" t="s">
        <v>983</v>
      </c>
      <c r="C952" s="2" t="s">
        <v>984</v>
      </c>
      <c r="D952" s="191" t="s">
        <v>1130</v>
      </c>
      <c r="E952" s="4" t="s">
        <v>1089</v>
      </c>
      <c r="F952" s="2" t="s">
        <v>1103</v>
      </c>
      <c r="G952" s="266"/>
      <c r="H952" s="191" t="s">
        <v>514</v>
      </c>
    </row>
    <row r="953" spans="1:8" hidden="1" x14ac:dyDescent="0.35">
      <c r="A953" s="4">
        <v>44518</v>
      </c>
      <c r="B953" s="1" t="s">
        <v>398</v>
      </c>
      <c r="C953" s="2" t="s">
        <v>1132</v>
      </c>
      <c r="D953" s="191" t="s">
        <v>738</v>
      </c>
      <c r="E953" s="1" t="s">
        <v>649</v>
      </c>
      <c r="F953" s="2"/>
      <c r="G953" s="1"/>
      <c r="H953" s="191" t="s">
        <v>510</v>
      </c>
    </row>
    <row r="954" spans="1:8" hidden="1" x14ac:dyDescent="0.35">
      <c r="A954" s="4">
        <v>44518</v>
      </c>
      <c r="B954" s="1" t="s">
        <v>404</v>
      </c>
      <c r="C954" s="2" t="s">
        <v>1110</v>
      </c>
      <c r="D954" s="191" t="s">
        <v>738</v>
      </c>
      <c r="E954" s="1" t="s">
        <v>649</v>
      </c>
      <c r="F954" s="2"/>
      <c r="G954" s="1"/>
      <c r="H954" s="1" t="s">
        <v>510</v>
      </c>
    </row>
    <row r="955" spans="1:8" ht="29" hidden="1" x14ac:dyDescent="0.35">
      <c r="A955" s="4">
        <v>44519</v>
      </c>
      <c r="B955" s="1" t="s">
        <v>404</v>
      </c>
      <c r="C955" s="2" t="s">
        <v>1133</v>
      </c>
      <c r="D955" s="191" t="s">
        <v>738</v>
      </c>
      <c r="E955" s="191" t="s">
        <v>649</v>
      </c>
      <c r="F955" s="2" t="s">
        <v>1055</v>
      </c>
      <c r="G955" s="4" t="s">
        <v>162</v>
      </c>
      <c r="H955" s="1" t="s">
        <v>510</v>
      </c>
    </row>
    <row r="956" spans="1:8" ht="29" hidden="1" x14ac:dyDescent="0.35">
      <c r="A956" s="4">
        <v>44519</v>
      </c>
      <c r="B956" s="1" t="s">
        <v>983</v>
      </c>
      <c r="C956" s="2" t="s">
        <v>984</v>
      </c>
      <c r="D956" s="191" t="s">
        <v>1130</v>
      </c>
      <c r="E956" s="4" t="s">
        <v>1089</v>
      </c>
      <c r="F956" s="2" t="s">
        <v>1103</v>
      </c>
      <c r="G956" s="266"/>
      <c r="H956" s="191" t="s">
        <v>514</v>
      </c>
    </row>
    <row r="957" spans="1:8" hidden="1" x14ac:dyDescent="0.35">
      <c r="A957" s="4">
        <v>44519</v>
      </c>
      <c r="B957" s="1" t="s">
        <v>398</v>
      </c>
      <c r="C957" s="2" t="s">
        <v>1132</v>
      </c>
      <c r="D957" s="191" t="s">
        <v>738</v>
      </c>
      <c r="E957" s="1" t="s">
        <v>649</v>
      </c>
      <c r="F957" s="2"/>
      <c r="G957" s="1"/>
      <c r="H957" s="191" t="s">
        <v>510</v>
      </c>
    </row>
    <row r="958" spans="1:8" hidden="1" x14ac:dyDescent="0.35">
      <c r="A958" s="4">
        <v>44519</v>
      </c>
      <c r="B958" s="1" t="s">
        <v>404</v>
      </c>
      <c r="C958" s="2" t="s">
        <v>1110</v>
      </c>
      <c r="D958" s="191" t="s">
        <v>738</v>
      </c>
      <c r="E958" s="1" t="s">
        <v>649</v>
      </c>
      <c r="F958" s="2"/>
      <c r="G958" s="1"/>
      <c r="H958" s="1" t="s">
        <v>510</v>
      </c>
    </row>
    <row r="959" spans="1:8" ht="29" hidden="1" x14ac:dyDescent="0.35">
      <c r="A959" s="4">
        <v>44525</v>
      </c>
      <c r="B959" s="1" t="s">
        <v>404</v>
      </c>
      <c r="C959" s="2" t="s">
        <v>1133</v>
      </c>
      <c r="D959" s="191" t="s">
        <v>738</v>
      </c>
      <c r="E959" s="191" t="s">
        <v>649</v>
      </c>
      <c r="F959" s="2" t="s">
        <v>1055</v>
      </c>
      <c r="G959" s="4" t="s">
        <v>162</v>
      </c>
      <c r="H959" s="1" t="s">
        <v>510</v>
      </c>
    </row>
    <row r="960" spans="1:8" ht="29" hidden="1" x14ac:dyDescent="0.35">
      <c r="A960" s="4">
        <v>44525</v>
      </c>
      <c r="B960" s="1" t="s">
        <v>983</v>
      </c>
      <c r="C960" s="2" t="s">
        <v>984</v>
      </c>
      <c r="D960" s="191" t="s">
        <v>1130</v>
      </c>
      <c r="E960" s="4" t="s">
        <v>1089</v>
      </c>
      <c r="F960" s="2" t="s">
        <v>1103</v>
      </c>
      <c r="G960" s="266"/>
      <c r="H960" s="191" t="s">
        <v>514</v>
      </c>
    </row>
    <row r="961" spans="1:8" hidden="1" x14ac:dyDescent="0.35">
      <c r="A961" s="4">
        <v>44525</v>
      </c>
      <c r="B961" s="1" t="s">
        <v>404</v>
      </c>
      <c r="C961" s="2" t="s">
        <v>1110</v>
      </c>
      <c r="D961" s="191" t="s">
        <v>738</v>
      </c>
      <c r="E961" s="1" t="s">
        <v>649</v>
      </c>
      <c r="F961" s="2"/>
      <c r="G961" s="1"/>
      <c r="H961" s="1" t="s">
        <v>510</v>
      </c>
    </row>
    <row r="962" spans="1:8" hidden="1" x14ac:dyDescent="0.35">
      <c r="A962" s="4">
        <v>44525</v>
      </c>
      <c r="B962" s="1" t="s">
        <v>404</v>
      </c>
      <c r="C962" s="2" t="s">
        <v>1134</v>
      </c>
      <c r="D962" s="191" t="s">
        <v>114</v>
      </c>
      <c r="E962" s="1" t="s">
        <v>649</v>
      </c>
      <c r="F962" s="2"/>
      <c r="G962" s="1"/>
      <c r="H962" s="1" t="s">
        <v>510</v>
      </c>
    </row>
    <row r="963" spans="1:8" ht="29" hidden="1" x14ac:dyDescent="0.35">
      <c r="A963" s="4">
        <v>44529</v>
      </c>
      <c r="B963" s="1" t="s">
        <v>404</v>
      </c>
      <c r="C963" s="2" t="s">
        <v>1133</v>
      </c>
      <c r="D963" s="191" t="s">
        <v>738</v>
      </c>
      <c r="E963" s="191" t="s">
        <v>649</v>
      </c>
      <c r="F963" s="2" t="s">
        <v>1055</v>
      </c>
      <c r="G963" s="4" t="s">
        <v>162</v>
      </c>
      <c r="H963" s="1" t="s">
        <v>510</v>
      </c>
    </row>
    <row r="964" spans="1:8" ht="29" hidden="1" x14ac:dyDescent="0.35">
      <c r="A964" s="4">
        <v>44529</v>
      </c>
      <c r="B964" s="1" t="s">
        <v>983</v>
      </c>
      <c r="C964" s="2" t="s">
        <v>984</v>
      </c>
      <c r="D964" s="191" t="s">
        <v>1130</v>
      </c>
      <c r="E964" s="4" t="s">
        <v>1089</v>
      </c>
      <c r="F964" s="2" t="s">
        <v>1103</v>
      </c>
      <c r="G964" s="266"/>
      <c r="H964" s="191" t="s">
        <v>514</v>
      </c>
    </row>
    <row r="965" spans="1:8" hidden="1" x14ac:dyDescent="0.35">
      <c r="A965" s="4">
        <v>44529</v>
      </c>
      <c r="B965" s="1" t="s">
        <v>404</v>
      </c>
      <c r="C965" s="2" t="s">
        <v>1110</v>
      </c>
      <c r="D965" s="191" t="s">
        <v>738</v>
      </c>
      <c r="E965" s="1" t="s">
        <v>649</v>
      </c>
      <c r="F965" s="2"/>
      <c r="G965" s="1"/>
      <c r="H965" s="1" t="s">
        <v>510</v>
      </c>
    </row>
    <row r="966" spans="1:8" hidden="1" x14ac:dyDescent="0.35">
      <c r="A966" s="4">
        <v>44529</v>
      </c>
      <c r="B966" s="1" t="s">
        <v>404</v>
      </c>
      <c r="C966" s="2" t="s">
        <v>1134</v>
      </c>
      <c r="D966" s="191" t="s">
        <v>114</v>
      </c>
      <c r="E966" s="1" t="s">
        <v>649</v>
      </c>
      <c r="F966" s="2"/>
      <c r="G966" s="1"/>
      <c r="H966" s="1" t="s">
        <v>510</v>
      </c>
    </row>
    <row r="967" spans="1:8" ht="29" hidden="1" x14ac:dyDescent="0.35">
      <c r="A967" s="4">
        <v>44533</v>
      </c>
      <c r="B967" s="1" t="s">
        <v>404</v>
      </c>
      <c r="C967" s="2" t="s">
        <v>1133</v>
      </c>
      <c r="D967" s="191" t="s">
        <v>738</v>
      </c>
      <c r="E967" s="191" t="s">
        <v>649</v>
      </c>
      <c r="F967" s="2" t="s">
        <v>1055</v>
      </c>
      <c r="G967" s="4" t="s">
        <v>162</v>
      </c>
      <c r="H967" s="1" t="s">
        <v>510</v>
      </c>
    </row>
    <row r="968" spans="1:8" ht="29" hidden="1" x14ac:dyDescent="0.35">
      <c r="A968" s="4">
        <v>44533</v>
      </c>
      <c r="B968" s="1" t="s">
        <v>983</v>
      </c>
      <c r="C968" s="2" t="s">
        <v>984</v>
      </c>
      <c r="D968" s="191" t="s">
        <v>1130</v>
      </c>
      <c r="E968" s="4" t="s">
        <v>1089</v>
      </c>
      <c r="F968" s="2" t="s">
        <v>1103</v>
      </c>
      <c r="G968" s="266"/>
      <c r="H968" s="191" t="s">
        <v>514</v>
      </c>
    </row>
    <row r="969" spans="1:8" hidden="1" x14ac:dyDescent="0.35">
      <c r="A969" s="4">
        <v>44533</v>
      </c>
      <c r="B969" s="1" t="s">
        <v>404</v>
      </c>
      <c r="C969" s="2" t="s">
        <v>1110</v>
      </c>
      <c r="D969" s="191" t="s">
        <v>738</v>
      </c>
      <c r="E969" s="1" t="s">
        <v>649</v>
      </c>
      <c r="F969" s="2"/>
      <c r="G969" s="1"/>
      <c r="H969" s="1" t="s">
        <v>510</v>
      </c>
    </row>
    <row r="970" spans="1:8" ht="29" hidden="1" x14ac:dyDescent="0.35">
      <c r="A970" s="369">
        <v>44565</v>
      </c>
      <c r="B970" s="54" t="s">
        <v>404</v>
      </c>
      <c r="C970" s="137" t="s">
        <v>1135</v>
      </c>
      <c r="D970" s="137" t="s">
        <v>738</v>
      </c>
      <c r="E970" s="137" t="s">
        <v>649</v>
      </c>
      <c r="F970" s="137"/>
      <c r="G970" s="54" t="s">
        <v>162</v>
      </c>
      <c r="H970" s="54" t="s">
        <v>510</v>
      </c>
    </row>
    <row r="971" spans="1:8" hidden="1" x14ac:dyDescent="0.35">
      <c r="A971" s="369">
        <v>44565</v>
      </c>
      <c r="B971" s="54" t="s">
        <v>983</v>
      </c>
      <c r="C971" s="137" t="s">
        <v>984</v>
      </c>
      <c r="D971" s="137" t="s">
        <v>738</v>
      </c>
      <c r="E971" s="54" t="s">
        <v>1089</v>
      </c>
      <c r="F971" s="137" t="s">
        <v>1136</v>
      </c>
      <c r="G971" s="137"/>
      <c r="H971" s="137" t="s">
        <v>514</v>
      </c>
    </row>
    <row r="972" spans="1:8" hidden="1" x14ac:dyDescent="0.35">
      <c r="A972" s="369">
        <v>44565</v>
      </c>
      <c r="B972" s="54" t="s">
        <v>404</v>
      </c>
      <c r="C972" s="137" t="s">
        <v>1137</v>
      </c>
      <c r="D972" s="137" t="s">
        <v>738</v>
      </c>
      <c r="E972" s="54" t="s">
        <v>649</v>
      </c>
      <c r="F972" s="137"/>
      <c r="G972" s="54"/>
      <c r="H972" s="54" t="s">
        <v>510</v>
      </c>
    </row>
    <row r="973" spans="1:8" hidden="1" x14ac:dyDescent="0.35">
      <c r="A973" s="369">
        <v>44565</v>
      </c>
      <c r="B973" s="54" t="s">
        <v>404</v>
      </c>
      <c r="C973" s="370" t="s">
        <v>1138</v>
      </c>
      <c r="D973" s="137" t="s">
        <v>738</v>
      </c>
      <c r="E973" s="134" t="s">
        <v>1139</v>
      </c>
      <c r="F973" s="137"/>
      <c r="G973" s="54"/>
      <c r="H973" s="54" t="s">
        <v>510</v>
      </c>
    </row>
    <row r="974" spans="1:8" hidden="1" x14ac:dyDescent="0.35">
      <c r="A974" s="369">
        <v>44565</v>
      </c>
      <c r="B974" s="54" t="s">
        <v>1140</v>
      </c>
      <c r="C974" s="137" t="s">
        <v>1141</v>
      </c>
      <c r="D974" s="137" t="s">
        <v>738</v>
      </c>
      <c r="E974" s="54" t="s">
        <v>649</v>
      </c>
      <c r="F974" s="137"/>
      <c r="G974" s="54"/>
      <c r="H974" s="54" t="s">
        <v>514</v>
      </c>
    </row>
    <row r="975" spans="1:8" ht="29" hidden="1" x14ac:dyDescent="0.35">
      <c r="A975" s="369">
        <v>44571</v>
      </c>
      <c r="B975" s="54" t="s">
        <v>404</v>
      </c>
      <c r="C975" s="137" t="s">
        <v>1135</v>
      </c>
      <c r="D975" s="137" t="s">
        <v>738</v>
      </c>
      <c r="E975" s="137" t="s">
        <v>649</v>
      </c>
      <c r="F975" s="137"/>
      <c r="G975" s="54" t="s">
        <v>162</v>
      </c>
      <c r="H975" s="54" t="s">
        <v>510</v>
      </c>
    </row>
    <row r="976" spans="1:8" hidden="1" x14ac:dyDescent="0.35">
      <c r="A976" s="369">
        <v>44571</v>
      </c>
      <c r="B976" s="54" t="s">
        <v>983</v>
      </c>
      <c r="C976" s="137" t="s">
        <v>984</v>
      </c>
      <c r="D976" s="137" t="s">
        <v>738</v>
      </c>
      <c r="E976" s="54" t="s">
        <v>1089</v>
      </c>
      <c r="F976" s="137" t="s">
        <v>1136</v>
      </c>
      <c r="G976" s="137"/>
      <c r="H976" s="137" t="s">
        <v>514</v>
      </c>
    </row>
    <row r="977" spans="1:8" ht="29" hidden="1" x14ac:dyDescent="0.35">
      <c r="A977" s="369">
        <v>44571</v>
      </c>
      <c r="B977" s="54" t="s">
        <v>404</v>
      </c>
      <c r="C977" s="137" t="s">
        <v>1142</v>
      </c>
      <c r="D977" s="137" t="s">
        <v>114</v>
      </c>
      <c r="E977" s="54" t="s">
        <v>649</v>
      </c>
      <c r="F977" s="137"/>
      <c r="G977" s="54"/>
      <c r="H977" s="54" t="s">
        <v>510</v>
      </c>
    </row>
    <row r="978" spans="1:8" hidden="1" x14ac:dyDescent="0.35">
      <c r="A978" s="369">
        <v>44571</v>
      </c>
      <c r="B978" s="54" t="s">
        <v>1140</v>
      </c>
      <c r="C978" s="137" t="s">
        <v>1141</v>
      </c>
      <c r="D978" s="137" t="s">
        <v>738</v>
      </c>
      <c r="E978" s="54" t="s">
        <v>649</v>
      </c>
      <c r="F978" s="137"/>
      <c r="G978" s="54"/>
      <c r="H978" s="54" t="s">
        <v>514</v>
      </c>
    </row>
    <row r="979" spans="1:8" ht="29" x14ac:dyDescent="0.35">
      <c r="A979" s="369">
        <v>44581</v>
      </c>
      <c r="B979" s="54" t="s">
        <v>404</v>
      </c>
      <c r="C979" s="137" t="s">
        <v>2512</v>
      </c>
      <c r="D979" s="137" t="s">
        <v>738</v>
      </c>
      <c r="E979" s="137" t="s">
        <v>649</v>
      </c>
      <c r="F979" s="137"/>
      <c r="G979" s="54" t="s">
        <v>162</v>
      </c>
      <c r="H979" s="54" t="s">
        <v>510</v>
      </c>
    </row>
    <row r="980" spans="1:8" x14ac:dyDescent="0.35">
      <c r="A980" s="369">
        <v>44581</v>
      </c>
      <c r="B980" s="54" t="s">
        <v>983</v>
      </c>
      <c r="C980" s="137" t="s">
        <v>984</v>
      </c>
      <c r="D980" s="137" t="s">
        <v>738</v>
      </c>
      <c r="E980" s="54" t="s">
        <v>1089</v>
      </c>
      <c r="F980" s="137" t="s">
        <v>1136</v>
      </c>
      <c r="G980" s="137"/>
      <c r="H980" s="137" t="s">
        <v>514</v>
      </c>
    </row>
    <row r="981" spans="1:8" x14ac:dyDescent="0.35">
      <c r="A981" s="369">
        <v>44581</v>
      </c>
      <c r="B981" s="54" t="s">
        <v>404</v>
      </c>
      <c r="C981" s="137" t="s">
        <v>2510</v>
      </c>
      <c r="D981" s="137" t="s">
        <v>114</v>
      </c>
      <c r="E981" s="54" t="s">
        <v>1095</v>
      </c>
      <c r="F981" s="137"/>
      <c r="G981" s="54"/>
      <c r="H981" s="54" t="s">
        <v>510</v>
      </c>
    </row>
    <row r="982" spans="1:8" x14ac:dyDescent="0.35">
      <c r="A982" s="369">
        <v>44581</v>
      </c>
      <c r="B982" s="54" t="s">
        <v>1140</v>
      </c>
      <c r="C982" s="137" t="s">
        <v>2511</v>
      </c>
      <c r="D982" s="137" t="s">
        <v>114</v>
      </c>
      <c r="E982" s="54" t="s">
        <v>520</v>
      </c>
      <c r="F982" s="137"/>
      <c r="G982" s="54"/>
      <c r="H982" s="54" t="s">
        <v>510</v>
      </c>
    </row>
    <row r="988" spans="1:8" x14ac:dyDescent="0.35">
      <c r="C988" s="6" t="s">
        <v>1143</v>
      </c>
      <c r="D988" t="s">
        <v>23</v>
      </c>
    </row>
    <row r="989" spans="1:8" x14ac:dyDescent="0.35">
      <c r="C989" s="6" t="s">
        <v>1144</v>
      </c>
      <c r="D989" t="s">
        <v>23</v>
      </c>
    </row>
    <row r="990" spans="1:8" x14ac:dyDescent="0.35">
      <c r="C990" s="6" t="s">
        <v>1145</v>
      </c>
      <c r="D990" t="s">
        <v>23</v>
      </c>
    </row>
    <row r="1048484" spans="7:7" x14ac:dyDescent="0.35">
      <c r="G1048484" s="1"/>
    </row>
  </sheetData>
  <autoFilter ref="A1:H982" xr:uid="{B4DD6BB6-C20E-4B0E-8BBC-A284F6D59E70}">
    <filterColumn colId="0">
      <filters>
        <dateGroupItem year="2022" month="1" day="20" dateTimeGrouping="day"/>
      </filters>
    </filterColumn>
  </autoFilter>
  <phoneticPr fontId="17" type="noConversion"/>
  <conditionalFormatting sqref="C264">
    <cfRule type="duplicateValues" dxfId="271" priority="2"/>
  </conditionalFormatting>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13F1A-0BC0-40F9-83B6-40078852BC1E}">
  <sheetPr filterMode="1"/>
  <dimension ref="A1:F466"/>
  <sheetViews>
    <sheetView topLeftCell="A144" zoomScale="97" workbookViewId="0">
      <selection activeCell="B459" sqref="B459"/>
    </sheetView>
  </sheetViews>
  <sheetFormatPr defaultColWidth="8.7265625" defaultRowHeight="14.5" x14ac:dyDescent="0.35"/>
  <cols>
    <col min="1" max="2" width="9.453125" bestFit="1" customWidth="1"/>
    <col min="3" max="3" width="56.453125" customWidth="1"/>
    <col min="4" max="4" width="20.7265625" customWidth="1"/>
  </cols>
  <sheetData>
    <row r="1" spans="1:4" x14ac:dyDescent="0.35">
      <c r="A1" s="132" t="s">
        <v>505</v>
      </c>
      <c r="B1" s="132" t="s">
        <v>1146</v>
      </c>
      <c r="C1" s="132" t="s">
        <v>1147</v>
      </c>
      <c r="D1" s="132" t="s">
        <v>9</v>
      </c>
    </row>
    <row r="2" spans="1:4" hidden="1" x14ac:dyDescent="0.35">
      <c r="A2" s="181">
        <v>44272</v>
      </c>
      <c r="B2" s="218">
        <v>1714200</v>
      </c>
      <c r="C2" s="219" t="s">
        <v>161</v>
      </c>
      <c r="D2" s="182" t="s">
        <v>23</v>
      </c>
    </row>
    <row r="3" spans="1:4" hidden="1" x14ac:dyDescent="0.35">
      <c r="A3" s="4">
        <v>44272</v>
      </c>
      <c r="B3" s="133">
        <v>1714203</v>
      </c>
      <c r="C3" s="134" t="s">
        <v>165</v>
      </c>
      <c r="D3" s="135" t="s">
        <v>30</v>
      </c>
    </row>
    <row r="4" spans="1:4" hidden="1" x14ac:dyDescent="0.35">
      <c r="A4" s="4">
        <v>44272</v>
      </c>
      <c r="B4" s="133">
        <v>1714277</v>
      </c>
      <c r="C4" s="134" t="s">
        <v>207</v>
      </c>
      <c r="D4" s="135" t="s">
        <v>39</v>
      </c>
    </row>
    <row r="5" spans="1:4" hidden="1" x14ac:dyDescent="0.35">
      <c r="A5" s="4">
        <v>44272</v>
      </c>
      <c r="B5" s="133">
        <v>1714285</v>
      </c>
      <c r="C5" s="134" t="s">
        <v>212</v>
      </c>
      <c r="D5" s="54" t="s">
        <v>1148</v>
      </c>
    </row>
    <row r="6" spans="1:4" hidden="1" x14ac:dyDescent="0.35">
      <c r="A6" s="4">
        <v>44272</v>
      </c>
      <c r="B6" s="133">
        <v>1714288</v>
      </c>
      <c r="C6" s="134" t="s">
        <v>214</v>
      </c>
      <c r="D6" s="54" t="s">
        <v>46</v>
      </c>
    </row>
    <row r="7" spans="1:4" hidden="1" x14ac:dyDescent="0.35">
      <c r="A7" s="4">
        <v>44272</v>
      </c>
      <c r="B7" s="133">
        <v>1714287</v>
      </c>
      <c r="C7" s="134" t="s">
        <v>219</v>
      </c>
      <c r="D7" s="54" t="s">
        <v>1149</v>
      </c>
    </row>
    <row r="8" spans="1:4" hidden="1" x14ac:dyDescent="0.35">
      <c r="A8" s="136">
        <v>44273</v>
      </c>
      <c r="B8" s="54">
        <v>1714275</v>
      </c>
      <c r="C8" s="54" t="s">
        <v>206</v>
      </c>
      <c r="D8" s="54" t="s">
        <v>46</v>
      </c>
    </row>
    <row r="9" spans="1:4" hidden="1" x14ac:dyDescent="0.35">
      <c r="A9" s="136">
        <v>44273</v>
      </c>
      <c r="B9" s="54">
        <v>1714268</v>
      </c>
      <c r="C9" s="54" t="s">
        <v>202</v>
      </c>
      <c r="D9" s="54" t="s">
        <v>23</v>
      </c>
    </row>
    <row r="10" spans="1:4" hidden="1" x14ac:dyDescent="0.35">
      <c r="A10" s="136">
        <v>44273</v>
      </c>
      <c r="B10" s="54">
        <v>1714262</v>
      </c>
      <c r="C10" s="54" t="s">
        <v>197</v>
      </c>
      <c r="D10" s="54" t="s">
        <v>39</v>
      </c>
    </row>
    <row r="11" spans="1:4" hidden="1" x14ac:dyDescent="0.35">
      <c r="A11" s="136">
        <v>44273</v>
      </c>
      <c r="B11" s="54">
        <v>1714267</v>
      </c>
      <c r="C11" s="54" t="s">
        <v>201</v>
      </c>
      <c r="D11" s="54" t="s">
        <v>30</v>
      </c>
    </row>
    <row r="12" spans="1:4" hidden="1" x14ac:dyDescent="0.35">
      <c r="A12" s="136">
        <v>44273</v>
      </c>
      <c r="B12" s="54">
        <v>1714269</v>
      </c>
      <c r="C12" s="54" t="s">
        <v>203</v>
      </c>
      <c r="D12" s="54" t="s">
        <v>1149</v>
      </c>
    </row>
    <row r="13" spans="1:4" hidden="1" x14ac:dyDescent="0.35">
      <c r="A13" s="136">
        <v>44273</v>
      </c>
      <c r="B13" s="54">
        <v>1714274</v>
      </c>
      <c r="C13" s="54" t="s">
        <v>204</v>
      </c>
      <c r="D13" s="54" t="s">
        <v>1149</v>
      </c>
    </row>
    <row r="14" spans="1:4" hidden="1" x14ac:dyDescent="0.35">
      <c r="A14" s="136">
        <v>44274</v>
      </c>
      <c r="B14" s="54">
        <v>1714286</v>
      </c>
      <c r="C14" s="54" t="s">
        <v>216</v>
      </c>
      <c r="D14" s="54" t="s">
        <v>1149</v>
      </c>
    </row>
    <row r="15" spans="1:4" hidden="1" x14ac:dyDescent="0.35">
      <c r="A15" s="136">
        <v>44277</v>
      </c>
      <c r="B15" s="54">
        <v>1714261</v>
      </c>
      <c r="C15" s="54" t="s">
        <v>196</v>
      </c>
      <c r="D15" s="54" t="s">
        <v>1139</v>
      </c>
    </row>
    <row r="16" spans="1:4" hidden="1" x14ac:dyDescent="0.35">
      <c r="A16" s="136">
        <v>44277</v>
      </c>
      <c r="B16" s="54">
        <v>1714265</v>
      </c>
      <c r="C16" s="54" t="s">
        <v>200</v>
      </c>
      <c r="D16" s="54" t="s">
        <v>23</v>
      </c>
    </row>
    <row r="17" spans="1:5" hidden="1" x14ac:dyDescent="0.35">
      <c r="A17" s="136">
        <v>44277</v>
      </c>
      <c r="B17" s="54">
        <v>1714230</v>
      </c>
      <c r="C17" s="54" t="s">
        <v>172</v>
      </c>
      <c r="D17" s="54" t="s">
        <v>1139</v>
      </c>
    </row>
    <row r="18" spans="1:5" hidden="1" x14ac:dyDescent="0.35">
      <c r="A18" s="136">
        <v>44278</v>
      </c>
      <c r="B18" s="145">
        <v>1714228</v>
      </c>
      <c r="C18" s="54" t="s">
        <v>171</v>
      </c>
      <c r="D18" s="54" t="s">
        <v>39</v>
      </c>
    </row>
    <row r="19" spans="1:5" hidden="1" x14ac:dyDescent="0.35">
      <c r="A19" s="136">
        <v>44278</v>
      </c>
      <c r="B19" s="145">
        <v>1714246</v>
      </c>
      <c r="C19" s="54" t="s">
        <v>183</v>
      </c>
      <c r="D19" s="54" t="s">
        <v>30</v>
      </c>
    </row>
    <row r="20" spans="1:5" hidden="1" x14ac:dyDescent="0.35">
      <c r="A20" s="136">
        <v>44278</v>
      </c>
      <c r="B20" s="145">
        <v>1714283</v>
      </c>
      <c r="C20" s="54" t="s">
        <v>211</v>
      </c>
      <c r="D20" s="54" t="s">
        <v>1149</v>
      </c>
    </row>
    <row r="21" spans="1:5" hidden="1" x14ac:dyDescent="0.35">
      <c r="A21" s="136">
        <v>44279</v>
      </c>
      <c r="B21" s="145">
        <v>1712577</v>
      </c>
      <c r="C21" s="54" t="s">
        <v>221</v>
      </c>
      <c r="D21" s="54" t="s">
        <v>222</v>
      </c>
    </row>
    <row r="22" spans="1:5" hidden="1" x14ac:dyDescent="0.35">
      <c r="A22" s="136">
        <v>44281</v>
      </c>
      <c r="B22" s="145">
        <v>1782654</v>
      </c>
      <c r="C22" s="54" t="s">
        <v>223</v>
      </c>
      <c r="D22" s="54" t="s">
        <v>1150</v>
      </c>
    </row>
    <row r="23" spans="1:5" hidden="1" x14ac:dyDescent="0.35">
      <c r="A23" s="136">
        <v>44287</v>
      </c>
      <c r="B23" s="145">
        <v>1780360</v>
      </c>
      <c r="C23" s="54" t="s">
        <v>576</v>
      </c>
      <c r="D23" s="54" t="s">
        <v>30</v>
      </c>
      <c r="E23" t="s">
        <v>350</v>
      </c>
    </row>
    <row r="24" spans="1:5" hidden="1" x14ac:dyDescent="0.35">
      <c r="A24" s="136">
        <v>44287</v>
      </c>
      <c r="B24" s="145">
        <v>1786432</v>
      </c>
      <c r="C24" s="54" t="s">
        <v>582</v>
      </c>
      <c r="D24" s="54" t="s">
        <v>23</v>
      </c>
      <c r="E24" t="s">
        <v>113</v>
      </c>
    </row>
    <row r="25" spans="1:5" hidden="1" x14ac:dyDescent="0.35">
      <c r="A25" s="136">
        <v>44287</v>
      </c>
      <c r="B25" s="145">
        <v>1786433</v>
      </c>
      <c r="C25" s="54" t="s">
        <v>588</v>
      </c>
      <c r="D25" s="54" t="s">
        <v>39</v>
      </c>
      <c r="E25" t="s">
        <v>353</v>
      </c>
    </row>
    <row r="26" spans="1:5" hidden="1" x14ac:dyDescent="0.35">
      <c r="A26" s="136">
        <v>44287</v>
      </c>
      <c r="B26" s="145">
        <v>1780373</v>
      </c>
      <c r="C26" s="54" t="s">
        <v>615</v>
      </c>
      <c r="D26" s="54" t="s">
        <v>23</v>
      </c>
      <c r="E26" t="s">
        <v>113</v>
      </c>
    </row>
    <row r="27" spans="1:5" hidden="1" x14ac:dyDescent="0.35">
      <c r="A27" s="136">
        <v>44287</v>
      </c>
      <c r="B27" s="145">
        <v>1780362</v>
      </c>
      <c r="C27" s="54" t="s">
        <v>616</v>
      </c>
      <c r="D27" s="54" t="s">
        <v>30</v>
      </c>
      <c r="E27" t="s">
        <v>350</v>
      </c>
    </row>
    <row r="28" spans="1:5" hidden="1" x14ac:dyDescent="0.35">
      <c r="A28" s="136">
        <v>44288</v>
      </c>
      <c r="B28" s="158">
        <v>1732558</v>
      </c>
      <c r="C28" s="54" t="s">
        <v>617</v>
      </c>
      <c r="D28" s="54" t="s">
        <v>39</v>
      </c>
    </row>
    <row r="29" spans="1:5" hidden="1" x14ac:dyDescent="0.35">
      <c r="A29" s="136">
        <v>44288</v>
      </c>
      <c r="B29" s="158">
        <v>1770530</v>
      </c>
      <c r="C29" s="54" t="s">
        <v>574</v>
      </c>
      <c r="D29" s="54" t="s">
        <v>39</v>
      </c>
    </row>
    <row r="30" spans="1:5" hidden="1" x14ac:dyDescent="0.35">
      <c r="A30" s="136">
        <v>44288</v>
      </c>
      <c r="B30" s="53">
        <v>1785786</v>
      </c>
      <c r="C30" s="54" t="s">
        <v>583</v>
      </c>
      <c r="D30" s="54" t="s">
        <v>23</v>
      </c>
    </row>
    <row r="31" spans="1:5" hidden="1" x14ac:dyDescent="0.35">
      <c r="A31" s="162">
        <v>44292</v>
      </c>
      <c r="B31" s="163">
        <v>1785784</v>
      </c>
      <c r="C31" s="163" t="s">
        <v>587</v>
      </c>
      <c r="D31" s="164" t="s">
        <v>592</v>
      </c>
    </row>
    <row r="32" spans="1:5" hidden="1" x14ac:dyDescent="0.35">
      <c r="A32" s="136">
        <v>44293</v>
      </c>
      <c r="B32" s="165">
        <v>1714292</v>
      </c>
      <c r="C32" s="166" t="s">
        <v>593</v>
      </c>
      <c r="D32" s="54" t="s">
        <v>30</v>
      </c>
    </row>
    <row r="33" spans="1:4" hidden="1" x14ac:dyDescent="0.35">
      <c r="A33" s="136">
        <v>44293</v>
      </c>
      <c r="B33" s="138">
        <v>1782850</v>
      </c>
      <c r="C33" s="166" t="s">
        <v>595</v>
      </c>
      <c r="D33" s="54" t="s">
        <v>592</v>
      </c>
    </row>
    <row r="34" spans="1:4" hidden="1" x14ac:dyDescent="0.35">
      <c r="A34" s="136">
        <v>44293</v>
      </c>
      <c r="B34" s="138">
        <v>1782852</v>
      </c>
      <c r="C34" s="166" t="s">
        <v>596</v>
      </c>
      <c r="D34" s="54" t="s">
        <v>592</v>
      </c>
    </row>
    <row r="35" spans="1:4" ht="26" hidden="1" x14ac:dyDescent="0.35">
      <c r="A35" s="136">
        <v>44293</v>
      </c>
      <c r="B35" s="165">
        <v>1785781</v>
      </c>
      <c r="C35" s="166" t="s">
        <v>581</v>
      </c>
      <c r="D35" s="54" t="s">
        <v>30</v>
      </c>
    </row>
    <row r="36" spans="1:4" ht="26" hidden="1" x14ac:dyDescent="0.35">
      <c r="A36" s="136">
        <v>44293</v>
      </c>
      <c r="B36" s="165">
        <v>1785783</v>
      </c>
      <c r="C36" s="166" t="s">
        <v>584</v>
      </c>
      <c r="D36" s="54" t="s">
        <v>23</v>
      </c>
    </row>
    <row r="37" spans="1:4" ht="17" hidden="1" x14ac:dyDescent="0.35">
      <c r="A37" s="136">
        <v>44295</v>
      </c>
      <c r="B37" s="174">
        <v>1782852</v>
      </c>
      <c r="C37" s="166" t="s">
        <v>596</v>
      </c>
      <c r="D37" s="54" t="s">
        <v>592</v>
      </c>
    </row>
    <row r="38" spans="1:4" ht="17" hidden="1" x14ac:dyDescent="0.35">
      <c r="A38" s="136">
        <v>44295</v>
      </c>
      <c r="B38" s="174">
        <v>1782850</v>
      </c>
      <c r="C38" s="166" t="s">
        <v>595</v>
      </c>
      <c r="D38" s="54" t="s">
        <v>592</v>
      </c>
    </row>
    <row r="39" spans="1:4" ht="17" hidden="1" x14ac:dyDescent="0.35">
      <c r="A39" s="136">
        <v>44295</v>
      </c>
      <c r="B39" s="174">
        <v>1782857</v>
      </c>
      <c r="C39" s="166" t="s">
        <v>602</v>
      </c>
      <c r="D39" s="54" t="s">
        <v>39</v>
      </c>
    </row>
    <row r="40" spans="1:4" ht="26" hidden="1" x14ac:dyDescent="0.35">
      <c r="A40" s="136">
        <v>44295</v>
      </c>
      <c r="B40" s="174">
        <v>1773028</v>
      </c>
      <c r="C40" s="166" t="s">
        <v>575</v>
      </c>
      <c r="D40" s="54" t="s">
        <v>592</v>
      </c>
    </row>
    <row r="41" spans="1:4" ht="26" hidden="1" x14ac:dyDescent="0.35">
      <c r="A41" s="136">
        <v>44299</v>
      </c>
      <c r="B41" s="165">
        <v>1780359</v>
      </c>
      <c r="C41" s="166" t="s">
        <v>573</v>
      </c>
      <c r="D41" s="54" t="s">
        <v>23</v>
      </c>
    </row>
    <row r="42" spans="1:4" ht="26" hidden="1" x14ac:dyDescent="0.35">
      <c r="A42" s="136">
        <v>44299</v>
      </c>
      <c r="B42" s="165">
        <v>1773028</v>
      </c>
      <c r="C42" s="166" t="s">
        <v>575</v>
      </c>
      <c r="D42" s="54" t="s">
        <v>39</v>
      </c>
    </row>
    <row r="43" spans="1:4" ht="39" hidden="1" x14ac:dyDescent="0.35">
      <c r="A43" s="136">
        <v>44299</v>
      </c>
      <c r="B43" s="165">
        <v>1785785</v>
      </c>
      <c r="C43" s="166" t="s">
        <v>578</v>
      </c>
      <c r="D43" s="54" t="s">
        <v>23</v>
      </c>
    </row>
    <row r="44" spans="1:4" hidden="1" x14ac:dyDescent="0.35">
      <c r="A44" s="136">
        <v>44299</v>
      </c>
      <c r="B44" s="138">
        <v>1782844</v>
      </c>
      <c r="C44" s="166" t="s">
        <v>585</v>
      </c>
      <c r="D44" s="54" t="s">
        <v>39</v>
      </c>
    </row>
    <row r="45" spans="1:4" hidden="1" x14ac:dyDescent="0.35">
      <c r="A45" s="136">
        <v>44299</v>
      </c>
      <c r="B45" s="138">
        <v>1782850</v>
      </c>
      <c r="C45" s="166" t="s">
        <v>595</v>
      </c>
      <c r="D45" s="54" t="s">
        <v>546</v>
      </c>
    </row>
    <row r="46" spans="1:4" hidden="1" x14ac:dyDescent="0.35">
      <c r="A46" s="136">
        <v>44299</v>
      </c>
      <c r="B46" s="138">
        <v>1782852</v>
      </c>
      <c r="C46" s="166" t="s">
        <v>596</v>
      </c>
      <c r="D46" s="54" t="s">
        <v>520</v>
      </c>
    </row>
    <row r="47" spans="1:4" hidden="1" x14ac:dyDescent="0.35">
      <c r="A47" s="136">
        <v>44299</v>
      </c>
      <c r="B47" s="138">
        <v>1782853</v>
      </c>
      <c r="C47" s="166" t="s">
        <v>597</v>
      </c>
      <c r="D47" s="54" t="s">
        <v>46</v>
      </c>
    </row>
    <row r="48" spans="1:4" hidden="1" x14ac:dyDescent="0.35">
      <c r="A48" s="136">
        <v>44299</v>
      </c>
      <c r="B48" s="138">
        <v>1782857</v>
      </c>
      <c r="C48" s="178" t="s">
        <v>602</v>
      </c>
      <c r="D48" s="54" t="s">
        <v>546</v>
      </c>
    </row>
    <row r="49" spans="1:4" hidden="1" x14ac:dyDescent="0.35">
      <c r="A49" s="136">
        <v>44299</v>
      </c>
      <c r="B49" s="138">
        <v>1782864</v>
      </c>
      <c r="C49" s="178" t="s">
        <v>609</v>
      </c>
      <c r="D49" s="54" t="s">
        <v>520</v>
      </c>
    </row>
    <row r="50" spans="1:4" hidden="1" x14ac:dyDescent="0.35">
      <c r="A50" s="136">
        <v>44299</v>
      </c>
      <c r="B50" s="138">
        <v>1782865</v>
      </c>
      <c r="C50" s="166" t="s">
        <v>610</v>
      </c>
      <c r="D50" s="54" t="s">
        <v>39</v>
      </c>
    </row>
    <row r="51" spans="1:4" ht="39.5" hidden="1" x14ac:dyDescent="0.35">
      <c r="A51" s="136">
        <v>44301</v>
      </c>
      <c r="B51" s="179">
        <v>1803142</v>
      </c>
      <c r="C51" s="42" t="s">
        <v>633</v>
      </c>
      <c r="D51" s="54" t="s">
        <v>546</v>
      </c>
    </row>
    <row r="52" spans="1:4" hidden="1" x14ac:dyDescent="0.35">
      <c r="A52" s="136">
        <v>44301</v>
      </c>
      <c r="B52" s="145">
        <v>1807329</v>
      </c>
      <c r="C52" s="1" t="s">
        <v>634</v>
      </c>
      <c r="D52" s="54" t="s">
        <v>520</v>
      </c>
    </row>
    <row r="53" spans="1:4" hidden="1" x14ac:dyDescent="0.35">
      <c r="A53" s="136">
        <v>44301</v>
      </c>
      <c r="B53" s="145">
        <v>1799101</v>
      </c>
      <c r="C53" s="41" t="s">
        <v>632</v>
      </c>
      <c r="D53" s="54" t="s">
        <v>23</v>
      </c>
    </row>
    <row r="54" spans="1:4" ht="26.5" hidden="1" x14ac:dyDescent="0.35">
      <c r="A54" s="136">
        <v>44301</v>
      </c>
      <c r="B54" s="145">
        <v>1785782</v>
      </c>
      <c r="C54" s="42" t="s">
        <v>580</v>
      </c>
      <c r="D54" s="54" t="s">
        <v>23</v>
      </c>
    </row>
    <row r="55" spans="1:4" hidden="1" x14ac:dyDescent="0.35">
      <c r="A55" s="136">
        <v>44305</v>
      </c>
      <c r="B55" s="165">
        <v>1712561</v>
      </c>
      <c r="C55" s="166" t="s">
        <v>630</v>
      </c>
      <c r="D55" s="54" t="s">
        <v>26</v>
      </c>
    </row>
    <row r="56" spans="1:4" hidden="1" x14ac:dyDescent="0.35">
      <c r="A56" s="136">
        <v>44305</v>
      </c>
      <c r="B56" s="165">
        <v>1714289</v>
      </c>
      <c r="C56" s="166" t="s">
        <v>589</v>
      </c>
      <c r="D56" s="54" t="s">
        <v>30</v>
      </c>
    </row>
    <row r="57" spans="1:4" hidden="1" x14ac:dyDescent="0.35">
      <c r="A57" s="136">
        <v>44305</v>
      </c>
      <c r="B57" s="165">
        <v>1714290</v>
      </c>
      <c r="C57" s="166" t="s">
        <v>590</v>
      </c>
      <c r="D57" s="54" t="s">
        <v>30</v>
      </c>
    </row>
    <row r="58" spans="1:4" hidden="1" x14ac:dyDescent="0.35">
      <c r="A58" s="136">
        <v>44305</v>
      </c>
      <c r="B58" s="138">
        <v>1782846</v>
      </c>
      <c r="C58" s="166" t="s">
        <v>594</v>
      </c>
      <c r="D58" s="54" t="s">
        <v>39</v>
      </c>
    </row>
    <row r="59" spans="1:4" hidden="1" x14ac:dyDescent="0.35">
      <c r="A59" s="136">
        <v>44305</v>
      </c>
      <c r="B59" s="138">
        <v>1782854</v>
      </c>
      <c r="C59" s="166" t="s">
        <v>599</v>
      </c>
      <c r="D59" s="54" t="s">
        <v>546</v>
      </c>
    </row>
    <row r="60" spans="1:4" hidden="1" x14ac:dyDescent="0.35">
      <c r="A60" s="136">
        <v>44305</v>
      </c>
      <c r="B60" s="138">
        <v>1782855</v>
      </c>
      <c r="C60" s="166" t="s">
        <v>600</v>
      </c>
      <c r="D60" s="54" t="s">
        <v>23</v>
      </c>
    </row>
    <row r="61" spans="1:4" hidden="1" x14ac:dyDescent="0.35">
      <c r="A61" s="136">
        <v>44305</v>
      </c>
      <c r="B61" s="138">
        <v>1782858</v>
      </c>
      <c r="C61" s="166" t="s">
        <v>603</v>
      </c>
      <c r="D61" s="54" t="s">
        <v>520</v>
      </c>
    </row>
    <row r="62" spans="1:4" hidden="1" x14ac:dyDescent="0.35">
      <c r="A62" s="136">
        <v>44305</v>
      </c>
      <c r="B62" s="138">
        <v>1782860</v>
      </c>
      <c r="C62" s="166" t="s">
        <v>605</v>
      </c>
      <c r="D62" s="54" t="s">
        <v>546</v>
      </c>
    </row>
    <row r="63" spans="1:4" hidden="1" x14ac:dyDescent="0.35">
      <c r="A63" s="136">
        <v>44305</v>
      </c>
      <c r="B63" s="138">
        <v>1782861</v>
      </c>
      <c r="C63" s="166" t="s">
        <v>606</v>
      </c>
      <c r="D63" s="54" t="s">
        <v>546</v>
      </c>
    </row>
    <row r="64" spans="1:4" hidden="1" x14ac:dyDescent="0.35">
      <c r="A64" s="136">
        <v>44305</v>
      </c>
      <c r="B64" s="138">
        <v>1782862</v>
      </c>
      <c r="C64" s="166" t="s">
        <v>607</v>
      </c>
      <c r="D64" s="54" t="s">
        <v>520</v>
      </c>
    </row>
    <row r="65" spans="1:4" hidden="1" x14ac:dyDescent="0.35">
      <c r="A65" s="136">
        <v>44305</v>
      </c>
      <c r="B65" s="138">
        <v>1782863</v>
      </c>
      <c r="C65" s="166" t="s">
        <v>608</v>
      </c>
      <c r="D65" s="54" t="s">
        <v>520</v>
      </c>
    </row>
    <row r="66" spans="1:4" hidden="1" x14ac:dyDescent="0.35">
      <c r="A66" s="136">
        <v>44305</v>
      </c>
      <c r="B66" s="138">
        <v>1782866</v>
      </c>
      <c r="C66" s="166" t="s">
        <v>611</v>
      </c>
      <c r="D66" s="54" t="s">
        <v>520</v>
      </c>
    </row>
    <row r="67" spans="1:4" hidden="1" x14ac:dyDescent="0.35">
      <c r="A67" s="136">
        <v>44307</v>
      </c>
      <c r="B67" s="41">
        <v>1799100</v>
      </c>
      <c r="C67" s="41" t="s">
        <v>631</v>
      </c>
      <c r="D67" s="54" t="s">
        <v>520</v>
      </c>
    </row>
    <row r="68" spans="1:4" hidden="1" x14ac:dyDescent="0.35">
      <c r="A68" s="136">
        <v>44307</v>
      </c>
      <c r="B68" s="41">
        <v>1782862</v>
      </c>
      <c r="C68" s="42" t="s">
        <v>607</v>
      </c>
      <c r="D68" s="54" t="s">
        <v>30</v>
      </c>
    </row>
    <row r="69" spans="1:4" hidden="1" x14ac:dyDescent="0.35">
      <c r="A69" s="136">
        <v>44315</v>
      </c>
      <c r="B69" s="41">
        <v>1822262</v>
      </c>
      <c r="C69" s="42" t="s">
        <v>556</v>
      </c>
      <c r="D69" s="54" t="s">
        <v>46</v>
      </c>
    </row>
    <row r="70" spans="1:4" hidden="1" x14ac:dyDescent="0.35">
      <c r="A70" s="136">
        <v>44342</v>
      </c>
      <c r="B70" s="41">
        <v>1793388</v>
      </c>
      <c r="C70" s="42" t="s">
        <v>561</v>
      </c>
      <c r="D70" s="54" t="s">
        <v>23</v>
      </c>
    </row>
    <row r="71" spans="1:4" hidden="1" x14ac:dyDescent="0.35">
      <c r="A71" s="136">
        <v>44342</v>
      </c>
      <c r="B71" s="41">
        <v>1714190</v>
      </c>
      <c r="C71" s="42" t="s">
        <v>557</v>
      </c>
      <c r="D71" s="54" t="s">
        <v>46</v>
      </c>
    </row>
    <row r="72" spans="1:4" hidden="1" x14ac:dyDescent="0.35">
      <c r="A72" s="136">
        <v>44342</v>
      </c>
      <c r="B72" s="41">
        <v>1714192</v>
      </c>
      <c r="C72" s="42" t="s">
        <v>560</v>
      </c>
      <c r="D72" s="54" t="s">
        <v>30</v>
      </c>
    </row>
    <row r="73" spans="1:4" hidden="1" x14ac:dyDescent="0.35">
      <c r="A73" s="136">
        <v>44342</v>
      </c>
      <c r="B73" s="41">
        <v>1714191</v>
      </c>
      <c r="C73" s="42" t="s">
        <v>559</v>
      </c>
      <c r="D73" s="54" t="s">
        <v>39</v>
      </c>
    </row>
    <row r="74" spans="1:4" ht="26.5" hidden="1" x14ac:dyDescent="0.35">
      <c r="A74" s="136">
        <v>44356</v>
      </c>
      <c r="B74" s="41">
        <v>1845595</v>
      </c>
      <c r="C74" s="42" t="s">
        <v>1151</v>
      </c>
      <c r="D74" s="54" t="s">
        <v>520</v>
      </c>
    </row>
    <row r="75" spans="1:4" ht="39.5" hidden="1" x14ac:dyDescent="0.35">
      <c r="A75" s="136">
        <v>44356</v>
      </c>
      <c r="B75" s="41">
        <v>1868511</v>
      </c>
      <c r="C75" s="42" t="s">
        <v>1152</v>
      </c>
      <c r="D75" s="54" t="s">
        <v>546</v>
      </c>
    </row>
    <row r="76" spans="1:4" hidden="1" x14ac:dyDescent="0.35">
      <c r="A76" s="136">
        <v>44356</v>
      </c>
      <c r="B76" s="41">
        <v>1873311</v>
      </c>
      <c r="C76" s="42" t="s">
        <v>1153</v>
      </c>
      <c r="D76" s="54" t="s">
        <v>46</v>
      </c>
    </row>
    <row r="77" spans="1:4" hidden="1" x14ac:dyDescent="0.35">
      <c r="A77" s="136">
        <v>44356</v>
      </c>
      <c r="B77" s="41">
        <v>1873313</v>
      </c>
      <c r="C77" s="42" t="s">
        <v>1154</v>
      </c>
      <c r="D77" s="54" t="s">
        <v>46</v>
      </c>
    </row>
    <row r="78" spans="1:4" hidden="1" x14ac:dyDescent="0.35">
      <c r="A78" s="136">
        <v>44356</v>
      </c>
      <c r="B78" s="41">
        <v>1873315</v>
      </c>
      <c r="C78" s="42" t="s">
        <v>1155</v>
      </c>
      <c r="D78" s="54" t="s">
        <v>23</v>
      </c>
    </row>
    <row r="79" spans="1:4" hidden="1" x14ac:dyDescent="0.35">
      <c r="A79" s="136">
        <v>44356</v>
      </c>
      <c r="B79" s="41">
        <v>1873316</v>
      </c>
      <c r="C79" s="42" t="s">
        <v>1156</v>
      </c>
      <c r="D79" s="54" t="s">
        <v>46</v>
      </c>
    </row>
    <row r="80" spans="1:4" hidden="1" x14ac:dyDescent="0.35">
      <c r="A80" s="136">
        <v>44356</v>
      </c>
      <c r="B80" s="41">
        <v>1873317</v>
      </c>
      <c r="C80" s="42" t="s">
        <v>1157</v>
      </c>
      <c r="D80" s="54" t="s">
        <v>520</v>
      </c>
    </row>
    <row r="81" spans="1:4" hidden="1" x14ac:dyDescent="0.35">
      <c r="A81" s="136">
        <v>44356</v>
      </c>
      <c r="B81" s="41">
        <v>1873324</v>
      </c>
      <c r="C81" s="42" t="s">
        <v>1158</v>
      </c>
      <c r="D81" s="54" t="s">
        <v>39</v>
      </c>
    </row>
    <row r="82" spans="1:4" ht="26.5" hidden="1" x14ac:dyDescent="0.35">
      <c r="A82" s="136">
        <v>44356</v>
      </c>
      <c r="B82" s="41">
        <v>1873327</v>
      </c>
      <c r="C82" s="42" t="s">
        <v>1159</v>
      </c>
      <c r="D82" s="54" t="s">
        <v>30</v>
      </c>
    </row>
    <row r="83" spans="1:4" hidden="1" x14ac:dyDescent="0.35">
      <c r="A83" s="136">
        <v>44356</v>
      </c>
      <c r="B83" s="41">
        <v>1873337</v>
      </c>
      <c r="C83" s="42" t="s">
        <v>1160</v>
      </c>
      <c r="D83" s="54" t="s">
        <v>30</v>
      </c>
    </row>
    <row r="84" spans="1:4" hidden="1" x14ac:dyDescent="0.35">
      <c r="A84" s="136">
        <v>44356</v>
      </c>
      <c r="B84" s="41">
        <v>1873338</v>
      </c>
      <c r="C84" s="42" t="s">
        <v>1161</v>
      </c>
      <c r="D84" s="54" t="s">
        <v>39</v>
      </c>
    </row>
    <row r="85" spans="1:4" hidden="1" x14ac:dyDescent="0.35">
      <c r="A85" s="136">
        <v>44356</v>
      </c>
      <c r="B85" s="41">
        <v>1873339</v>
      </c>
      <c r="C85" s="42" t="s">
        <v>1162</v>
      </c>
      <c r="D85" s="54" t="s">
        <v>39</v>
      </c>
    </row>
    <row r="86" spans="1:4" hidden="1" x14ac:dyDescent="0.35">
      <c r="A86" s="136">
        <v>44356</v>
      </c>
      <c r="B86" s="41">
        <v>1873340</v>
      </c>
      <c r="C86" s="42" t="s">
        <v>1163</v>
      </c>
      <c r="D86" s="54" t="s">
        <v>217</v>
      </c>
    </row>
    <row r="87" spans="1:4" ht="26.5" hidden="1" x14ac:dyDescent="0.35">
      <c r="A87" s="136">
        <v>44356</v>
      </c>
      <c r="B87" s="41">
        <v>1868195</v>
      </c>
      <c r="C87" s="42" t="s">
        <v>1164</v>
      </c>
      <c r="D87" s="54" t="s">
        <v>23</v>
      </c>
    </row>
    <row r="88" spans="1:4" hidden="1" x14ac:dyDescent="0.35">
      <c r="A88" s="136">
        <v>44356</v>
      </c>
      <c r="B88" s="41">
        <v>1883179</v>
      </c>
      <c r="C88" s="42" t="s">
        <v>1165</v>
      </c>
      <c r="D88" s="54" t="s">
        <v>546</v>
      </c>
    </row>
    <row r="89" spans="1:4" hidden="1" x14ac:dyDescent="0.35">
      <c r="A89" s="136">
        <v>44356</v>
      </c>
      <c r="B89" s="41">
        <v>1712578</v>
      </c>
      <c r="C89" s="42" t="s">
        <v>220</v>
      </c>
      <c r="D89" s="54" t="s">
        <v>30</v>
      </c>
    </row>
    <row r="90" spans="1:4" ht="43.5" hidden="1" x14ac:dyDescent="0.35">
      <c r="A90" s="136">
        <v>44362</v>
      </c>
      <c r="B90" s="145">
        <v>1873354</v>
      </c>
      <c r="C90" s="137" t="s">
        <v>1166</v>
      </c>
      <c r="D90" s="1" t="s">
        <v>23</v>
      </c>
    </row>
    <row r="91" spans="1:4" hidden="1" x14ac:dyDescent="0.35">
      <c r="A91" s="136">
        <v>44362</v>
      </c>
      <c r="B91" s="138">
        <v>1883173</v>
      </c>
      <c r="C91" s="137" t="s">
        <v>1167</v>
      </c>
      <c r="D91" s="1" t="s">
        <v>520</v>
      </c>
    </row>
    <row r="92" spans="1:4" hidden="1" x14ac:dyDescent="0.35">
      <c r="A92" s="136">
        <v>44362</v>
      </c>
      <c r="B92" s="138">
        <v>1883174</v>
      </c>
      <c r="C92" s="137" t="s">
        <v>1168</v>
      </c>
      <c r="D92" s="1" t="s">
        <v>520</v>
      </c>
    </row>
    <row r="93" spans="1:4" hidden="1" x14ac:dyDescent="0.35">
      <c r="A93" s="136">
        <v>44362</v>
      </c>
      <c r="B93" s="138">
        <v>1883176</v>
      </c>
      <c r="C93" s="137" t="s">
        <v>1169</v>
      </c>
      <c r="D93" s="1" t="s">
        <v>1109</v>
      </c>
    </row>
    <row r="94" spans="1:4" hidden="1" x14ac:dyDescent="0.35">
      <c r="A94" s="136">
        <v>44362</v>
      </c>
      <c r="B94" s="138">
        <v>1883178</v>
      </c>
      <c r="C94" s="137" t="s">
        <v>1170</v>
      </c>
      <c r="D94" s="1" t="s">
        <v>546</v>
      </c>
    </row>
    <row r="95" spans="1:4" hidden="1" x14ac:dyDescent="0.35">
      <c r="A95" s="136">
        <v>44362</v>
      </c>
      <c r="B95" s="138">
        <v>1883180</v>
      </c>
      <c r="C95" s="137" t="s">
        <v>1171</v>
      </c>
      <c r="D95" s="1" t="s">
        <v>46</v>
      </c>
    </row>
    <row r="96" spans="1:4" hidden="1" x14ac:dyDescent="0.35">
      <c r="A96" s="136">
        <v>44362</v>
      </c>
      <c r="B96" s="138">
        <v>1883183</v>
      </c>
      <c r="C96" s="137" t="s">
        <v>1172</v>
      </c>
      <c r="D96" s="1" t="s">
        <v>30</v>
      </c>
    </row>
    <row r="97" spans="1:4" hidden="1" x14ac:dyDescent="0.35">
      <c r="A97" s="136">
        <v>44362</v>
      </c>
      <c r="B97" s="138">
        <v>1883184</v>
      </c>
      <c r="C97" s="137" t="s">
        <v>1173</v>
      </c>
      <c r="D97" s="1" t="s">
        <v>39</v>
      </c>
    </row>
    <row r="98" spans="1:4" hidden="1" x14ac:dyDescent="0.35">
      <c r="A98" s="136">
        <v>44362</v>
      </c>
      <c r="B98" s="138">
        <v>1883186</v>
      </c>
      <c r="C98" s="137" t="s">
        <v>1174</v>
      </c>
      <c r="D98" s="1" t="s">
        <v>39</v>
      </c>
    </row>
    <row r="99" spans="1:4" hidden="1" x14ac:dyDescent="0.35">
      <c r="A99" s="136">
        <v>44362</v>
      </c>
      <c r="B99" s="145">
        <v>1883194</v>
      </c>
      <c r="C99" s="137" t="s">
        <v>1175</v>
      </c>
      <c r="D99" s="1" t="s">
        <v>23</v>
      </c>
    </row>
    <row r="100" spans="1:4" hidden="1" x14ac:dyDescent="0.35">
      <c r="A100" s="136">
        <v>44362</v>
      </c>
      <c r="B100" s="145">
        <v>1883195</v>
      </c>
      <c r="C100" s="137" t="s">
        <v>1176</v>
      </c>
      <c r="D100" s="1" t="s">
        <v>30</v>
      </c>
    </row>
    <row r="101" spans="1:4" hidden="1" x14ac:dyDescent="0.35">
      <c r="A101" s="136">
        <v>44362</v>
      </c>
      <c r="B101" s="1">
        <v>1882682</v>
      </c>
      <c r="C101" s="137" t="s">
        <v>1177</v>
      </c>
      <c r="D101" s="1" t="s">
        <v>46</v>
      </c>
    </row>
    <row r="102" spans="1:4" hidden="1" x14ac:dyDescent="0.35">
      <c r="A102" s="136">
        <v>44362</v>
      </c>
      <c r="B102" s="145">
        <v>1882684</v>
      </c>
      <c r="C102" s="137" t="s">
        <v>1178</v>
      </c>
      <c r="D102" s="1" t="s">
        <v>546</v>
      </c>
    </row>
    <row r="103" spans="1:4" hidden="1" x14ac:dyDescent="0.35">
      <c r="A103" s="136">
        <v>44365</v>
      </c>
      <c r="B103" s="41">
        <v>1868186</v>
      </c>
      <c r="C103" s="42" t="s">
        <v>1179</v>
      </c>
      <c r="D103" s="54" t="s">
        <v>1149</v>
      </c>
    </row>
    <row r="104" spans="1:4" hidden="1" x14ac:dyDescent="0.35">
      <c r="A104" s="136">
        <v>44365</v>
      </c>
      <c r="B104" s="41">
        <v>1883189</v>
      </c>
      <c r="C104" s="42" t="s">
        <v>1180</v>
      </c>
      <c r="D104" s="54" t="s">
        <v>520</v>
      </c>
    </row>
    <row r="105" spans="1:4" hidden="1" x14ac:dyDescent="0.35">
      <c r="A105" s="136">
        <v>44377</v>
      </c>
      <c r="B105" s="134">
        <v>1841243</v>
      </c>
      <c r="C105" s="134" t="s">
        <v>565</v>
      </c>
      <c r="D105" s="54" t="s">
        <v>887</v>
      </c>
    </row>
    <row r="106" spans="1:4" hidden="1" x14ac:dyDescent="0.35">
      <c r="A106" s="136">
        <v>44377</v>
      </c>
      <c r="B106" s="134">
        <v>1883125</v>
      </c>
      <c r="C106" s="134" t="s">
        <v>1181</v>
      </c>
      <c r="D106" s="54" t="s">
        <v>1182</v>
      </c>
    </row>
    <row r="107" spans="1:4" hidden="1" x14ac:dyDescent="0.35">
      <c r="A107" s="136">
        <v>44377</v>
      </c>
      <c r="B107" s="134">
        <v>1883126</v>
      </c>
      <c r="C107" s="134" t="s">
        <v>1183</v>
      </c>
      <c r="D107" s="54" t="s">
        <v>546</v>
      </c>
    </row>
    <row r="108" spans="1:4" hidden="1" x14ac:dyDescent="0.35">
      <c r="A108" s="136">
        <v>44377</v>
      </c>
      <c r="B108" s="134">
        <v>1883127</v>
      </c>
      <c r="C108" s="134" t="s">
        <v>1184</v>
      </c>
      <c r="D108" s="54" t="s">
        <v>30</v>
      </c>
    </row>
    <row r="109" spans="1:4" hidden="1" x14ac:dyDescent="0.35">
      <c r="A109" s="136">
        <v>44377</v>
      </c>
      <c r="B109" s="134">
        <v>1883128</v>
      </c>
      <c r="C109" s="134" t="s">
        <v>1185</v>
      </c>
      <c r="D109" s="54" t="s">
        <v>30</v>
      </c>
    </row>
    <row r="110" spans="1:4" hidden="1" x14ac:dyDescent="0.35">
      <c r="A110" s="136">
        <v>44377</v>
      </c>
      <c r="B110" s="134">
        <v>1883129</v>
      </c>
      <c r="C110" s="134" t="s">
        <v>1186</v>
      </c>
      <c r="D110" s="54" t="s">
        <v>546</v>
      </c>
    </row>
    <row r="111" spans="1:4" hidden="1" x14ac:dyDescent="0.35">
      <c r="A111" s="136">
        <v>44377</v>
      </c>
      <c r="B111" s="134">
        <v>1883130</v>
      </c>
      <c r="C111" s="134" t="s">
        <v>1187</v>
      </c>
      <c r="D111" s="54" t="s">
        <v>39</v>
      </c>
    </row>
    <row r="112" spans="1:4" hidden="1" x14ac:dyDescent="0.35">
      <c r="A112" s="136">
        <v>44377</v>
      </c>
      <c r="B112" s="134">
        <v>1883131</v>
      </c>
      <c r="C112" s="134" t="s">
        <v>1188</v>
      </c>
      <c r="D112" s="54" t="s">
        <v>46</v>
      </c>
    </row>
    <row r="113" spans="1:4" hidden="1" x14ac:dyDescent="0.35">
      <c r="A113" s="136">
        <v>44377</v>
      </c>
      <c r="B113" s="134">
        <v>1883862</v>
      </c>
      <c r="C113" s="134" t="s">
        <v>1189</v>
      </c>
      <c r="D113" s="54" t="s">
        <v>546</v>
      </c>
    </row>
    <row r="114" spans="1:4" hidden="1" x14ac:dyDescent="0.35">
      <c r="A114" s="136">
        <v>44377</v>
      </c>
      <c r="B114" s="134">
        <v>1883886</v>
      </c>
      <c r="C114" s="134" t="s">
        <v>1190</v>
      </c>
      <c r="D114" s="54" t="s">
        <v>217</v>
      </c>
    </row>
    <row r="115" spans="1:4" hidden="1" x14ac:dyDescent="0.35">
      <c r="A115" s="136">
        <v>44377</v>
      </c>
      <c r="B115" s="134">
        <v>1883852</v>
      </c>
      <c r="C115" s="134" t="s">
        <v>1191</v>
      </c>
      <c r="D115" s="54" t="s">
        <v>520</v>
      </c>
    </row>
    <row r="116" spans="1:4" hidden="1" x14ac:dyDescent="0.35">
      <c r="A116" s="136">
        <v>44377</v>
      </c>
      <c r="B116" s="134">
        <v>1883838</v>
      </c>
      <c r="C116" s="134" t="s">
        <v>1192</v>
      </c>
      <c r="D116" s="54" t="s">
        <v>23</v>
      </c>
    </row>
    <row r="117" spans="1:4" hidden="1" x14ac:dyDescent="0.35">
      <c r="A117" s="136">
        <v>44377</v>
      </c>
      <c r="B117" s="134">
        <v>1920955</v>
      </c>
      <c r="C117" s="134" t="s">
        <v>1193</v>
      </c>
      <c r="D117" s="54" t="s">
        <v>520</v>
      </c>
    </row>
    <row r="118" spans="1:4" hidden="1" x14ac:dyDescent="0.35">
      <c r="A118" s="162">
        <v>44377</v>
      </c>
      <c r="B118" s="227">
        <v>1920966</v>
      </c>
      <c r="C118" s="227" t="s">
        <v>1194</v>
      </c>
      <c r="D118" s="164" t="s">
        <v>46</v>
      </c>
    </row>
    <row r="119" spans="1:4" hidden="1" x14ac:dyDescent="0.35">
      <c r="A119" s="4">
        <v>44379</v>
      </c>
      <c r="B119" s="134">
        <v>1882683</v>
      </c>
      <c r="C119" s="134" t="s">
        <v>1195</v>
      </c>
      <c r="D119" s="54" t="s">
        <v>46</v>
      </c>
    </row>
    <row r="120" spans="1:4" hidden="1" x14ac:dyDescent="0.35">
      <c r="A120" s="4">
        <v>44379</v>
      </c>
      <c r="B120" s="134">
        <v>1883193</v>
      </c>
      <c r="C120" s="134" t="s">
        <v>1196</v>
      </c>
      <c r="D120" s="54" t="s">
        <v>1139</v>
      </c>
    </row>
    <row r="121" spans="1:4" hidden="1" x14ac:dyDescent="0.35">
      <c r="A121" s="4">
        <v>44379</v>
      </c>
      <c r="B121" s="134">
        <v>1925334</v>
      </c>
      <c r="C121" s="134" t="s">
        <v>1197</v>
      </c>
      <c r="D121" s="54" t="s">
        <v>520</v>
      </c>
    </row>
    <row r="122" spans="1:4" hidden="1" x14ac:dyDescent="0.35">
      <c r="A122" s="264">
        <v>44397</v>
      </c>
      <c r="B122" s="134">
        <v>1960063</v>
      </c>
      <c r="C122" s="134" t="s">
        <v>1198</v>
      </c>
      <c r="D122" s="134" t="s">
        <v>1199</v>
      </c>
    </row>
    <row r="123" spans="1:4" hidden="1" x14ac:dyDescent="0.35">
      <c r="A123" s="264">
        <v>44397</v>
      </c>
      <c r="B123" s="134">
        <v>1946685</v>
      </c>
      <c r="C123" s="134" t="s">
        <v>1200</v>
      </c>
      <c r="D123" s="134" t="s">
        <v>546</v>
      </c>
    </row>
    <row r="124" spans="1:4" hidden="1" x14ac:dyDescent="0.35">
      <c r="A124" s="264">
        <v>44397</v>
      </c>
      <c r="B124" s="134">
        <v>1946684</v>
      </c>
      <c r="C124" s="134" t="s">
        <v>1201</v>
      </c>
      <c r="D124" s="134" t="s">
        <v>520</v>
      </c>
    </row>
    <row r="125" spans="1:4" hidden="1" x14ac:dyDescent="0.35">
      <c r="A125" s="264">
        <v>44397</v>
      </c>
      <c r="B125" s="134">
        <v>1946683</v>
      </c>
      <c r="C125" s="134" t="s">
        <v>1202</v>
      </c>
      <c r="D125" s="134" t="s">
        <v>520</v>
      </c>
    </row>
    <row r="126" spans="1:4" hidden="1" x14ac:dyDescent="0.35">
      <c r="A126" s="264">
        <v>44397</v>
      </c>
      <c r="B126" s="134">
        <v>1868192</v>
      </c>
      <c r="C126" s="134" t="s">
        <v>1203</v>
      </c>
      <c r="D126" s="134" t="s">
        <v>1204</v>
      </c>
    </row>
    <row r="127" spans="1:4" hidden="1" x14ac:dyDescent="0.35">
      <c r="A127" s="264">
        <v>44397</v>
      </c>
      <c r="B127" s="134">
        <v>1946661</v>
      </c>
      <c r="C127" s="134" t="s">
        <v>1205</v>
      </c>
      <c r="D127" s="134" t="s">
        <v>39</v>
      </c>
    </row>
    <row r="128" spans="1:4" hidden="1" x14ac:dyDescent="0.35">
      <c r="A128" s="264">
        <v>44397</v>
      </c>
      <c r="B128" s="134">
        <v>1946688</v>
      </c>
      <c r="C128" s="134" t="s">
        <v>1206</v>
      </c>
      <c r="D128" s="134" t="s">
        <v>23</v>
      </c>
    </row>
    <row r="129" spans="1:4" hidden="1" x14ac:dyDescent="0.35">
      <c r="A129" s="264">
        <v>44400</v>
      </c>
      <c r="B129" s="134">
        <v>1961406</v>
      </c>
      <c r="C129" s="134" t="s">
        <v>1207</v>
      </c>
      <c r="D129" s="134" t="s">
        <v>30</v>
      </c>
    </row>
    <row r="130" spans="1:4" hidden="1" x14ac:dyDescent="0.35">
      <c r="A130" s="264">
        <v>44400</v>
      </c>
      <c r="B130" s="134">
        <v>1960379</v>
      </c>
      <c r="C130" s="134" t="s">
        <v>1208</v>
      </c>
      <c r="D130" s="134" t="s">
        <v>520</v>
      </c>
    </row>
    <row r="131" spans="1:4" hidden="1" x14ac:dyDescent="0.35">
      <c r="A131" s="264">
        <v>44400</v>
      </c>
      <c r="B131" s="134">
        <v>1960535</v>
      </c>
      <c r="C131" s="134" t="s">
        <v>1209</v>
      </c>
      <c r="D131" s="134" t="s">
        <v>46</v>
      </c>
    </row>
    <row r="132" spans="1:4" hidden="1" x14ac:dyDescent="0.35">
      <c r="A132" s="264">
        <v>44400</v>
      </c>
      <c r="B132" s="134">
        <v>1909403</v>
      </c>
      <c r="C132" s="134" t="s">
        <v>1210</v>
      </c>
      <c r="D132" s="134" t="s">
        <v>39</v>
      </c>
    </row>
    <row r="133" spans="1:4" hidden="1" x14ac:dyDescent="0.35">
      <c r="A133" s="264">
        <v>44400</v>
      </c>
      <c r="B133" s="134">
        <v>1960790</v>
      </c>
      <c r="C133" s="134" t="s">
        <v>1211</v>
      </c>
      <c r="D133" s="134" t="s">
        <v>546</v>
      </c>
    </row>
    <row r="134" spans="1:4" hidden="1" x14ac:dyDescent="0.35">
      <c r="A134" s="264">
        <v>44400</v>
      </c>
      <c r="B134" s="134">
        <v>1960776</v>
      </c>
      <c r="C134" s="134" t="s">
        <v>1212</v>
      </c>
      <c r="D134" s="134" t="s">
        <v>1199</v>
      </c>
    </row>
    <row r="135" spans="1:4" hidden="1" x14ac:dyDescent="0.35">
      <c r="A135" s="264">
        <v>44400</v>
      </c>
      <c r="B135" s="134">
        <v>1960791</v>
      </c>
      <c r="C135" s="134" t="s">
        <v>1213</v>
      </c>
      <c r="D135" s="134" t="s">
        <v>30</v>
      </c>
    </row>
    <row r="136" spans="1:4" x14ac:dyDescent="0.35">
      <c r="A136" s="264">
        <v>44405</v>
      </c>
      <c r="B136" s="134">
        <v>1960767</v>
      </c>
      <c r="C136" s="134" t="s">
        <v>1214</v>
      </c>
      <c r="D136" s="134" t="s">
        <v>520</v>
      </c>
    </row>
    <row r="137" spans="1:4" x14ac:dyDescent="0.35">
      <c r="A137" s="264">
        <v>44405</v>
      </c>
      <c r="B137" s="134">
        <v>1960774</v>
      </c>
      <c r="C137" s="134" t="s">
        <v>1215</v>
      </c>
      <c r="D137" s="134" t="s">
        <v>46</v>
      </c>
    </row>
    <row r="138" spans="1:4" x14ac:dyDescent="0.35">
      <c r="A138" s="264">
        <v>44405</v>
      </c>
      <c r="B138" s="134">
        <v>1960779</v>
      </c>
      <c r="C138" s="134" t="s">
        <v>1216</v>
      </c>
      <c r="D138" s="134" t="s">
        <v>546</v>
      </c>
    </row>
    <row r="139" spans="1:4" x14ac:dyDescent="0.35">
      <c r="A139" s="264">
        <v>44405</v>
      </c>
      <c r="B139" s="134">
        <v>1914022</v>
      </c>
      <c r="C139" s="134" t="s">
        <v>1217</v>
      </c>
      <c r="D139" s="134" t="s">
        <v>39</v>
      </c>
    </row>
    <row r="140" spans="1:4" x14ac:dyDescent="0.35">
      <c r="A140" s="264">
        <v>44405</v>
      </c>
      <c r="B140" s="134">
        <v>1946654</v>
      </c>
      <c r="C140" s="134" t="s">
        <v>1218</v>
      </c>
      <c r="D140" s="134" t="s">
        <v>46</v>
      </c>
    </row>
    <row r="141" spans="1:4" x14ac:dyDescent="0.35">
      <c r="A141" s="264">
        <v>44405</v>
      </c>
      <c r="B141" s="134">
        <v>1961242</v>
      </c>
      <c r="C141" s="134" t="s">
        <v>1219</v>
      </c>
      <c r="D141" s="134" t="s">
        <v>30</v>
      </c>
    </row>
    <row r="142" spans="1:4" x14ac:dyDescent="0.35">
      <c r="A142" s="264">
        <v>44405</v>
      </c>
      <c r="B142" s="134">
        <v>1968178</v>
      </c>
      <c r="C142" s="134" t="s">
        <v>1220</v>
      </c>
      <c r="D142" s="134" t="s">
        <v>546</v>
      </c>
    </row>
    <row r="143" spans="1:4" x14ac:dyDescent="0.35">
      <c r="A143" s="264">
        <v>44405</v>
      </c>
      <c r="B143" s="134">
        <v>1968186</v>
      </c>
      <c r="C143" s="134" t="s">
        <v>1221</v>
      </c>
      <c r="D143" s="134" t="s">
        <v>39</v>
      </c>
    </row>
    <row r="144" spans="1:4" x14ac:dyDescent="0.35">
      <c r="A144" s="264">
        <v>44405</v>
      </c>
      <c r="B144" s="134">
        <v>1887231</v>
      </c>
      <c r="C144" s="134" t="s">
        <v>1222</v>
      </c>
      <c r="D144" s="134" t="s">
        <v>46</v>
      </c>
    </row>
    <row r="145" spans="1:5" x14ac:dyDescent="0.35">
      <c r="A145" s="264">
        <v>44405</v>
      </c>
      <c r="B145" s="134">
        <v>1973479</v>
      </c>
      <c r="C145" s="134" t="s">
        <v>1223</v>
      </c>
      <c r="D145" s="134" t="s">
        <v>1048</v>
      </c>
    </row>
    <row r="146" spans="1:5" x14ac:dyDescent="0.35">
      <c r="A146" s="264">
        <v>44405</v>
      </c>
      <c r="B146" s="134">
        <v>1973474</v>
      </c>
      <c r="C146" s="134" t="s">
        <v>1224</v>
      </c>
      <c r="D146" s="134" t="s">
        <v>520</v>
      </c>
    </row>
    <row r="147" spans="1:5" x14ac:dyDescent="0.35">
      <c r="A147" s="173"/>
      <c r="B147" s="177"/>
      <c r="C147" s="176"/>
    </row>
    <row r="148" spans="1:5" x14ac:dyDescent="0.35">
      <c r="A148" s="132" t="s">
        <v>505</v>
      </c>
      <c r="B148" s="132" t="s">
        <v>1146</v>
      </c>
      <c r="C148" s="132" t="s">
        <v>2</v>
      </c>
      <c r="D148" s="132" t="s">
        <v>9</v>
      </c>
      <c r="E148" s="132" t="s">
        <v>107</v>
      </c>
    </row>
    <row r="149" spans="1:5" ht="43.5" hidden="1" x14ac:dyDescent="0.35">
      <c r="A149" s="4">
        <v>44271</v>
      </c>
      <c r="B149" s="137">
        <v>1739914</v>
      </c>
      <c r="C149" s="137" t="s">
        <v>1225</v>
      </c>
      <c r="D149" s="135" t="s">
        <v>23</v>
      </c>
      <c r="E149" s="1" t="s">
        <v>113</v>
      </c>
    </row>
    <row r="150" spans="1:5" ht="29" hidden="1" x14ac:dyDescent="0.35">
      <c r="A150" s="4">
        <v>44271</v>
      </c>
      <c r="B150" s="137">
        <v>1739924</v>
      </c>
      <c r="C150" s="137" t="s">
        <v>1226</v>
      </c>
      <c r="D150" s="135" t="s">
        <v>23</v>
      </c>
      <c r="E150" s="1" t="s">
        <v>113</v>
      </c>
    </row>
    <row r="151" spans="1:5" ht="29" hidden="1" x14ac:dyDescent="0.35">
      <c r="A151" s="4">
        <v>44271</v>
      </c>
      <c r="B151" s="137">
        <v>1742136</v>
      </c>
      <c r="C151" s="137" t="s">
        <v>1227</v>
      </c>
      <c r="D151" s="135" t="s">
        <v>46</v>
      </c>
      <c r="E151" s="1" t="s">
        <v>113</v>
      </c>
    </row>
    <row r="152" spans="1:5" hidden="1" x14ac:dyDescent="0.35">
      <c r="A152" s="4">
        <v>44271</v>
      </c>
      <c r="B152" s="138">
        <v>1754695</v>
      </c>
      <c r="C152" s="137" t="s">
        <v>1228</v>
      </c>
      <c r="D152" s="135" t="s">
        <v>39</v>
      </c>
      <c r="E152" s="1" t="s">
        <v>235</v>
      </c>
    </row>
    <row r="153" spans="1:5" ht="29" hidden="1" x14ac:dyDescent="0.35">
      <c r="A153" s="4">
        <v>44271</v>
      </c>
      <c r="B153" s="137">
        <v>1757135</v>
      </c>
      <c r="C153" s="137" t="s">
        <v>1229</v>
      </c>
      <c r="D153" s="135" t="s">
        <v>39</v>
      </c>
      <c r="E153" s="1" t="s">
        <v>113</v>
      </c>
    </row>
    <row r="154" spans="1:5" ht="29" hidden="1" x14ac:dyDescent="0.35">
      <c r="A154" s="4">
        <v>44271</v>
      </c>
      <c r="B154" s="137">
        <v>1758077</v>
      </c>
      <c r="C154" s="137" t="s">
        <v>1230</v>
      </c>
      <c r="D154" s="135" t="s">
        <v>23</v>
      </c>
      <c r="E154" s="1" t="s">
        <v>113</v>
      </c>
    </row>
    <row r="155" spans="1:5" hidden="1" x14ac:dyDescent="0.35">
      <c r="A155" s="4">
        <v>44272</v>
      </c>
      <c r="B155" s="138">
        <v>1734561</v>
      </c>
      <c r="C155" s="54" t="s">
        <v>1231</v>
      </c>
      <c r="D155" s="135" t="s">
        <v>39</v>
      </c>
      <c r="E155" s="1" t="s">
        <v>1232</v>
      </c>
    </row>
    <row r="156" spans="1:5" hidden="1" x14ac:dyDescent="0.35">
      <c r="A156" s="4">
        <v>44272</v>
      </c>
      <c r="B156" s="138">
        <v>1736042</v>
      </c>
      <c r="C156" s="54" t="s">
        <v>1233</v>
      </c>
      <c r="D156" s="135" t="s">
        <v>30</v>
      </c>
      <c r="E156" s="1" t="s">
        <v>113</v>
      </c>
    </row>
    <row r="157" spans="1:5" hidden="1" x14ac:dyDescent="0.35">
      <c r="A157" s="4">
        <v>44272</v>
      </c>
      <c r="B157" s="138">
        <v>1753434</v>
      </c>
      <c r="C157" s="54" t="s">
        <v>1234</v>
      </c>
      <c r="D157" s="135" t="s">
        <v>30</v>
      </c>
      <c r="E157" s="1" t="s">
        <v>113</v>
      </c>
    </row>
    <row r="158" spans="1:5" hidden="1" x14ac:dyDescent="0.35">
      <c r="A158" s="4">
        <v>44272</v>
      </c>
      <c r="B158" s="138">
        <v>1754061</v>
      </c>
      <c r="C158" s="54" t="s">
        <v>1235</v>
      </c>
      <c r="D158" s="135" t="s">
        <v>39</v>
      </c>
      <c r="E158" s="1" t="s">
        <v>113</v>
      </c>
    </row>
    <row r="159" spans="1:5" hidden="1" x14ac:dyDescent="0.35">
      <c r="A159" s="4">
        <v>44272</v>
      </c>
      <c r="B159" s="138">
        <v>1757376</v>
      </c>
      <c r="C159" s="54" t="s">
        <v>1236</v>
      </c>
      <c r="D159" s="135" t="s">
        <v>30</v>
      </c>
      <c r="E159" s="1" t="s">
        <v>128</v>
      </c>
    </row>
    <row r="160" spans="1:5" hidden="1" x14ac:dyDescent="0.35">
      <c r="A160" s="4">
        <v>44272</v>
      </c>
      <c r="B160" s="138">
        <v>1757378</v>
      </c>
      <c r="C160" s="54" t="s">
        <v>1237</v>
      </c>
      <c r="D160" s="135" t="s">
        <v>30</v>
      </c>
      <c r="E160" s="1" t="s">
        <v>113</v>
      </c>
    </row>
    <row r="161" spans="1:5" hidden="1" x14ac:dyDescent="0.35">
      <c r="A161" s="4">
        <v>44272</v>
      </c>
      <c r="B161" s="138">
        <v>1757379</v>
      </c>
      <c r="C161" s="54" t="s">
        <v>1238</v>
      </c>
      <c r="D161" s="135" t="s">
        <v>30</v>
      </c>
      <c r="E161" s="1" t="s">
        <v>128</v>
      </c>
    </row>
    <row r="162" spans="1:5" hidden="1" x14ac:dyDescent="0.35">
      <c r="A162" s="4">
        <v>44272</v>
      </c>
      <c r="B162" s="138">
        <v>1757384</v>
      </c>
      <c r="C162" s="54" t="s">
        <v>1239</v>
      </c>
      <c r="D162" s="135" t="s">
        <v>46</v>
      </c>
      <c r="E162" s="1" t="s">
        <v>235</v>
      </c>
    </row>
    <row r="163" spans="1:5" hidden="1" x14ac:dyDescent="0.35">
      <c r="A163" s="4">
        <v>44272</v>
      </c>
      <c r="B163" s="138">
        <v>1758057</v>
      </c>
      <c r="C163" s="54" t="s">
        <v>1240</v>
      </c>
      <c r="D163" s="135" t="s">
        <v>30</v>
      </c>
      <c r="E163" s="1" t="s">
        <v>128</v>
      </c>
    </row>
    <row r="164" spans="1:5" hidden="1" x14ac:dyDescent="0.35">
      <c r="A164" s="4">
        <v>44272</v>
      </c>
      <c r="B164" s="138">
        <v>1760396</v>
      </c>
      <c r="C164" s="54" t="s">
        <v>1241</v>
      </c>
      <c r="D164" s="135" t="s">
        <v>30</v>
      </c>
      <c r="E164" s="1" t="s">
        <v>113</v>
      </c>
    </row>
    <row r="165" spans="1:5" hidden="1" x14ac:dyDescent="0.35">
      <c r="A165" s="4">
        <v>44272</v>
      </c>
      <c r="B165" s="138">
        <v>1760403</v>
      </c>
      <c r="C165" s="54" t="s">
        <v>1242</v>
      </c>
      <c r="D165" s="135" t="s">
        <v>30</v>
      </c>
      <c r="E165" s="1" t="s">
        <v>113</v>
      </c>
    </row>
    <row r="166" spans="1:5" hidden="1" x14ac:dyDescent="0.35">
      <c r="A166" s="4">
        <v>44272</v>
      </c>
      <c r="B166" s="138">
        <v>1760510</v>
      </c>
      <c r="C166" s="54" t="s">
        <v>1243</v>
      </c>
      <c r="D166" s="135" t="s">
        <v>30</v>
      </c>
      <c r="E166" s="1" t="s">
        <v>113</v>
      </c>
    </row>
    <row r="167" spans="1:5" hidden="1" x14ac:dyDescent="0.35">
      <c r="A167" s="4">
        <v>44273</v>
      </c>
      <c r="B167" s="54">
        <v>1757074</v>
      </c>
      <c r="C167" s="54" t="s">
        <v>1244</v>
      </c>
      <c r="D167" s="135" t="s">
        <v>39</v>
      </c>
      <c r="E167" s="1" t="s">
        <v>113</v>
      </c>
    </row>
    <row r="168" spans="1:5" hidden="1" x14ac:dyDescent="0.35">
      <c r="A168" s="4">
        <v>44273</v>
      </c>
      <c r="B168" s="54">
        <v>1757149</v>
      </c>
      <c r="C168" s="54" t="s">
        <v>1245</v>
      </c>
      <c r="D168" s="135" t="s">
        <v>39</v>
      </c>
      <c r="E168" s="1" t="s">
        <v>1232</v>
      </c>
    </row>
    <row r="169" spans="1:5" hidden="1" x14ac:dyDescent="0.35">
      <c r="A169" s="4">
        <v>44273</v>
      </c>
      <c r="B169" s="54">
        <v>1759003</v>
      </c>
      <c r="C169" s="54" t="s">
        <v>1246</v>
      </c>
      <c r="D169" s="54" t="s">
        <v>39</v>
      </c>
      <c r="E169" s="1" t="s">
        <v>235</v>
      </c>
    </row>
    <row r="170" spans="1:5" hidden="1" x14ac:dyDescent="0.35">
      <c r="A170" s="4">
        <v>44273</v>
      </c>
      <c r="B170" s="54">
        <v>1766125</v>
      </c>
      <c r="C170" s="54" t="s">
        <v>1247</v>
      </c>
      <c r="D170" s="54" t="s">
        <v>23</v>
      </c>
      <c r="E170" s="1" t="s">
        <v>113</v>
      </c>
    </row>
    <row r="171" spans="1:5" hidden="1" x14ac:dyDescent="0.35">
      <c r="A171" s="4">
        <v>44273</v>
      </c>
      <c r="B171" s="54">
        <v>1757063</v>
      </c>
      <c r="C171" s="54" t="s">
        <v>1248</v>
      </c>
      <c r="D171" s="54" t="s">
        <v>39</v>
      </c>
      <c r="E171" s="1" t="s">
        <v>113</v>
      </c>
    </row>
    <row r="172" spans="1:5" hidden="1" x14ac:dyDescent="0.35">
      <c r="A172" s="4">
        <v>44273</v>
      </c>
      <c r="B172" s="54">
        <v>1757386</v>
      </c>
      <c r="C172" s="54" t="s">
        <v>1249</v>
      </c>
      <c r="D172" s="54" t="s">
        <v>46</v>
      </c>
      <c r="E172" s="1" t="s">
        <v>113</v>
      </c>
    </row>
    <row r="173" spans="1:5" hidden="1" x14ac:dyDescent="0.35">
      <c r="A173" s="4">
        <v>44274</v>
      </c>
      <c r="B173" s="139">
        <v>1724220</v>
      </c>
      <c r="C173" s="137" t="s">
        <v>1250</v>
      </c>
      <c r="D173" s="1" t="s">
        <v>523</v>
      </c>
      <c r="E173" s="1" t="s">
        <v>113</v>
      </c>
    </row>
    <row r="174" spans="1:5" hidden="1" x14ac:dyDescent="0.35">
      <c r="A174" s="4">
        <v>44274</v>
      </c>
      <c r="B174" s="139">
        <v>1743524</v>
      </c>
      <c r="C174" s="137" t="s">
        <v>1251</v>
      </c>
      <c r="D174" s="1" t="s">
        <v>523</v>
      </c>
      <c r="E174" s="1" t="s">
        <v>113</v>
      </c>
    </row>
    <row r="175" spans="1:5" ht="29" hidden="1" x14ac:dyDescent="0.35">
      <c r="A175" s="4">
        <v>44274</v>
      </c>
      <c r="B175" s="139">
        <v>1753545</v>
      </c>
      <c r="C175" s="137" t="s">
        <v>1252</v>
      </c>
      <c r="D175" s="1" t="s">
        <v>23</v>
      </c>
      <c r="E175" s="1" t="s">
        <v>113</v>
      </c>
    </row>
    <row r="176" spans="1:5" ht="29" hidden="1" x14ac:dyDescent="0.35">
      <c r="A176" s="4">
        <v>44274</v>
      </c>
      <c r="B176" s="139">
        <v>1756017</v>
      </c>
      <c r="C176" s="137" t="s">
        <v>1253</v>
      </c>
      <c r="D176" s="1" t="s">
        <v>30</v>
      </c>
      <c r="E176" s="1" t="s">
        <v>235</v>
      </c>
    </row>
    <row r="177" spans="1:5" ht="29" hidden="1" x14ac:dyDescent="0.35">
      <c r="A177" s="4">
        <v>44274</v>
      </c>
      <c r="B177" s="139">
        <v>1756019</v>
      </c>
      <c r="C177" s="137" t="s">
        <v>1254</v>
      </c>
      <c r="D177" s="1" t="s">
        <v>30</v>
      </c>
      <c r="E177" s="1" t="s">
        <v>113</v>
      </c>
    </row>
    <row r="178" spans="1:5" ht="29" hidden="1" x14ac:dyDescent="0.35">
      <c r="A178" s="4">
        <v>44274</v>
      </c>
      <c r="B178" s="139">
        <v>1756028</v>
      </c>
      <c r="C178" s="137" t="s">
        <v>1255</v>
      </c>
      <c r="D178" s="1" t="s">
        <v>30</v>
      </c>
      <c r="E178" s="1" t="s">
        <v>113</v>
      </c>
    </row>
    <row r="179" spans="1:5" hidden="1" x14ac:dyDescent="0.35">
      <c r="A179" s="4">
        <v>44274</v>
      </c>
      <c r="B179" s="139">
        <v>1757379</v>
      </c>
      <c r="C179" s="137" t="s">
        <v>1238</v>
      </c>
      <c r="D179" s="1" t="s">
        <v>30</v>
      </c>
      <c r="E179" s="1" t="s">
        <v>113</v>
      </c>
    </row>
    <row r="180" spans="1:5" hidden="1" x14ac:dyDescent="0.35">
      <c r="A180" s="4">
        <v>44274</v>
      </c>
      <c r="B180" s="139">
        <v>1759003</v>
      </c>
      <c r="C180" s="137" t="s">
        <v>1256</v>
      </c>
      <c r="D180" s="1" t="s">
        <v>39</v>
      </c>
      <c r="E180" s="1" t="s">
        <v>113</v>
      </c>
    </row>
    <row r="181" spans="1:5" ht="29" hidden="1" x14ac:dyDescent="0.35">
      <c r="A181" s="4">
        <v>44274</v>
      </c>
      <c r="B181" s="139">
        <v>1773372</v>
      </c>
      <c r="C181" s="137" t="s">
        <v>1257</v>
      </c>
      <c r="D181" s="1" t="s">
        <v>546</v>
      </c>
      <c r="E181" s="1" t="s">
        <v>113</v>
      </c>
    </row>
    <row r="182" spans="1:5" ht="29" hidden="1" x14ac:dyDescent="0.35">
      <c r="A182" s="4">
        <v>44277</v>
      </c>
      <c r="B182" s="139">
        <v>1756017</v>
      </c>
      <c r="C182" s="137" t="s">
        <v>1253</v>
      </c>
      <c r="D182" s="1" t="s">
        <v>30</v>
      </c>
      <c r="E182" s="1" t="s">
        <v>113</v>
      </c>
    </row>
    <row r="183" spans="1:5" ht="29" hidden="1" x14ac:dyDescent="0.35">
      <c r="A183" s="4">
        <v>44277</v>
      </c>
      <c r="B183" s="139">
        <v>1757140</v>
      </c>
      <c r="C183" s="137" t="s">
        <v>1258</v>
      </c>
      <c r="D183" s="1" t="s">
        <v>39</v>
      </c>
      <c r="E183" s="1" t="s">
        <v>235</v>
      </c>
    </row>
    <row r="184" spans="1:5" ht="29" hidden="1" x14ac:dyDescent="0.35">
      <c r="A184" s="4">
        <v>44277</v>
      </c>
      <c r="B184" s="139">
        <v>1757384</v>
      </c>
      <c r="C184" s="137" t="s">
        <v>1239</v>
      </c>
      <c r="D184" s="1" t="s">
        <v>1149</v>
      </c>
      <c r="E184" s="1" t="s">
        <v>113</v>
      </c>
    </row>
    <row r="185" spans="1:5" ht="29" hidden="1" x14ac:dyDescent="0.35">
      <c r="A185" s="4">
        <v>44277</v>
      </c>
      <c r="B185" s="139">
        <v>1760398</v>
      </c>
      <c r="C185" s="137" t="s">
        <v>1259</v>
      </c>
      <c r="D185" s="1" t="s">
        <v>30</v>
      </c>
      <c r="E185" s="1" t="s">
        <v>113</v>
      </c>
    </row>
    <row r="186" spans="1:5" ht="29" hidden="1" x14ac:dyDescent="0.35">
      <c r="A186" s="4">
        <v>44277</v>
      </c>
      <c r="B186" s="139">
        <v>1761289</v>
      </c>
      <c r="C186" s="137" t="s">
        <v>1260</v>
      </c>
      <c r="D186" s="1" t="s">
        <v>1149</v>
      </c>
      <c r="E186" s="1"/>
    </row>
    <row r="187" spans="1:5" hidden="1" x14ac:dyDescent="0.35">
      <c r="A187" s="4">
        <v>44277</v>
      </c>
      <c r="B187" s="139">
        <v>1766774</v>
      </c>
      <c r="C187" s="137" t="s">
        <v>1261</v>
      </c>
      <c r="D187" s="1" t="s">
        <v>30</v>
      </c>
      <c r="E187" s="1" t="s">
        <v>113</v>
      </c>
    </row>
    <row r="188" spans="1:5" ht="43.5" hidden="1" x14ac:dyDescent="0.35">
      <c r="A188" s="4">
        <v>44277</v>
      </c>
      <c r="B188" s="139">
        <v>1766775</v>
      </c>
      <c r="C188" s="137" t="s">
        <v>1262</v>
      </c>
      <c r="D188" s="1" t="s">
        <v>30</v>
      </c>
      <c r="E188" s="1" t="s">
        <v>113</v>
      </c>
    </row>
    <row r="189" spans="1:5" ht="29" hidden="1" x14ac:dyDescent="0.35">
      <c r="A189" s="4">
        <v>44277</v>
      </c>
      <c r="B189" s="139">
        <v>1774914</v>
      </c>
      <c r="C189" s="137" t="s">
        <v>1263</v>
      </c>
      <c r="D189" s="1" t="s">
        <v>30</v>
      </c>
      <c r="E189" s="1" t="s">
        <v>113</v>
      </c>
    </row>
    <row r="190" spans="1:5" hidden="1" x14ac:dyDescent="0.35">
      <c r="A190" s="4">
        <v>44278</v>
      </c>
      <c r="B190" s="138">
        <v>1754687</v>
      </c>
      <c r="C190" s="54" t="s">
        <v>1264</v>
      </c>
      <c r="D190" s="1" t="s">
        <v>39</v>
      </c>
      <c r="E190" s="1" t="s">
        <v>113</v>
      </c>
    </row>
    <row r="191" spans="1:5" hidden="1" x14ac:dyDescent="0.35">
      <c r="A191" s="4">
        <v>44278</v>
      </c>
      <c r="B191" s="138">
        <v>1755391</v>
      </c>
      <c r="C191" s="54" t="s">
        <v>1265</v>
      </c>
      <c r="D191" s="1" t="s">
        <v>30</v>
      </c>
      <c r="E191" s="1" t="s">
        <v>113</v>
      </c>
    </row>
    <row r="192" spans="1:5" hidden="1" x14ac:dyDescent="0.35">
      <c r="A192" s="4">
        <v>44278</v>
      </c>
      <c r="B192" s="138">
        <v>1756736</v>
      </c>
      <c r="C192" s="54" t="s">
        <v>1266</v>
      </c>
      <c r="D192" s="1" t="s">
        <v>23</v>
      </c>
      <c r="E192" s="1" t="s">
        <v>113</v>
      </c>
    </row>
    <row r="193" spans="1:5" hidden="1" x14ac:dyDescent="0.35">
      <c r="A193" s="4">
        <v>44278</v>
      </c>
      <c r="B193" s="138">
        <v>1756738</v>
      </c>
      <c r="C193" s="54" t="s">
        <v>1267</v>
      </c>
      <c r="D193" s="1" t="s">
        <v>546</v>
      </c>
      <c r="E193" s="1" t="s">
        <v>235</v>
      </c>
    </row>
    <row r="194" spans="1:5" hidden="1" x14ac:dyDescent="0.35">
      <c r="A194" s="4">
        <v>44278</v>
      </c>
      <c r="B194" s="138">
        <v>1757771</v>
      </c>
      <c r="C194" s="54" t="s">
        <v>1268</v>
      </c>
      <c r="D194" s="1" t="s">
        <v>39</v>
      </c>
      <c r="E194" s="1" t="s">
        <v>235</v>
      </c>
    </row>
    <row r="195" spans="1:5" hidden="1" x14ac:dyDescent="0.35">
      <c r="A195" s="4">
        <v>44278</v>
      </c>
      <c r="B195" s="138">
        <v>1761289</v>
      </c>
      <c r="C195" s="54" t="s">
        <v>1260</v>
      </c>
      <c r="D195" s="1" t="s">
        <v>546</v>
      </c>
      <c r="E195" s="1"/>
    </row>
    <row r="196" spans="1:5" hidden="1" x14ac:dyDescent="0.35">
      <c r="A196" s="4">
        <v>44278</v>
      </c>
      <c r="B196" s="138">
        <v>1766773</v>
      </c>
      <c r="C196" s="54" t="s">
        <v>1269</v>
      </c>
      <c r="D196" s="1" t="s">
        <v>23</v>
      </c>
      <c r="E196" s="1" t="s">
        <v>113</v>
      </c>
    </row>
    <row r="197" spans="1:5" hidden="1" x14ac:dyDescent="0.35">
      <c r="A197" s="4">
        <v>44278</v>
      </c>
      <c r="B197" s="138">
        <v>1771457</v>
      </c>
      <c r="C197" s="54" t="s">
        <v>1270</v>
      </c>
      <c r="D197" s="1" t="s">
        <v>23</v>
      </c>
      <c r="E197" s="1" t="s">
        <v>113</v>
      </c>
    </row>
    <row r="198" spans="1:5" hidden="1" x14ac:dyDescent="0.35">
      <c r="A198" s="4">
        <v>44278</v>
      </c>
      <c r="B198" s="138">
        <v>1771460</v>
      </c>
      <c r="C198" s="54" t="s">
        <v>1271</v>
      </c>
      <c r="D198" s="1" t="s">
        <v>23</v>
      </c>
      <c r="E198" s="1" t="s">
        <v>113</v>
      </c>
    </row>
    <row r="199" spans="1:5" hidden="1" x14ac:dyDescent="0.35">
      <c r="A199" s="4">
        <v>44278</v>
      </c>
      <c r="B199" s="138">
        <v>1777195</v>
      </c>
      <c r="C199" s="54" t="s">
        <v>1272</v>
      </c>
      <c r="D199" s="1" t="s">
        <v>39</v>
      </c>
      <c r="E199" s="1" t="s">
        <v>113</v>
      </c>
    </row>
    <row r="200" spans="1:5" ht="29" hidden="1" x14ac:dyDescent="0.35">
      <c r="A200" s="4">
        <v>44279</v>
      </c>
      <c r="B200" s="138">
        <v>1732026</v>
      </c>
      <c r="C200" s="137" t="s">
        <v>1273</v>
      </c>
      <c r="D200" s="1" t="s">
        <v>546</v>
      </c>
      <c r="E200" s="1" t="s">
        <v>113</v>
      </c>
    </row>
    <row r="201" spans="1:5" ht="43.5" hidden="1" x14ac:dyDescent="0.35">
      <c r="A201" s="4">
        <v>44279</v>
      </c>
      <c r="B201" s="138">
        <v>1734349</v>
      </c>
      <c r="C201" s="137" t="s">
        <v>1274</v>
      </c>
      <c r="D201" s="1" t="s">
        <v>30</v>
      </c>
      <c r="E201" s="1" t="s">
        <v>113</v>
      </c>
    </row>
    <row r="202" spans="1:5" ht="29" hidden="1" x14ac:dyDescent="0.35">
      <c r="A202" s="4">
        <v>44279</v>
      </c>
      <c r="B202" s="138">
        <v>1739935</v>
      </c>
      <c r="C202" s="137" t="s">
        <v>1275</v>
      </c>
      <c r="D202" s="1" t="s">
        <v>23</v>
      </c>
      <c r="E202" s="1" t="s">
        <v>113</v>
      </c>
    </row>
    <row r="203" spans="1:5" hidden="1" x14ac:dyDescent="0.35">
      <c r="A203" s="4">
        <v>44279</v>
      </c>
      <c r="B203" s="138">
        <v>1740754</v>
      </c>
      <c r="C203" s="54" t="s">
        <v>1276</v>
      </c>
      <c r="D203" s="1" t="s">
        <v>30</v>
      </c>
      <c r="E203" s="1" t="s">
        <v>113</v>
      </c>
    </row>
    <row r="204" spans="1:5" ht="29" hidden="1" x14ac:dyDescent="0.35">
      <c r="A204" s="4">
        <v>44279</v>
      </c>
      <c r="B204" s="138">
        <v>1741166</v>
      </c>
      <c r="C204" s="137" t="s">
        <v>1277</v>
      </c>
      <c r="D204" s="1" t="s">
        <v>217</v>
      </c>
      <c r="E204" s="1" t="s">
        <v>113</v>
      </c>
    </row>
    <row r="205" spans="1:5" ht="29" hidden="1" x14ac:dyDescent="0.35">
      <c r="A205" s="4">
        <v>44279</v>
      </c>
      <c r="B205" s="138">
        <v>1741451</v>
      </c>
      <c r="C205" s="137" t="s">
        <v>1278</v>
      </c>
      <c r="D205" s="1" t="s">
        <v>30</v>
      </c>
      <c r="E205" s="1" t="s">
        <v>113</v>
      </c>
    </row>
    <row r="206" spans="1:5" ht="29" hidden="1" x14ac:dyDescent="0.35">
      <c r="A206" s="4">
        <v>44279</v>
      </c>
      <c r="B206" s="138">
        <v>1748745</v>
      </c>
      <c r="C206" s="137" t="s">
        <v>1279</v>
      </c>
      <c r="D206" s="1" t="s">
        <v>23</v>
      </c>
      <c r="E206" s="1" t="s">
        <v>113</v>
      </c>
    </row>
    <row r="207" spans="1:5" ht="43.5" hidden="1" x14ac:dyDescent="0.35">
      <c r="A207" s="4">
        <v>44279</v>
      </c>
      <c r="B207" s="138">
        <v>1754044</v>
      </c>
      <c r="C207" s="137" t="s">
        <v>1280</v>
      </c>
      <c r="D207" s="1" t="s">
        <v>546</v>
      </c>
      <c r="E207" s="1" t="s">
        <v>235</v>
      </c>
    </row>
    <row r="208" spans="1:5" ht="29" hidden="1" x14ac:dyDescent="0.35">
      <c r="A208" s="4">
        <v>44279</v>
      </c>
      <c r="B208" s="138">
        <v>1756737</v>
      </c>
      <c r="C208" s="137" t="s">
        <v>1281</v>
      </c>
      <c r="D208" s="1" t="s">
        <v>546</v>
      </c>
      <c r="E208" s="1" t="s">
        <v>113</v>
      </c>
    </row>
    <row r="209" spans="1:5" ht="29" hidden="1" x14ac:dyDescent="0.35">
      <c r="A209" s="4">
        <v>44279</v>
      </c>
      <c r="B209" s="138">
        <v>1757376</v>
      </c>
      <c r="C209" s="137" t="s">
        <v>1236</v>
      </c>
      <c r="D209" s="1" t="s">
        <v>30</v>
      </c>
      <c r="E209" s="1" t="s">
        <v>113</v>
      </c>
    </row>
    <row r="210" spans="1:5" hidden="1" x14ac:dyDescent="0.35">
      <c r="A210" s="4">
        <v>44279</v>
      </c>
      <c r="B210" s="138">
        <v>1757771</v>
      </c>
      <c r="C210" s="137" t="s">
        <v>1268</v>
      </c>
      <c r="D210" s="1" t="s">
        <v>39</v>
      </c>
      <c r="E210" s="1" t="s">
        <v>113</v>
      </c>
    </row>
    <row r="211" spans="1:5" ht="29" hidden="1" x14ac:dyDescent="0.35">
      <c r="A211" s="4">
        <v>44279</v>
      </c>
      <c r="B211" s="138">
        <v>1757773</v>
      </c>
      <c r="C211" s="137" t="s">
        <v>1282</v>
      </c>
      <c r="D211" s="1" t="s">
        <v>39</v>
      </c>
      <c r="E211" s="1" t="s">
        <v>235</v>
      </c>
    </row>
    <row r="212" spans="1:5" ht="29" hidden="1" x14ac:dyDescent="0.35">
      <c r="A212" s="4">
        <v>44279</v>
      </c>
      <c r="B212" s="138">
        <v>1761294</v>
      </c>
      <c r="C212" s="137" t="s">
        <v>1283</v>
      </c>
      <c r="D212" s="1" t="s">
        <v>23</v>
      </c>
      <c r="E212" s="1" t="s">
        <v>113</v>
      </c>
    </row>
    <row r="213" spans="1:5" ht="29" hidden="1" x14ac:dyDescent="0.35">
      <c r="A213" s="4">
        <v>44279</v>
      </c>
      <c r="B213" s="138">
        <v>1766002</v>
      </c>
      <c r="C213" s="137" t="s">
        <v>1284</v>
      </c>
      <c r="D213" s="1" t="s">
        <v>30</v>
      </c>
      <c r="E213" s="1" t="s">
        <v>235</v>
      </c>
    </row>
    <row r="214" spans="1:5" ht="29" hidden="1" x14ac:dyDescent="0.35">
      <c r="A214" s="4">
        <v>44279</v>
      </c>
      <c r="B214" s="138">
        <v>1766124</v>
      </c>
      <c r="C214" s="137" t="s">
        <v>1285</v>
      </c>
      <c r="D214" s="1" t="s">
        <v>23</v>
      </c>
      <c r="E214" s="1" t="s">
        <v>113</v>
      </c>
    </row>
    <row r="215" spans="1:5" ht="29" hidden="1" x14ac:dyDescent="0.35">
      <c r="A215" s="4">
        <v>44279</v>
      </c>
      <c r="B215" s="138">
        <v>1766803</v>
      </c>
      <c r="C215" s="137" t="s">
        <v>1286</v>
      </c>
      <c r="D215" s="1" t="s">
        <v>30</v>
      </c>
      <c r="E215" s="1" t="s">
        <v>235</v>
      </c>
    </row>
    <row r="216" spans="1:5" ht="29" hidden="1" x14ac:dyDescent="0.35">
      <c r="A216" s="4">
        <v>44279</v>
      </c>
      <c r="B216" s="138">
        <v>1771469</v>
      </c>
      <c r="C216" s="137" t="s">
        <v>1287</v>
      </c>
      <c r="D216" s="1" t="s">
        <v>23</v>
      </c>
      <c r="E216" s="1" t="s">
        <v>113</v>
      </c>
    </row>
    <row r="217" spans="1:5" ht="29" hidden="1" x14ac:dyDescent="0.35">
      <c r="A217" s="4">
        <v>44279</v>
      </c>
      <c r="B217" s="138">
        <v>1774907</v>
      </c>
      <c r="C217" s="137" t="s">
        <v>1288</v>
      </c>
      <c r="D217" s="1" t="s">
        <v>30</v>
      </c>
      <c r="E217" s="1" t="s">
        <v>113</v>
      </c>
    </row>
    <row r="218" spans="1:5" hidden="1" x14ac:dyDescent="0.35">
      <c r="A218" s="4">
        <v>44279</v>
      </c>
      <c r="B218" s="138">
        <v>1775206</v>
      </c>
      <c r="C218" s="137" t="s">
        <v>1289</v>
      </c>
      <c r="D218" s="1" t="s">
        <v>23</v>
      </c>
      <c r="E218" s="1" t="s">
        <v>113</v>
      </c>
    </row>
    <row r="219" spans="1:5" ht="29" hidden="1" x14ac:dyDescent="0.35">
      <c r="A219" s="4">
        <v>44279</v>
      </c>
      <c r="B219" s="138">
        <v>1782469</v>
      </c>
      <c r="C219" s="137" t="s">
        <v>1290</v>
      </c>
      <c r="D219" s="1" t="s">
        <v>23</v>
      </c>
      <c r="E219" s="1" t="s">
        <v>113</v>
      </c>
    </row>
    <row r="220" spans="1:5" ht="29" hidden="1" x14ac:dyDescent="0.35">
      <c r="A220" s="4">
        <v>44280</v>
      </c>
      <c r="B220" s="138">
        <v>1722542</v>
      </c>
      <c r="C220" s="137" t="s">
        <v>1291</v>
      </c>
      <c r="D220" s="1" t="s">
        <v>23</v>
      </c>
      <c r="E220" s="1" t="s">
        <v>113</v>
      </c>
    </row>
    <row r="221" spans="1:5" ht="29" hidden="1" x14ac:dyDescent="0.35">
      <c r="A221" s="4">
        <v>44280</v>
      </c>
      <c r="B221" s="138">
        <v>1727645</v>
      </c>
      <c r="C221" s="137" t="s">
        <v>1292</v>
      </c>
      <c r="D221" s="1" t="s">
        <v>546</v>
      </c>
      <c r="E221" s="1" t="s">
        <v>113</v>
      </c>
    </row>
    <row r="222" spans="1:5" ht="29" hidden="1" x14ac:dyDescent="0.35">
      <c r="A222" s="4">
        <v>44280</v>
      </c>
      <c r="B222" s="138">
        <v>1741452</v>
      </c>
      <c r="C222" s="137" t="s">
        <v>1293</v>
      </c>
      <c r="D222" s="1" t="s">
        <v>546</v>
      </c>
      <c r="E222" s="1" t="s">
        <v>113</v>
      </c>
    </row>
    <row r="223" spans="1:5" ht="29" hidden="1" x14ac:dyDescent="0.35">
      <c r="A223" s="4">
        <v>44280</v>
      </c>
      <c r="B223" s="138">
        <v>1742120</v>
      </c>
      <c r="C223" s="137" t="s">
        <v>1294</v>
      </c>
      <c r="D223" s="1" t="s">
        <v>23</v>
      </c>
      <c r="E223" s="1" t="s">
        <v>235</v>
      </c>
    </row>
    <row r="224" spans="1:5" ht="29" hidden="1" x14ac:dyDescent="0.35">
      <c r="A224" s="4">
        <v>44280</v>
      </c>
      <c r="B224" s="138">
        <v>1754683</v>
      </c>
      <c r="C224" s="137" t="s">
        <v>1295</v>
      </c>
      <c r="D224" s="1" t="s">
        <v>546</v>
      </c>
      <c r="E224" s="1" t="s">
        <v>113</v>
      </c>
    </row>
    <row r="225" spans="1:5" hidden="1" x14ac:dyDescent="0.35">
      <c r="A225" s="4">
        <v>44280</v>
      </c>
      <c r="B225" s="138">
        <v>1754695</v>
      </c>
      <c r="C225" s="137" t="s">
        <v>1228</v>
      </c>
      <c r="D225" s="1" t="s">
        <v>546</v>
      </c>
      <c r="E225" s="1" t="s">
        <v>113</v>
      </c>
    </row>
    <row r="226" spans="1:5" ht="29" hidden="1" x14ac:dyDescent="0.35">
      <c r="A226" s="4">
        <v>44280</v>
      </c>
      <c r="B226" s="138">
        <v>1757773</v>
      </c>
      <c r="C226" s="137" t="s">
        <v>1282</v>
      </c>
      <c r="D226" s="1" t="s">
        <v>23</v>
      </c>
      <c r="E226" s="1" t="s">
        <v>113</v>
      </c>
    </row>
    <row r="227" spans="1:5" ht="29" hidden="1" x14ac:dyDescent="0.35">
      <c r="A227" s="4">
        <v>44280</v>
      </c>
      <c r="B227" s="138">
        <v>1766002</v>
      </c>
      <c r="C227" s="137" t="s">
        <v>1284</v>
      </c>
      <c r="D227" s="1" t="s">
        <v>23</v>
      </c>
      <c r="E227" s="1" t="s">
        <v>113</v>
      </c>
    </row>
    <row r="228" spans="1:5" ht="29" hidden="1" x14ac:dyDescent="0.35">
      <c r="A228" s="4">
        <v>44280</v>
      </c>
      <c r="B228" s="138">
        <v>1766803</v>
      </c>
      <c r="C228" s="137" t="s">
        <v>1286</v>
      </c>
      <c r="D228" s="1" t="s">
        <v>23</v>
      </c>
      <c r="E228" s="1" t="s">
        <v>113</v>
      </c>
    </row>
    <row r="229" spans="1:5" hidden="1" x14ac:dyDescent="0.35">
      <c r="A229" s="4">
        <v>44280</v>
      </c>
      <c r="B229" s="138">
        <v>1767961</v>
      </c>
      <c r="C229" s="137" t="s">
        <v>1296</v>
      </c>
      <c r="D229" s="1" t="s">
        <v>23</v>
      </c>
      <c r="E229" s="1" t="s">
        <v>113</v>
      </c>
    </row>
    <row r="230" spans="1:5" hidden="1" x14ac:dyDescent="0.35">
      <c r="A230" s="4">
        <v>44280</v>
      </c>
      <c r="B230" s="138">
        <v>1769008</v>
      </c>
      <c r="C230" s="137" t="s">
        <v>1297</v>
      </c>
      <c r="D230" s="1" t="s">
        <v>546</v>
      </c>
      <c r="E230" s="1" t="s">
        <v>113</v>
      </c>
    </row>
    <row r="231" spans="1:5" ht="29" hidden="1" x14ac:dyDescent="0.35">
      <c r="A231" s="4">
        <v>44280</v>
      </c>
      <c r="B231" s="138">
        <v>1771450</v>
      </c>
      <c r="C231" s="137" t="s">
        <v>1298</v>
      </c>
      <c r="D231" s="1" t="s">
        <v>23</v>
      </c>
      <c r="E231" s="1" t="s">
        <v>113</v>
      </c>
    </row>
    <row r="232" spans="1:5" hidden="1" x14ac:dyDescent="0.35">
      <c r="A232" s="4">
        <v>44280</v>
      </c>
      <c r="B232" s="138">
        <v>1771467</v>
      </c>
      <c r="C232" s="137" t="s">
        <v>1299</v>
      </c>
      <c r="D232" s="1" t="s">
        <v>1300</v>
      </c>
      <c r="E232" s="1" t="s">
        <v>1300</v>
      </c>
    </row>
    <row r="233" spans="1:5" ht="29" hidden="1" x14ac:dyDescent="0.35">
      <c r="A233" s="4">
        <v>44280</v>
      </c>
      <c r="B233" s="138">
        <v>1771471</v>
      </c>
      <c r="C233" s="137" t="s">
        <v>1301</v>
      </c>
      <c r="D233" s="1" t="s">
        <v>23</v>
      </c>
      <c r="E233" s="1" t="s">
        <v>113</v>
      </c>
    </row>
    <row r="234" spans="1:5" ht="29" hidden="1" x14ac:dyDescent="0.35">
      <c r="A234" s="4">
        <v>44280</v>
      </c>
      <c r="B234" s="138">
        <v>1771478</v>
      </c>
      <c r="C234" s="137" t="s">
        <v>1302</v>
      </c>
      <c r="D234" s="1" t="s">
        <v>23</v>
      </c>
      <c r="E234" s="1" t="s">
        <v>113</v>
      </c>
    </row>
    <row r="235" spans="1:5" ht="29" hidden="1" x14ac:dyDescent="0.35">
      <c r="A235" s="4">
        <v>44280</v>
      </c>
      <c r="B235" s="138">
        <v>1777179</v>
      </c>
      <c r="C235" s="137" t="s">
        <v>1303</v>
      </c>
      <c r="D235" s="1" t="s">
        <v>546</v>
      </c>
      <c r="E235" s="1" t="s">
        <v>113</v>
      </c>
    </row>
    <row r="236" spans="1:5" ht="29" hidden="1" x14ac:dyDescent="0.35">
      <c r="A236" s="4">
        <v>44280</v>
      </c>
      <c r="B236" s="138">
        <v>1777183</v>
      </c>
      <c r="C236" s="137" t="s">
        <v>1304</v>
      </c>
      <c r="D236" s="1" t="s">
        <v>23</v>
      </c>
      <c r="E236" s="1" t="s">
        <v>113</v>
      </c>
    </row>
    <row r="237" spans="1:5" hidden="1" x14ac:dyDescent="0.35">
      <c r="A237" s="4">
        <v>44280</v>
      </c>
      <c r="B237" s="138">
        <v>1777185</v>
      </c>
      <c r="C237" s="137" t="s">
        <v>1305</v>
      </c>
      <c r="D237" s="1" t="s">
        <v>23</v>
      </c>
      <c r="E237" s="1" t="s">
        <v>113</v>
      </c>
    </row>
    <row r="238" spans="1:5" ht="29" hidden="1" x14ac:dyDescent="0.35">
      <c r="A238" s="4">
        <v>44280</v>
      </c>
      <c r="B238" s="138">
        <v>1780510</v>
      </c>
      <c r="C238" s="137" t="s">
        <v>1306</v>
      </c>
      <c r="D238" s="1" t="s">
        <v>23</v>
      </c>
      <c r="E238" s="1" t="s">
        <v>113</v>
      </c>
    </row>
    <row r="239" spans="1:5" hidden="1" x14ac:dyDescent="0.35">
      <c r="A239" s="4">
        <v>44280</v>
      </c>
      <c r="B239" s="138">
        <v>1782483</v>
      </c>
      <c r="C239" s="137" t="s">
        <v>1307</v>
      </c>
      <c r="D239" s="1" t="s">
        <v>546</v>
      </c>
      <c r="E239" s="1" t="s">
        <v>113</v>
      </c>
    </row>
    <row r="240" spans="1:5" ht="29" hidden="1" x14ac:dyDescent="0.35">
      <c r="A240" s="4">
        <v>44280</v>
      </c>
      <c r="B240" s="138">
        <v>1782494</v>
      </c>
      <c r="C240" s="137" t="s">
        <v>1308</v>
      </c>
      <c r="D240" s="1" t="s">
        <v>23</v>
      </c>
      <c r="E240" s="1" t="s">
        <v>113</v>
      </c>
    </row>
    <row r="241" spans="1:5" ht="29" hidden="1" x14ac:dyDescent="0.35">
      <c r="A241" s="4">
        <v>44280</v>
      </c>
      <c r="B241" s="138">
        <v>1783194</v>
      </c>
      <c r="C241" s="137" t="s">
        <v>1309</v>
      </c>
      <c r="D241" s="1" t="s">
        <v>546</v>
      </c>
      <c r="E241" s="1" t="s">
        <v>113</v>
      </c>
    </row>
    <row r="242" spans="1:5" ht="29" hidden="1" x14ac:dyDescent="0.35">
      <c r="A242" s="4">
        <v>44280</v>
      </c>
      <c r="B242" s="138">
        <v>1783197</v>
      </c>
      <c r="C242" s="137" t="s">
        <v>1310</v>
      </c>
      <c r="D242" s="1" t="s">
        <v>546</v>
      </c>
      <c r="E242" s="1" t="s">
        <v>235</v>
      </c>
    </row>
    <row r="243" spans="1:5" ht="29" hidden="1" x14ac:dyDescent="0.35">
      <c r="A243" s="4">
        <v>44280</v>
      </c>
      <c r="B243" s="138">
        <v>1783203</v>
      </c>
      <c r="C243" s="137" t="s">
        <v>1311</v>
      </c>
      <c r="D243" s="1" t="s">
        <v>23</v>
      </c>
      <c r="E243" s="1" t="s">
        <v>113</v>
      </c>
    </row>
    <row r="244" spans="1:5" hidden="1" x14ac:dyDescent="0.35">
      <c r="A244" s="4">
        <v>44280</v>
      </c>
      <c r="B244" s="138">
        <v>1783204</v>
      </c>
      <c r="C244" s="137" t="s">
        <v>1312</v>
      </c>
      <c r="D244" s="1" t="s">
        <v>546</v>
      </c>
      <c r="E244" s="1" t="s">
        <v>113</v>
      </c>
    </row>
    <row r="245" spans="1:5" ht="29" hidden="1" x14ac:dyDescent="0.35">
      <c r="A245" s="4">
        <v>44280</v>
      </c>
      <c r="B245" s="138">
        <v>1783207</v>
      </c>
      <c r="C245" s="137" t="s">
        <v>1313</v>
      </c>
      <c r="D245" s="1" t="s">
        <v>546</v>
      </c>
      <c r="E245" s="1" t="s">
        <v>113</v>
      </c>
    </row>
    <row r="246" spans="1:5" hidden="1" x14ac:dyDescent="0.35">
      <c r="A246" s="4">
        <v>44281</v>
      </c>
      <c r="B246" s="54">
        <v>1732530</v>
      </c>
      <c r="C246" s="1" t="s">
        <v>1314</v>
      </c>
      <c r="D246" s="1" t="s">
        <v>39</v>
      </c>
      <c r="E246" s="1" t="s">
        <v>113</v>
      </c>
    </row>
    <row r="247" spans="1:5" hidden="1" x14ac:dyDescent="0.35">
      <c r="A247" s="4">
        <v>44281</v>
      </c>
      <c r="B247" s="54">
        <v>1747524</v>
      </c>
      <c r="C247" s="1" t="s">
        <v>1315</v>
      </c>
      <c r="D247" s="1" t="s">
        <v>23</v>
      </c>
      <c r="E247" s="1" t="s">
        <v>113</v>
      </c>
    </row>
    <row r="248" spans="1:5" hidden="1" x14ac:dyDescent="0.35">
      <c r="A248" s="4">
        <v>44281</v>
      </c>
      <c r="B248" s="54">
        <v>1757140</v>
      </c>
      <c r="C248" s="1" t="s">
        <v>1258</v>
      </c>
      <c r="D248" s="1" t="s">
        <v>39</v>
      </c>
      <c r="E248" s="1" t="s">
        <v>113</v>
      </c>
    </row>
    <row r="249" spans="1:5" hidden="1" x14ac:dyDescent="0.35">
      <c r="A249" s="4">
        <v>44281</v>
      </c>
      <c r="B249" s="54">
        <v>1761293</v>
      </c>
      <c r="C249" s="1" t="s">
        <v>1316</v>
      </c>
      <c r="D249" s="1" t="s">
        <v>546</v>
      </c>
      <c r="E249" s="1" t="s">
        <v>113</v>
      </c>
    </row>
    <row r="250" spans="1:5" hidden="1" x14ac:dyDescent="0.35">
      <c r="A250" s="4">
        <v>44281</v>
      </c>
      <c r="B250" s="54">
        <v>1766001</v>
      </c>
      <c r="C250" s="1" t="s">
        <v>1317</v>
      </c>
      <c r="D250" s="1" t="s">
        <v>546</v>
      </c>
      <c r="E250" s="1" t="s">
        <v>113</v>
      </c>
    </row>
    <row r="251" spans="1:5" hidden="1" x14ac:dyDescent="0.35">
      <c r="A251" s="4">
        <v>44281</v>
      </c>
      <c r="B251" s="54">
        <v>1767960</v>
      </c>
      <c r="C251" s="1" t="s">
        <v>1318</v>
      </c>
      <c r="D251" s="1" t="s">
        <v>39</v>
      </c>
      <c r="E251" s="1" t="s">
        <v>113</v>
      </c>
    </row>
    <row r="252" spans="1:5" hidden="1" x14ac:dyDescent="0.35">
      <c r="A252" s="4">
        <v>44281</v>
      </c>
      <c r="B252" s="54">
        <v>1767962</v>
      </c>
      <c r="C252" s="1" t="s">
        <v>1319</v>
      </c>
      <c r="D252" s="1" t="s">
        <v>39</v>
      </c>
      <c r="E252" s="1" t="s">
        <v>113</v>
      </c>
    </row>
    <row r="253" spans="1:5" hidden="1" x14ac:dyDescent="0.35">
      <c r="A253" s="4">
        <v>44281</v>
      </c>
      <c r="B253" s="54">
        <v>1769006</v>
      </c>
      <c r="C253" s="1" t="s">
        <v>1320</v>
      </c>
      <c r="D253" s="1" t="s">
        <v>39</v>
      </c>
      <c r="E253" s="1" t="s">
        <v>113</v>
      </c>
    </row>
    <row r="254" spans="1:5" hidden="1" x14ac:dyDescent="0.35">
      <c r="A254" s="4">
        <v>44281</v>
      </c>
      <c r="B254" s="54">
        <v>1771393</v>
      </c>
      <c r="C254" s="1" t="s">
        <v>1321</v>
      </c>
      <c r="D254" s="1" t="s">
        <v>39</v>
      </c>
      <c r="E254" s="1" t="s">
        <v>113</v>
      </c>
    </row>
    <row r="255" spans="1:5" hidden="1" x14ac:dyDescent="0.35">
      <c r="A255" s="4">
        <v>44281</v>
      </c>
      <c r="B255" s="54">
        <v>1771404</v>
      </c>
      <c r="C255" s="1" t="s">
        <v>1322</v>
      </c>
      <c r="D255" s="1" t="s">
        <v>546</v>
      </c>
      <c r="E255" s="1" t="s">
        <v>113</v>
      </c>
    </row>
    <row r="256" spans="1:5" hidden="1" x14ac:dyDescent="0.35">
      <c r="A256" s="4">
        <v>44281</v>
      </c>
      <c r="B256" s="54">
        <v>1771406</v>
      </c>
      <c r="C256" s="1" t="s">
        <v>1323</v>
      </c>
      <c r="D256" s="1" t="s">
        <v>546</v>
      </c>
      <c r="E256" s="1" t="s">
        <v>113</v>
      </c>
    </row>
    <row r="257" spans="1:5" hidden="1" x14ac:dyDescent="0.35">
      <c r="A257" s="4">
        <v>44281</v>
      </c>
      <c r="B257" s="54">
        <v>1771448</v>
      </c>
      <c r="C257" s="1" t="s">
        <v>1324</v>
      </c>
      <c r="D257" s="1" t="s">
        <v>39</v>
      </c>
      <c r="E257" s="1" t="s">
        <v>113</v>
      </c>
    </row>
    <row r="258" spans="1:5" hidden="1" x14ac:dyDescent="0.35">
      <c r="A258" s="4">
        <v>44281</v>
      </c>
      <c r="B258" s="54">
        <v>1771454</v>
      </c>
      <c r="C258" s="1" t="s">
        <v>1325</v>
      </c>
      <c r="D258" s="1" t="s">
        <v>23</v>
      </c>
      <c r="E258" s="1" t="s">
        <v>113</v>
      </c>
    </row>
    <row r="259" spans="1:5" hidden="1" x14ac:dyDescent="0.35">
      <c r="A259" s="4">
        <v>44281</v>
      </c>
      <c r="B259" s="54">
        <v>1771465</v>
      </c>
      <c r="C259" s="1" t="s">
        <v>1326</v>
      </c>
      <c r="D259" s="1" t="s">
        <v>23</v>
      </c>
      <c r="E259" s="1" t="s">
        <v>113</v>
      </c>
    </row>
    <row r="260" spans="1:5" hidden="1" x14ac:dyDescent="0.35">
      <c r="A260" s="4">
        <v>44281</v>
      </c>
      <c r="B260" s="54">
        <v>1773404</v>
      </c>
      <c r="C260" s="1" t="s">
        <v>1327</v>
      </c>
      <c r="D260" s="1" t="s">
        <v>23</v>
      </c>
      <c r="E260" s="1" t="s">
        <v>113</v>
      </c>
    </row>
    <row r="261" spans="1:5" hidden="1" x14ac:dyDescent="0.35">
      <c r="A261" s="4">
        <v>44281</v>
      </c>
      <c r="B261" s="54">
        <v>1777182</v>
      </c>
      <c r="C261" s="1" t="s">
        <v>1328</v>
      </c>
      <c r="D261" s="1" t="s">
        <v>546</v>
      </c>
      <c r="E261" s="1" t="s">
        <v>235</v>
      </c>
    </row>
    <row r="262" spans="1:5" hidden="1" x14ac:dyDescent="0.35">
      <c r="A262" s="4">
        <v>44281</v>
      </c>
      <c r="B262" s="54">
        <v>1780465</v>
      </c>
      <c r="C262" s="1" t="s">
        <v>1329</v>
      </c>
      <c r="D262" s="1" t="s">
        <v>30</v>
      </c>
      <c r="E262" s="1" t="s">
        <v>113</v>
      </c>
    </row>
    <row r="263" spans="1:5" hidden="1" x14ac:dyDescent="0.35">
      <c r="A263" s="4">
        <v>44281</v>
      </c>
      <c r="B263" s="54">
        <v>1782502</v>
      </c>
      <c r="C263" s="1" t="s">
        <v>1330</v>
      </c>
      <c r="D263" s="1" t="s">
        <v>23</v>
      </c>
      <c r="E263" s="1" t="s">
        <v>113</v>
      </c>
    </row>
    <row r="264" spans="1:5" hidden="1" x14ac:dyDescent="0.35">
      <c r="A264" s="4">
        <v>44281</v>
      </c>
      <c r="B264" s="54">
        <v>1783192</v>
      </c>
      <c r="C264" s="1" t="s">
        <v>1331</v>
      </c>
      <c r="D264" s="1" t="s">
        <v>546</v>
      </c>
      <c r="E264" s="1" t="s">
        <v>113</v>
      </c>
    </row>
    <row r="265" spans="1:5" hidden="1" x14ac:dyDescent="0.35">
      <c r="A265" s="4">
        <v>44281</v>
      </c>
      <c r="B265" s="54">
        <v>1783198</v>
      </c>
      <c r="C265" s="1" t="s">
        <v>1332</v>
      </c>
      <c r="D265" s="1" t="s">
        <v>30</v>
      </c>
      <c r="E265" s="1" t="s">
        <v>235</v>
      </c>
    </row>
    <row r="266" spans="1:5" hidden="1" x14ac:dyDescent="0.35">
      <c r="A266" s="4">
        <v>44281</v>
      </c>
      <c r="B266" s="54">
        <v>1783212</v>
      </c>
      <c r="C266" s="1" t="s">
        <v>1333</v>
      </c>
      <c r="D266" s="1" t="s">
        <v>39</v>
      </c>
      <c r="E266" s="1" t="s">
        <v>113</v>
      </c>
    </row>
    <row r="267" spans="1:5" hidden="1" x14ac:dyDescent="0.35">
      <c r="A267" s="4">
        <v>44281</v>
      </c>
      <c r="B267" s="54">
        <v>1783980</v>
      </c>
      <c r="C267" s="1" t="s">
        <v>1334</v>
      </c>
      <c r="D267" s="1" t="s">
        <v>23</v>
      </c>
      <c r="E267" s="1" t="s">
        <v>113</v>
      </c>
    </row>
    <row r="268" spans="1:5" hidden="1" x14ac:dyDescent="0.35">
      <c r="A268" s="4">
        <v>44281</v>
      </c>
      <c r="B268" s="54">
        <v>1783982</v>
      </c>
      <c r="C268" s="1" t="s">
        <v>1335</v>
      </c>
      <c r="D268" s="1" t="s">
        <v>546</v>
      </c>
      <c r="E268" s="1" t="s">
        <v>113</v>
      </c>
    </row>
    <row r="269" spans="1:5" hidden="1" x14ac:dyDescent="0.35">
      <c r="A269" s="4">
        <v>44281</v>
      </c>
      <c r="B269" s="54">
        <v>1742120</v>
      </c>
      <c r="C269" s="1" t="s">
        <v>1294</v>
      </c>
      <c r="D269" s="1" t="s">
        <v>30</v>
      </c>
      <c r="E269" s="1" t="s">
        <v>113</v>
      </c>
    </row>
    <row r="270" spans="1:5" hidden="1" x14ac:dyDescent="0.35">
      <c r="A270" s="4">
        <v>44287</v>
      </c>
      <c r="B270" s="150">
        <v>1733630</v>
      </c>
      <c r="C270" s="54" t="s">
        <v>1336</v>
      </c>
      <c r="D270" s="1" t="s">
        <v>39</v>
      </c>
      <c r="E270" s="1" t="s">
        <v>113</v>
      </c>
    </row>
    <row r="271" spans="1:5" hidden="1" x14ac:dyDescent="0.35">
      <c r="A271" s="4">
        <v>44287</v>
      </c>
      <c r="B271" s="150">
        <v>1739792</v>
      </c>
      <c r="C271" s="54" t="s">
        <v>1337</v>
      </c>
      <c r="D271" s="1" t="s">
        <v>546</v>
      </c>
      <c r="E271" s="1" t="s">
        <v>235</v>
      </c>
    </row>
    <row r="272" spans="1:5" hidden="1" x14ac:dyDescent="0.35">
      <c r="A272" s="4">
        <v>44287</v>
      </c>
      <c r="B272" s="150">
        <v>1741740</v>
      </c>
      <c r="C272" s="54" t="s">
        <v>1338</v>
      </c>
      <c r="D272" s="1" t="s">
        <v>39</v>
      </c>
      <c r="E272" s="1" t="s">
        <v>113</v>
      </c>
    </row>
    <row r="273" spans="1:5" hidden="1" x14ac:dyDescent="0.35">
      <c r="A273" s="4">
        <v>44287</v>
      </c>
      <c r="B273" s="150">
        <v>1741747</v>
      </c>
      <c r="C273" s="54" t="s">
        <v>1339</v>
      </c>
      <c r="D273" s="1" t="s">
        <v>46</v>
      </c>
      <c r="E273" s="1" t="s">
        <v>235</v>
      </c>
    </row>
    <row r="274" spans="1:5" hidden="1" x14ac:dyDescent="0.35">
      <c r="A274" s="4">
        <v>44287</v>
      </c>
      <c r="B274" s="150">
        <v>1754044</v>
      </c>
      <c r="C274" s="54" t="s">
        <v>1280</v>
      </c>
      <c r="D274" s="1" t="s">
        <v>39</v>
      </c>
      <c r="E274" s="1" t="s">
        <v>113</v>
      </c>
    </row>
    <row r="275" spans="1:5" hidden="1" x14ac:dyDescent="0.35">
      <c r="A275" s="4">
        <v>44287</v>
      </c>
      <c r="B275" s="150">
        <v>1755534</v>
      </c>
      <c r="C275" s="54" t="s">
        <v>1340</v>
      </c>
      <c r="D275" s="1" t="s">
        <v>546</v>
      </c>
      <c r="E275" s="1" t="s">
        <v>113</v>
      </c>
    </row>
    <row r="276" spans="1:5" hidden="1" x14ac:dyDescent="0.35">
      <c r="A276" s="4">
        <v>44287</v>
      </c>
      <c r="B276" s="150">
        <v>1757766</v>
      </c>
      <c r="C276" s="54" t="s">
        <v>1341</v>
      </c>
      <c r="D276" s="1" t="s">
        <v>546</v>
      </c>
      <c r="E276" s="1" t="s">
        <v>113</v>
      </c>
    </row>
    <row r="277" spans="1:5" hidden="1" x14ac:dyDescent="0.35">
      <c r="A277" s="4">
        <v>44287</v>
      </c>
      <c r="B277" s="150">
        <v>1757768</v>
      </c>
      <c r="C277" s="54" t="s">
        <v>1342</v>
      </c>
      <c r="D277" s="1" t="s">
        <v>46</v>
      </c>
      <c r="E277" s="1" t="s">
        <v>113</v>
      </c>
    </row>
    <row r="278" spans="1:5" hidden="1" x14ac:dyDescent="0.35">
      <c r="A278" s="4">
        <v>44287</v>
      </c>
      <c r="B278" s="150">
        <v>1758057</v>
      </c>
      <c r="C278" s="54" t="s">
        <v>1240</v>
      </c>
      <c r="D278" s="1" t="s">
        <v>30</v>
      </c>
      <c r="E278" s="1" t="s">
        <v>113</v>
      </c>
    </row>
    <row r="279" spans="1:5" hidden="1" x14ac:dyDescent="0.35">
      <c r="A279" s="4">
        <v>44287</v>
      </c>
      <c r="B279" s="150">
        <v>1764002</v>
      </c>
      <c r="C279" s="54" t="s">
        <v>1343</v>
      </c>
      <c r="D279" s="1" t="s">
        <v>39</v>
      </c>
      <c r="E279" s="1" t="s">
        <v>113</v>
      </c>
    </row>
    <row r="280" spans="1:5" hidden="1" x14ac:dyDescent="0.35">
      <c r="A280" s="4">
        <v>44287</v>
      </c>
      <c r="B280" s="150">
        <v>1766727</v>
      </c>
      <c r="C280" s="54" t="s">
        <v>1344</v>
      </c>
      <c r="D280" s="1" t="s">
        <v>30</v>
      </c>
      <c r="E280" s="1" t="s">
        <v>113</v>
      </c>
    </row>
    <row r="281" spans="1:5" hidden="1" x14ac:dyDescent="0.35">
      <c r="A281" s="4">
        <v>44287</v>
      </c>
      <c r="B281" s="150">
        <v>1766774</v>
      </c>
      <c r="C281" s="54" t="s">
        <v>1261</v>
      </c>
      <c r="D281" s="1" t="s">
        <v>30</v>
      </c>
      <c r="E281" s="1" t="s">
        <v>113</v>
      </c>
    </row>
    <row r="282" spans="1:5" hidden="1" x14ac:dyDescent="0.35">
      <c r="A282" s="4">
        <v>44287</v>
      </c>
      <c r="B282" s="150">
        <v>1771467</v>
      </c>
      <c r="C282" s="54" t="s">
        <v>1299</v>
      </c>
      <c r="D282" s="1" t="s">
        <v>23</v>
      </c>
      <c r="E282" s="1" t="s">
        <v>113</v>
      </c>
    </row>
    <row r="283" spans="1:5" hidden="1" x14ac:dyDescent="0.35">
      <c r="A283" s="4">
        <v>44287</v>
      </c>
      <c r="B283" s="150">
        <v>1780610</v>
      </c>
      <c r="C283" s="54" t="s">
        <v>1345</v>
      </c>
      <c r="D283" s="1" t="s">
        <v>217</v>
      </c>
      <c r="E283" s="1" t="s">
        <v>113</v>
      </c>
    </row>
    <row r="284" spans="1:5" hidden="1" x14ac:dyDescent="0.35">
      <c r="A284" s="4">
        <v>44287</v>
      </c>
      <c r="B284" s="150">
        <v>1780625</v>
      </c>
      <c r="C284" s="54" t="s">
        <v>1346</v>
      </c>
      <c r="D284" s="1" t="s">
        <v>39</v>
      </c>
      <c r="E284" s="1" t="s">
        <v>235</v>
      </c>
    </row>
    <row r="285" spans="1:5" hidden="1" x14ac:dyDescent="0.35">
      <c r="A285" s="4">
        <v>44287</v>
      </c>
      <c r="B285" s="150">
        <v>1780630</v>
      </c>
      <c r="C285" s="54" t="s">
        <v>1347</v>
      </c>
      <c r="D285" s="1" t="s">
        <v>23</v>
      </c>
      <c r="E285" s="1" t="s">
        <v>113</v>
      </c>
    </row>
    <row r="286" spans="1:5" hidden="1" x14ac:dyDescent="0.35">
      <c r="A286" s="4">
        <v>44287</v>
      </c>
      <c r="B286" s="150">
        <v>1781076</v>
      </c>
      <c r="C286" s="54" t="s">
        <v>1348</v>
      </c>
      <c r="D286" s="1" t="s">
        <v>46</v>
      </c>
      <c r="E286" s="1" t="s">
        <v>113</v>
      </c>
    </row>
    <row r="287" spans="1:5" hidden="1" x14ac:dyDescent="0.35">
      <c r="A287" s="4">
        <v>44287</v>
      </c>
      <c r="B287" s="150">
        <v>1783197</v>
      </c>
      <c r="C287" s="54" t="s">
        <v>1310</v>
      </c>
      <c r="D287" s="1" t="s">
        <v>39</v>
      </c>
      <c r="E287" s="1" t="s">
        <v>113</v>
      </c>
    </row>
    <row r="288" spans="1:5" hidden="1" x14ac:dyDescent="0.35">
      <c r="A288" s="4">
        <v>44287</v>
      </c>
      <c r="B288" s="150">
        <v>1783198</v>
      </c>
      <c r="C288" s="54" t="s">
        <v>1332</v>
      </c>
      <c r="D288" s="1" t="s">
        <v>30</v>
      </c>
      <c r="E288" s="1" t="s">
        <v>113</v>
      </c>
    </row>
    <row r="289" spans="1:5" hidden="1" x14ac:dyDescent="0.35">
      <c r="A289" s="4">
        <v>44287</v>
      </c>
      <c r="B289" s="150">
        <v>1783979</v>
      </c>
      <c r="C289" s="54" t="s">
        <v>1349</v>
      </c>
      <c r="D289" s="1" t="s">
        <v>23</v>
      </c>
      <c r="E289" s="1" t="s">
        <v>113</v>
      </c>
    </row>
    <row r="290" spans="1:5" hidden="1" x14ac:dyDescent="0.35">
      <c r="A290" s="4">
        <v>44287</v>
      </c>
      <c r="B290" s="1">
        <v>1753544</v>
      </c>
      <c r="C290" s="1" t="s">
        <v>1350</v>
      </c>
      <c r="D290" s="1" t="s">
        <v>23</v>
      </c>
      <c r="E290" s="1" t="s">
        <v>113</v>
      </c>
    </row>
    <row r="291" spans="1:5" hidden="1" x14ac:dyDescent="0.35">
      <c r="A291" s="4">
        <v>44288</v>
      </c>
      <c r="B291" s="158">
        <v>1732019</v>
      </c>
      <c r="C291" s="1" t="s">
        <v>1351</v>
      </c>
      <c r="D291" s="1" t="s">
        <v>46</v>
      </c>
      <c r="E291" s="1" t="s">
        <v>113</v>
      </c>
    </row>
    <row r="292" spans="1:5" hidden="1" x14ac:dyDescent="0.35">
      <c r="A292" s="4">
        <v>44288</v>
      </c>
      <c r="B292" s="158">
        <v>1777184</v>
      </c>
      <c r="C292" s="1" t="s">
        <v>1352</v>
      </c>
      <c r="D292" s="1" t="s">
        <v>23</v>
      </c>
      <c r="E292" s="1" t="s">
        <v>113</v>
      </c>
    </row>
    <row r="293" spans="1:5" hidden="1" x14ac:dyDescent="0.35">
      <c r="A293" s="4">
        <v>44288</v>
      </c>
      <c r="B293" s="158">
        <v>1785674</v>
      </c>
      <c r="C293" s="1" t="s">
        <v>1353</v>
      </c>
      <c r="D293" s="1" t="s">
        <v>217</v>
      </c>
      <c r="E293" s="1"/>
    </row>
    <row r="294" spans="1:5" hidden="1" x14ac:dyDescent="0.35">
      <c r="A294" s="4">
        <v>44293</v>
      </c>
      <c r="B294" s="158">
        <v>1780609</v>
      </c>
      <c r="C294" s="1" t="s">
        <v>1354</v>
      </c>
      <c r="D294" s="1" t="s">
        <v>217</v>
      </c>
      <c r="E294" s="1"/>
    </row>
    <row r="295" spans="1:5" hidden="1" x14ac:dyDescent="0.35">
      <c r="A295" s="4">
        <v>44293</v>
      </c>
      <c r="B295" s="158">
        <v>1741747</v>
      </c>
      <c r="C295" s="1" t="s">
        <v>1355</v>
      </c>
      <c r="D295" s="1" t="s">
        <v>39</v>
      </c>
      <c r="E295" s="1" t="s">
        <v>113</v>
      </c>
    </row>
    <row r="296" spans="1:5" hidden="1" x14ac:dyDescent="0.35">
      <c r="A296" s="4">
        <v>44293</v>
      </c>
      <c r="B296" s="158">
        <v>1797478</v>
      </c>
      <c r="C296" s="1" t="s">
        <v>1356</v>
      </c>
      <c r="D296" s="1" t="s">
        <v>217</v>
      </c>
      <c r="E296" s="1" t="s">
        <v>113</v>
      </c>
    </row>
    <row r="297" spans="1:5" hidden="1" x14ac:dyDescent="0.35">
      <c r="A297" s="4">
        <v>44293</v>
      </c>
      <c r="B297" s="1">
        <v>1793508</v>
      </c>
      <c r="C297" s="1" t="s">
        <v>1357</v>
      </c>
      <c r="D297" s="1" t="s">
        <v>23</v>
      </c>
      <c r="E297" s="1" t="s">
        <v>113</v>
      </c>
    </row>
    <row r="298" spans="1:5" ht="17" hidden="1" x14ac:dyDescent="0.35">
      <c r="A298" s="4">
        <v>44295</v>
      </c>
      <c r="B298" s="174">
        <v>1803347</v>
      </c>
      <c r="C298" s="1" t="s">
        <v>1358</v>
      </c>
      <c r="D298" s="1" t="s">
        <v>520</v>
      </c>
      <c r="E298" s="1" t="s">
        <v>235</v>
      </c>
    </row>
    <row r="299" spans="1:5" ht="17" hidden="1" x14ac:dyDescent="0.35">
      <c r="A299" s="4">
        <v>44295</v>
      </c>
      <c r="B299" s="174">
        <v>1803246</v>
      </c>
      <c r="C299" s="1" t="s">
        <v>1359</v>
      </c>
      <c r="D299" s="1" t="s">
        <v>23</v>
      </c>
      <c r="E299" s="1" t="s">
        <v>113</v>
      </c>
    </row>
    <row r="300" spans="1:5" ht="17" hidden="1" x14ac:dyDescent="0.35">
      <c r="A300" s="4">
        <v>44295</v>
      </c>
      <c r="B300" s="174">
        <v>1783167</v>
      </c>
      <c r="C300" s="1" t="s">
        <v>1360</v>
      </c>
      <c r="D300" s="1" t="s">
        <v>23</v>
      </c>
      <c r="E300" s="1" t="s">
        <v>113</v>
      </c>
    </row>
    <row r="301" spans="1:5" hidden="1" x14ac:dyDescent="0.35">
      <c r="A301" s="4">
        <v>44299</v>
      </c>
      <c r="B301" s="158">
        <v>1761289</v>
      </c>
      <c r="C301" s="1" t="s">
        <v>1361</v>
      </c>
      <c r="D301" s="1" t="s">
        <v>23</v>
      </c>
      <c r="E301" s="1"/>
    </row>
    <row r="302" spans="1:5" hidden="1" x14ac:dyDescent="0.35">
      <c r="A302" s="136">
        <v>44301</v>
      </c>
      <c r="B302" s="145">
        <v>1817478</v>
      </c>
      <c r="C302" s="1" t="s">
        <v>1362</v>
      </c>
      <c r="D302" s="1" t="s">
        <v>23</v>
      </c>
      <c r="E302" s="1" t="s">
        <v>113</v>
      </c>
    </row>
    <row r="303" spans="1:5" hidden="1" x14ac:dyDescent="0.35">
      <c r="A303" s="136">
        <v>44301</v>
      </c>
      <c r="B303" s="145">
        <v>1803231</v>
      </c>
      <c r="C303" s="1" t="s">
        <v>1363</v>
      </c>
      <c r="D303" s="1" t="s">
        <v>30</v>
      </c>
      <c r="E303" s="1"/>
    </row>
    <row r="304" spans="1:5" hidden="1" x14ac:dyDescent="0.35">
      <c r="A304" s="136">
        <v>44301</v>
      </c>
      <c r="B304" s="145">
        <v>1813067</v>
      </c>
      <c r="C304" s="1" t="s">
        <v>1364</v>
      </c>
      <c r="D304" s="1" t="s">
        <v>39</v>
      </c>
      <c r="E304" s="1"/>
    </row>
    <row r="305" spans="1:5" hidden="1" x14ac:dyDescent="0.35">
      <c r="A305" s="4">
        <v>44305</v>
      </c>
      <c r="B305" s="145">
        <v>1822248</v>
      </c>
      <c r="C305" s="1" t="s">
        <v>1365</v>
      </c>
      <c r="D305" s="1" t="s">
        <v>520</v>
      </c>
      <c r="E305" s="1" t="s">
        <v>113</v>
      </c>
    </row>
    <row r="306" spans="1:5" hidden="1" x14ac:dyDescent="0.35">
      <c r="A306" s="4">
        <v>44305</v>
      </c>
      <c r="B306" s="145">
        <v>1818323</v>
      </c>
      <c r="C306" s="1" t="s">
        <v>1366</v>
      </c>
      <c r="D306" s="1" t="s">
        <v>546</v>
      </c>
      <c r="E306" s="1" t="s">
        <v>113</v>
      </c>
    </row>
    <row r="307" spans="1:5" hidden="1" x14ac:dyDescent="0.35">
      <c r="A307" s="4">
        <v>44305</v>
      </c>
      <c r="B307" s="145">
        <v>1823551</v>
      </c>
      <c r="C307" s="1" t="s">
        <v>1367</v>
      </c>
      <c r="D307" s="1" t="s">
        <v>546</v>
      </c>
      <c r="E307" s="1" t="s">
        <v>113</v>
      </c>
    </row>
    <row r="308" spans="1:5" hidden="1" x14ac:dyDescent="0.35">
      <c r="A308" s="4">
        <v>44307</v>
      </c>
      <c r="B308" s="138">
        <v>1727651</v>
      </c>
      <c r="C308" s="54" t="s">
        <v>1368</v>
      </c>
      <c r="D308" s="1" t="s">
        <v>39</v>
      </c>
      <c r="E308" s="1" t="s">
        <v>113</v>
      </c>
    </row>
    <row r="309" spans="1:5" hidden="1" x14ac:dyDescent="0.35">
      <c r="A309" s="4">
        <v>44307</v>
      </c>
      <c r="B309" s="138">
        <v>1743077</v>
      </c>
      <c r="C309" s="54" t="s">
        <v>1369</v>
      </c>
      <c r="D309" s="1" t="s">
        <v>39</v>
      </c>
      <c r="E309" s="1" t="s">
        <v>113</v>
      </c>
    </row>
    <row r="310" spans="1:5" hidden="1" x14ac:dyDescent="0.35">
      <c r="A310" s="4">
        <v>44307</v>
      </c>
      <c r="B310" s="138">
        <v>1754708</v>
      </c>
      <c r="C310" s="54" t="s">
        <v>1370</v>
      </c>
      <c r="D310" s="1" t="s">
        <v>39</v>
      </c>
      <c r="E310" s="1" t="s">
        <v>113</v>
      </c>
    </row>
    <row r="311" spans="1:5" hidden="1" x14ac:dyDescent="0.35">
      <c r="A311" s="4">
        <v>44307</v>
      </c>
      <c r="B311" s="138">
        <v>1766001</v>
      </c>
      <c r="C311" s="54" t="s">
        <v>1317</v>
      </c>
      <c r="D311" s="1" t="s">
        <v>46</v>
      </c>
      <c r="E311" s="1" t="s">
        <v>113</v>
      </c>
    </row>
    <row r="312" spans="1:5" hidden="1" x14ac:dyDescent="0.35">
      <c r="A312" s="4">
        <v>44307</v>
      </c>
      <c r="B312" s="138">
        <v>1781644</v>
      </c>
      <c r="C312" s="54" t="s">
        <v>1371</v>
      </c>
      <c r="D312" s="1" t="s">
        <v>23</v>
      </c>
      <c r="E312" s="1" t="s">
        <v>113</v>
      </c>
    </row>
    <row r="313" spans="1:5" hidden="1" x14ac:dyDescent="0.35">
      <c r="A313" s="4">
        <v>44307</v>
      </c>
      <c r="B313" s="138">
        <v>1782973</v>
      </c>
      <c r="C313" s="54" t="s">
        <v>1372</v>
      </c>
      <c r="D313" s="1" t="s">
        <v>39</v>
      </c>
      <c r="E313" s="1" t="s">
        <v>113</v>
      </c>
    </row>
    <row r="314" spans="1:5" hidden="1" x14ac:dyDescent="0.35">
      <c r="A314" s="4">
        <v>44307</v>
      </c>
      <c r="B314" s="138">
        <v>1785008</v>
      </c>
      <c r="C314" s="54" t="s">
        <v>1373</v>
      </c>
      <c r="D314" s="1" t="s">
        <v>30</v>
      </c>
      <c r="E314" s="1" t="s">
        <v>235</v>
      </c>
    </row>
    <row r="315" spans="1:5" hidden="1" x14ac:dyDescent="0.35">
      <c r="A315" s="4">
        <v>44307</v>
      </c>
      <c r="B315" s="138">
        <v>1800555</v>
      </c>
      <c r="C315" s="54" t="s">
        <v>1374</v>
      </c>
      <c r="D315" s="1" t="s">
        <v>217</v>
      </c>
      <c r="E315" s="1"/>
    </row>
    <row r="316" spans="1:5" hidden="1" x14ac:dyDescent="0.35">
      <c r="A316" s="4">
        <v>44307</v>
      </c>
      <c r="B316" s="138">
        <v>1800556</v>
      </c>
      <c r="C316" s="54" t="s">
        <v>1375</v>
      </c>
      <c r="D316" s="1" t="s">
        <v>217</v>
      </c>
      <c r="E316" s="1"/>
    </row>
    <row r="317" spans="1:5" hidden="1" x14ac:dyDescent="0.35">
      <c r="A317" s="4">
        <v>44307</v>
      </c>
      <c r="B317" s="138">
        <v>1813022</v>
      </c>
      <c r="C317" s="54" t="s">
        <v>1376</v>
      </c>
      <c r="D317" s="1" t="s">
        <v>23</v>
      </c>
      <c r="E317" s="1" t="s">
        <v>113</v>
      </c>
    </row>
    <row r="318" spans="1:5" hidden="1" x14ac:dyDescent="0.35">
      <c r="A318" s="4">
        <v>44307</v>
      </c>
      <c r="B318" s="138">
        <v>1813047</v>
      </c>
      <c r="C318" s="54" t="s">
        <v>1377</v>
      </c>
      <c r="D318" s="1" t="s">
        <v>546</v>
      </c>
      <c r="E318" s="1" t="s">
        <v>113</v>
      </c>
    </row>
    <row r="319" spans="1:5" hidden="1" x14ac:dyDescent="0.35">
      <c r="A319" s="4">
        <v>44307</v>
      </c>
      <c r="B319" s="138">
        <v>1813060</v>
      </c>
      <c r="C319" s="54" t="s">
        <v>1378</v>
      </c>
      <c r="D319" s="1" t="s">
        <v>520</v>
      </c>
      <c r="E319" s="1" t="s">
        <v>235</v>
      </c>
    </row>
    <row r="320" spans="1:5" hidden="1" x14ac:dyDescent="0.35">
      <c r="A320" s="4">
        <v>44307</v>
      </c>
      <c r="B320" s="138">
        <v>1814210</v>
      </c>
      <c r="C320" s="54" t="s">
        <v>1379</v>
      </c>
      <c r="D320" s="1" t="s">
        <v>217</v>
      </c>
      <c r="E320" s="1"/>
    </row>
    <row r="321" spans="1:5" hidden="1" x14ac:dyDescent="0.35">
      <c r="A321" s="4">
        <v>44307</v>
      </c>
      <c r="B321" s="138">
        <v>1814585</v>
      </c>
      <c r="C321" s="54" t="s">
        <v>1380</v>
      </c>
      <c r="D321" s="1" t="s">
        <v>217</v>
      </c>
      <c r="E321" s="1"/>
    </row>
    <row r="322" spans="1:5" hidden="1" x14ac:dyDescent="0.35">
      <c r="A322" s="4">
        <v>44307</v>
      </c>
      <c r="B322" s="138">
        <v>1814931</v>
      </c>
      <c r="C322" s="54" t="s">
        <v>1381</v>
      </c>
      <c r="D322" s="1" t="s">
        <v>39</v>
      </c>
      <c r="E322" s="1" t="s">
        <v>113</v>
      </c>
    </row>
    <row r="323" spans="1:5" hidden="1" x14ac:dyDescent="0.35">
      <c r="A323" s="4">
        <v>44307</v>
      </c>
      <c r="B323" s="138">
        <v>1817476</v>
      </c>
      <c r="C323" s="54" t="s">
        <v>1382</v>
      </c>
      <c r="D323" s="1" t="s">
        <v>46</v>
      </c>
      <c r="E323" s="1" t="s">
        <v>113</v>
      </c>
    </row>
    <row r="324" spans="1:5" hidden="1" x14ac:dyDescent="0.35">
      <c r="A324" s="4">
        <v>44307</v>
      </c>
      <c r="B324" s="138">
        <v>1822249</v>
      </c>
      <c r="C324" s="54" t="s">
        <v>1383</v>
      </c>
      <c r="D324" s="1" t="s">
        <v>520</v>
      </c>
      <c r="E324" s="1" t="s">
        <v>113</v>
      </c>
    </row>
    <row r="325" spans="1:5" hidden="1" x14ac:dyDescent="0.35">
      <c r="A325" s="4">
        <v>44307</v>
      </c>
      <c r="B325" s="138">
        <v>1826219</v>
      </c>
      <c r="C325" s="54" t="s">
        <v>1384</v>
      </c>
      <c r="D325" s="1" t="s">
        <v>546</v>
      </c>
      <c r="E325" s="1" t="s">
        <v>113</v>
      </c>
    </row>
    <row r="326" spans="1:5" hidden="1" x14ac:dyDescent="0.35">
      <c r="A326" s="4">
        <v>44307</v>
      </c>
      <c r="B326" s="138">
        <v>1827371</v>
      </c>
      <c r="C326" s="54" t="s">
        <v>1385</v>
      </c>
      <c r="D326" s="1" t="s">
        <v>546</v>
      </c>
      <c r="E326" s="1" t="s">
        <v>113</v>
      </c>
    </row>
    <row r="327" spans="1:5" hidden="1" x14ac:dyDescent="0.35">
      <c r="A327" s="4">
        <v>44307</v>
      </c>
      <c r="B327" s="138">
        <v>1827399</v>
      </c>
      <c r="C327" s="54" t="s">
        <v>1386</v>
      </c>
      <c r="D327" s="1" t="s">
        <v>546</v>
      </c>
      <c r="E327" s="1" t="s">
        <v>113</v>
      </c>
    </row>
    <row r="328" spans="1:5" hidden="1" x14ac:dyDescent="0.35">
      <c r="A328" s="4">
        <v>44308</v>
      </c>
      <c r="B328" s="138">
        <v>1734433</v>
      </c>
      <c r="C328" s="54" t="s">
        <v>1387</v>
      </c>
      <c r="D328" s="1" t="s">
        <v>520</v>
      </c>
      <c r="E328" s="1" t="s">
        <v>235</v>
      </c>
    </row>
    <row r="329" spans="1:5" hidden="1" x14ac:dyDescent="0.35">
      <c r="A329" s="4">
        <v>44308</v>
      </c>
      <c r="B329" s="138">
        <v>1735205</v>
      </c>
      <c r="C329" s="54" t="s">
        <v>1388</v>
      </c>
      <c r="D329" s="1" t="s">
        <v>546</v>
      </c>
      <c r="E329" s="1" t="s">
        <v>113</v>
      </c>
    </row>
    <row r="330" spans="1:5" hidden="1" x14ac:dyDescent="0.35">
      <c r="A330" s="4">
        <v>44308</v>
      </c>
      <c r="B330" s="138">
        <v>1739792</v>
      </c>
      <c r="C330" s="54" t="s">
        <v>1337</v>
      </c>
      <c r="D330" s="1" t="s">
        <v>546</v>
      </c>
      <c r="E330" s="1" t="s">
        <v>235</v>
      </c>
    </row>
    <row r="331" spans="1:5" hidden="1" x14ac:dyDescent="0.35">
      <c r="A331" s="4">
        <v>44308</v>
      </c>
      <c r="B331" s="138">
        <v>1771707</v>
      </c>
      <c r="C331" s="54" t="s">
        <v>1389</v>
      </c>
      <c r="D331" s="1" t="s">
        <v>217</v>
      </c>
      <c r="E331" s="1"/>
    </row>
    <row r="332" spans="1:5" hidden="1" x14ac:dyDescent="0.35">
      <c r="A332" s="4">
        <v>44308</v>
      </c>
      <c r="B332" s="138">
        <v>1771708</v>
      </c>
      <c r="C332" s="54" t="s">
        <v>1389</v>
      </c>
      <c r="D332" s="1" t="s">
        <v>217</v>
      </c>
      <c r="E332" s="1"/>
    </row>
    <row r="333" spans="1:5" hidden="1" x14ac:dyDescent="0.35">
      <c r="A333" s="4">
        <v>44308</v>
      </c>
      <c r="B333" s="138">
        <v>1777182</v>
      </c>
      <c r="C333" s="54" t="s">
        <v>1390</v>
      </c>
      <c r="D333" s="1" t="s">
        <v>39</v>
      </c>
      <c r="E333" s="1" t="s">
        <v>113</v>
      </c>
    </row>
    <row r="334" spans="1:5" hidden="1" x14ac:dyDescent="0.35">
      <c r="A334" s="4">
        <v>44308</v>
      </c>
      <c r="B334" s="138">
        <v>1780528</v>
      </c>
      <c r="C334" s="54" t="s">
        <v>1391</v>
      </c>
      <c r="D334" s="1" t="s">
        <v>30</v>
      </c>
      <c r="E334" s="1" t="s">
        <v>113</v>
      </c>
    </row>
    <row r="335" spans="1:5" hidden="1" x14ac:dyDescent="0.35">
      <c r="A335" s="4">
        <v>44308</v>
      </c>
      <c r="B335" s="138">
        <v>1780625</v>
      </c>
      <c r="C335" s="54" t="s">
        <v>1346</v>
      </c>
      <c r="D335" s="1" t="s">
        <v>39</v>
      </c>
      <c r="E335" s="1" t="s">
        <v>113</v>
      </c>
    </row>
    <row r="336" spans="1:5" hidden="1" x14ac:dyDescent="0.35">
      <c r="A336" s="4">
        <v>44308</v>
      </c>
      <c r="B336" s="138">
        <v>1782790</v>
      </c>
      <c r="C336" s="54" t="s">
        <v>1392</v>
      </c>
      <c r="D336" s="1" t="s">
        <v>39</v>
      </c>
      <c r="E336" s="1" t="s">
        <v>113</v>
      </c>
    </row>
    <row r="337" spans="1:5" hidden="1" x14ac:dyDescent="0.35">
      <c r="A337" s="4">
        <v>44308</v>
      </c>
      <c r="B337" s="138">
        <v>1782799</v>
      </c>
      <c r="C337" s="54" t="s">
        <v>1393</v>
      </c>
      <c r="D337" s="1" t="s">
        <v>46</v>
      </c>
      <c r="E337" s="1" t="s">
        <v>113</v>
      </c>
    </row>
    <row r="338" spans="1:5" hidden="1" x14ac:dyDescent="0.35">
      <c r="A338" s="4">
        <v>44308</v>
      </c>
      <c r="B338" s="138">
        <v>1782937</v>
      </c>
      <c r="C338" s="54" t="s">
        <v>1394</v>
      </c>
      <c r="D338" s="1" t="s">
        <v>30</v>
      </c>
      <c r="E338" s="1" t="s">
        <v>113</v>
      </c>
    </row>
    <row r="339" spans="1:5" hidden="1" x14ac:dyDescent="0.35">
      <c r="A339" s="4">
        <v>44308</v>
      </c>
      <c r="B339" s="138">
        <v>1782956</v>
      </c>
      <c r="C339" s="54" t="s">
        <v>1395</v>
      </c>
      <c r="D339" s="1" t="s">
        <v>30</v>
      </c>
      <c r="E339" s="1" t="s">
        <v>113</v>
      </c>
    </row>
    <row r="340" spans="1:5" hidden="1" x14ac:dyDescent="0.35">
      <c r="A340" s="4">
        <v>44308</v>
      </c>
      <c r="B340" s="138">
        <v>1782961</v>
      </c>
      <c r="C340" s="54" t="s">
        <v>1396</v>
      </c>
      <c r="D340" s="1" t="s">
        <v>46</v>
      </c>
      <c r="E340" s="1" t="s">
        <v>113</v>
      </c>
    </row>
    <row r="341" spans="1:5" hidden="1" x14ac:dyDescent="0.35">
      <c r="A341" s="4">
        <v>44308</v>
      </c>
      <c r="B341" s="138">
        <v>1784000</v>
      </c>
      <c r="C341" s="54" t="s">
        <v>1397</v>
      </c>
      <c r="D341" s="1" t="s">
        <v>23</v>
      </c>
      <c r="E341" s="1" t="s">
        <v>113</v>
      </c>
    </row>
    <row r="342" spans="1:5" hidden="1" x14ac:dyDescent="0.35">
      <c r="A342" s="4">
        <v>44308</v>
      </c>
      <c r="B342" s="138">
        <v>1785008</v>
      </c>
      <c r="C342" s="54" t="s">
        <v>1373</v>
      </c>
      <c r="D342" s="1" t="s">
        <v>30</v>
      </c>
      <c r="E342" s="1" t="s">
        <v>235</v>
      </c>
    </row>
    <row r="343" spans="1:5" hidden="1" x14ac:dyDescent="0.35">
      <c r="A343" s="4">
        <v>44308</v>
      </c>
      <c r="B343" s="138">
        <v>1817474</v>
      </c>
      <c r="C343" s="54" t="s">
        <v>1398</v>
      </c>
      <c r="D343" s="1" t="s">
        <v>546</v>
      </c>
      <c r="E343" s="1" t="s">
        <v>113</v>
      </c>
    </row>
    <row r="344" spans="1:5" hidden="1" x14ac:dyDescent="0.35">
      <c r="A344" s="4">
        <v>44308</v>
      </c>
      <c r="B344" s="138">
        <v>1817477</v>
      </c>
      <c r="C344" s="54" t="s">
        <v>1399</v>
      </c>
      <c r="D344" s="1" t="s">
        <v>520</v>
      </c>
      <c r="E344" s="1" t="s">
        <v>113</v>
      </c>
    </row>
    <row r="345" spans="1:5" hidden="1" x14ac:dyDescent="0.35">
      <c r="A345" s="4">
        <v>44308</v>
      </c>
      <c r="B345" s="138">
        <v>1827291</v>
      </c>
      <c r="C345" s="54" t="s">
        <v>1400</v>
      </c>
      <c r="D345" s="1" t="s">
        <v>520</v>
      </c>
      <c r="E345" s="1" t="s">
        <v>113</v>
      </c>
    </row>
    <row r="346" spans="1:5" hidden="1" x14ac:dyDescent="0.35">
      <c r="A346" s="4">
        <v>44308</v>
      </c>
      <c r="B346" s="138">
        <v>1827304</v>
      </c>
      <c r="C346" s="54" t="s">
        <v>1401</v>
      </c>
      <c r="D346" s="1" t="s">
        <v>217</v>
      </c>
      <c r="E346" s="1"/>
    </row>
    <row r="347" spans="1:5" hidden="1" x14ac:dyDescent="0.35">
      <c r="A347" s="4">
        <v>44308</v>
      </c>
      <c r="B347" s="138">
        <v>1827406</v>
      </c>
      <c r="C347" s="54" t="s">
        <v>1402</v>
      </c>
      <c r="D347" s="1" t="s">
        <v>30</v>
      </c>
      <c r="E347" s="1" t="s">
        <v>113</v>
      </c>
    </row>
    <row r="348" spans="1:5" hidden="1" x14ac:dyDescent="0.35">
      <c r="A348" s="4">
        <v>44308</v>
      </c>
      <c r="B348" s="138">
        <v>1827410</v>
      </c>
      <c r="C348" s="54" t="s">
        <v>1403</v>
      </c>
      <c r="D348" s="1" t="s">
        <v>23</v>
      </c>
      <c r="E348" s="1" t="s">
        <v>113</v>
      </c>
    </row>
    <row r="349" spans="1:5" hidden="1" x14ac:dyDescent="0.35">
      <c r="A349" s="4">
        <v>44308</v>
      </c>
      <c r="B349" s="138">
        <v>1827433</v>
      </c>
      <c r="C349" s="54" t="s">
        <v>1404</v>
      </c>
      <c r="D349" s="1" t="s">
        <v>30</v>
      </c>
      <c r="E349" s="1" t="s">
        <v>113</v>
      </c>
    </row>
    <row r="350" spans="1:5" hidden="1" x14ac:dyDescent="0.35">
      <c r="A350" s="4">
        <v>44308</v>
      </c>
      <c r="B350" s="138">
        <v>1827452</v>
      </c>
      <c r="C350" s="54" t="s">
        <v>1405</v>
      </c>
      <c r="D350" s="1" t="s">
        <v>520</v>
      </c>
      <c r="E350" s="1" t="s">
        <v>113</v>
      </c>
    </row>
    <row r="351" spans="1:5" hidden="1" x14ac:dyDescent="0.35">
      <c r="A351" s="4">
        <v>44308</v>
      </c>
      <c r="B351" s="138">
        <v>1827807</v>
      </c>
      <c r="C351" s="54" t="s">
        <v>1406</v>
      </c>
      <c r="D351" s="1" t="s">
        <v>546</v>
      </c>
      <c r="E351" s="1" t="s">
        <v>113</v>
      </c>
    </row>
    <row r="352" spans="1:5" hidden="1" x14ac:dyDescent="0.35">
      <c r="A352" s="4">
        <v>44313</v>
      </c>
      <c r="B352" s="138">
        <v>1734433</v>
      </c>
      <c r="C352" s="54" t="s">
        <v>1387</v>
      </c>
      <c r="D352" s="1" t="s">
        <v>46</v>
      </c>
      <c r="E352" s="1"/>
    </row>
    <row r="353" spans="1:5" hidden="1" x14ac:dyDescent="0.35">
      <c r="A353" s="4">
        <v>44313</v>
      </c>
      <c r="B353" s="138">
        <v>1739792</v>
      </c>
      <c r="C353" s="54" t="s">
        <v>1337</v>
      </c>
      <c r="D353" s="1" t="s">
        <v>546</v>
      </c>
      <c r="E353" s="1"/>
    </row>
    <row r="354" spans="1:5" hidden="1" x14ac:dyDescent="0.35">
      <c r="A354" s="4">
        <v>44313</v>
      </c>
      <c r="B354" s="138">
        <v>1785015</v>
      </c>
      <c r="C354" s="54" t="s">
        <v>1407</v>
      </c>
      <c r="D354" s="1" t="s">
        <v>39</v>
      </c>
      <c r="E354" s="1"/>
    </row>
    <row r="355" spans="1:5" hidden="1" x14ac:dyDescent="0.35">
      <c r="A355" s="4">
        <v>44313</v>
      </c>
      <c r="B355" s="138">
        <v>1827292</v>
      </c>
      <c r="C355" s="54" t="s">
        <v>1408</v>
      </c>
      <c r="D355" s="1" t="s">
        <v>39</v>
      </c>
      <c r="E355" s="1"/>
    </row>
    <row r="356" spans="1:5" hidden="1" x14ac:dyDescent="0.35">
      <c r="A356" s="4">
        <v>44313</v>
      </c>
      <c r="B356" s="138">
        <v>1827403</v>
      </c>
      <c r="C356" s="54" t="s">
        <v>1409</v>
      </c>
      <c r="D356" s="1" t="s">
        <v>23</v>
      </c>
      <c r="E356" s="1"/>
    </row>
    <row r="357" spans="1:5" hidden="1" x14ac:dyDescent="0.35">
      <c r="A357" s="4">
        <v>44313</v>
      </c>
      <c r="B357" s="138">
        <v>1827413</v>
      </c>
      <c r="C357" s="54" t="s">
        <v>1410</v>
      </c>
      <c r="D357" s="1" t="s">
        <v>23</v>
      </c>
      <c r="E357" s="1"/>
    </row>
    <row r="358" spans="1:5" hidden="1" x14ac:dyDescent="0.35">
      <c r="A358" s="4">
        <v>44313</v>
      </c>
      <c r="B358" s="138">
        <v>1827438</v>
      </c>
      <c r="C358" s="54" t="s">
        <v>1411</v>
      </c>
      <c r="D358" s="1" t="s">
        <v>520</v>
      </c>
      <c r="E358" s="1"/>
    </row>
    <row r="359" spans="1:5" hidden="1" x14ac:dyDescent="0.35">
      <c r="A359" s="4">
        <v>44313</v>
      </c>
      <c r="B359" s="138">
        <v>1827444</v>
      </c>
      <c r="C359" s="54" t="s">
        <v>1412</v>
      </c>
      <c r="D359" s="1" t="s">
        <v>520</v>
      </c>
      <c r="E359" s="1"/>
    </row>
    <row r="360" spans="1:5" hidden="1" x14ac:dyDescent="0.35">
      <c r="A360" s="4">
        <v>44313</v>
      </c>
      <c r="B360" s="138">
        <v>1827449</v>
      </c>
      <c r="C360" s="54" t="s">
        <v>1413</v>
      </c>
      <c r="D360" s="1" t="s">
        <v>30</v>
      </c>
      <c r="E360" s="1"/>
    </row>
    <row r="361" spans="1:5" hidden="1" x14ac:dyDescent="0.35">
      <c r="A361" s="4">
        <v>44313</v>
      </c>
      <c r="B361" s="138">
        <v>1829785</v>
      </c>
      <c r="C361" s="54" t="s">
        <v>1414</v>
      </c>
      <c r="D361" s="1" t="s">
        <v>217</v>
      </c>
      <c r="E361" s="1"/>
    </row>
    <row r="362" spans="1:5" hidden="1" x14ac:dyDescent="0.35">
      <c r="A362" s="4">
        <v>44313</v>
      </c>
      <c r="B362" s="138">
        <v>1831251</v>
      </c>
      <c r="C362" s="54" t="s">
        <v>1415</v>
      </c>
      <c r="D362" s="1" t="s">
        <v>546</v>
      </c>
      <c r="E362" s="1"/>
    </row>
    <row r="363" spans="1:5" hidden="1" x14ac:dyDescent="0.35">
      <c r="A363" s="4">
        <v>44313</v>
      </c>
      <c r="B363" s="138">
        <v>1831253</v>
      </c>
      <c r="C363" s="54" t="s">
        <v>1416</v>
      </c>
      <c r="D363" s="1" t="s">
        <v>546</v>
      </c>
      <c r="E363" s="1"/>
    </row>
    <row r="364" spans="1:5" hidden="1" x14ac:dyDescent="0.35">
      <c r="A364" s="4">
        <v>44314</v>
      </c>
      <c r="B364" s="138">
        <v>1734433</v>
      </c>
      <c r="C364" s="54" t="s">
        <v>1387</v>
      </c>
      <c r="D364" s="1" t="s">
        <v>46</v>
      </c>
      <c r="E364" s="1"/>
    </row>
    <row r="365" spans="1:5" hidden="1" x14ac:dyDescent="0.35">
      <c r="A365" s="4">
        <v>44314</v>
      </c>
      <c r="B365" s="138">
        <v>1739792</v>
      </c>
      <c r="C365" s="54" t="s">
        <v>1337</v>
      </c>
      <c r="D365" s="1" t="s">
        <v>546</v>
      </c>
      <c r="E365" s="1" t="s">
        <v>113</v>
      </c>
    </row>
    <row r="366" spans="1:5" hidden="1" x14ac:dyDescent="0.35">
      <c r="A366" s="4">
        <v>44314</v>
      </c>
      <c r="B366" s="138">
        <v>1761289</v>
      </c>
      <c r="C366" s="54" t="s">
        <v>1260</v>
      </c>
      <c r="D366" s="1" t="s">
        <v>23</v>
      </c>
      <c r="E366" s="1" t="s">
        <v>113</v>
      </c>
    </row>
    <row r="367" spans="1:5" hidden="1" x14ac:dyDescent="0.35">
      <c r="A367" s="4">
        <v>44314</v>
      </c>
      <c r="B367" s="138">
        <v>1785008</v>
      </c>
      <c r="C367" s="54" t="s">
        <v>1373</v>
      </c>
      <c r="D367" s="1" t="s">
        <v>30</v>
      </c>
      <c r="E367" s="1" t="s">
        <v>113</v>
      </c>
    </row>
    <row r="368" spans="1:5" hidden="1" x14ac:dyDescent="0.35">
      <c r="A368" s="4">
        <v>44314</v>
      </c>
      <c r="B368" s="138">
        <v>1785015</v>
      </c>
      <c r="C368" s="54" t="s">
        <v>1407</v>
      </c>
      <c r="D368" s="1" t="s">
        <v>39</v>
      </c>
      <c r="E368" s="1" t="s">
        <v>113</v>
      </c>
    </row>
    <row r="369" spans="1:5" hidden="1" x14ac:dyDescent="0.35">
      <c r="A369" s="4">
        <v>44314</v>
      </c>
      <c r="B369" s="138">
        <v>1786083</v>
      </c>
      <c r="C369" s="54" t="s">
        <v>1417</v>
      </c>
      <c r="D369" s="1" t="s">
        <v>30</v>
      </c>
      <c r="E369" s="1" t="s">
        <v>113</v>
      </c>
    </row>
    <row r="370" spans="1:5" hidden="1" x14ac:dyDescent="0.35">
      <c r="A370" s="4">
        <v>44314</v>
      </c>
      <c r="B370" s="138">
        <v>1786100</v>
      </c>
      <c r="C370" s="54" t="s">
        <v>1418</v>
      </c>
      <c r="D370" s="1" t="s">
        <v>30</v>
      </c>
      <c r="E370" s="1" t="s">
        <v>113</v>
      </c>
    </row>
    <row r="371" spans="1:5" hidden="1" x14ac:dyDescent="0.35">
      <c r="A371" s="4">
        <v>44314</v>
      </c>
      <c r="B371" s="138">
        <v>1813060</v>
      </c>
      <c r="C371" s="54" t="s">
        <v>1378</v>
      </c>
      <c r="D371" s="1" t="s">
        <v>546</v>
      </c>
      <c r="E371" s="1" t="s">
        <v>113</v>
      </c>
    </row>
    <row r="372" spans="1:5" hidden="1" x14ac:dyDescent="0.35">
      <c r="A372" s="4">
        <v>44314</v>
      </c>
      <c r="B372" s="138">
        <v>1826849</v>
      </c>
      <c r="C372" s="54" t="s">
        <v>1419</v>
      </c>
      <c r="D372" s="1" t="s">
        <v>30</v>
      </c>
      <c r="E372" s="1" t="s">
        <v>113</v>
      </c>
    </row>
    <row r="373" spans="1:5" hidden="1" x14ac:dyDescent="0.35">
      <c r="A373" s="4">
        <v>44314</v>
      </c>
      <c r="B373" s="138">
        <v>1827292</v>
      </c>
      <c r="C373" s="54" t="s">
        <v>1408</v>
      </c>
      <c r="D373" s="1" t="s">
        <v>39</v>
      </c>
      <c r="E373" s="1" t="s">
        <v>113</v>
      </c>
    </row>
    <row r="374" spans="1:5" hidden="1" x14ac:dyDescent="0.35">
      <c r="A374" s="4">
        <v>44314</v>
      </c>
      <c r="B374" s="138">
        <v>1827403</v>
      </c>
      <c r="C374" s="54" t="s">
        <v>1409</v>
      </c>
      <c r="D374" s="1" t="s">
        <v>23</v>
      </c>
      <c r="E374" s="1" t="s">
        <v>113</v>
      </c>
    </row>
    <row r="375" spans="1:5" hidden="1" x14ac:dyDescent="0.35">
      <c r="A375" s="4">
        <v>44314</v>
      </c>
      <c r="B375" s="138">
        <v>1827413</v>
      </c>
      <c r="C375" s="54" t="s">
        <v>1410</v>
      </c>
      <c r="D375" s="1" t="s">
        <v>23</v>
      </c>
      <c r="E375" s="1" t="s">
        <v>113</v>
      </c>
    </row>
    <row r="376" spans="1:5" hidden="1" x14ac:dyDescent="0.35">
      <c r="A376" s="4">
        <v>44314</v>
      </c>
      <c r="B376" s="138">
        <v>1827436</v>
      </c>
      <c r="C376" s="54" t="s">
        <v>1420</v>
      </c>
      <c r="D376" s="1" t="s">
        <v>520</v>
      </c>
      <c r="E376" s="1" t="s">
        <v>113</v>
      </c>
    </row>
    <row r="377" spans="1:5" hidden="1" x14ac:dyDescent="0.35">
      <c r="A377" s="4">
        <v>44314</v>
      </c>
      <c r="B377" s="138">
        <v>1827438</v>
      </c>
      <c r="C377" s="54" t="s">
        <v>1411</v>
      </c>
      <c r="D377" s="1" t="s">
        <v>520</v>
      </c>
      <c r="E377" s="1" t="s">
        <v>113</v>
      </c>
    </row>
    <row r="378" spans="1:5" hidden="1" x14ac:dyDescent="0.35">
      <c r="A378" s="4">
        <v>44314</v>
      </c>
      <c r="B378" s="138">
        <v>1827444</v>
      </c>
      <c r="C378" s="54" t="s">
        <v>1412</v>
      </c>
      <c r="D378" s="1" t="s">
        <v>520</v>
      </c>
      <c r="E378" s="1" t="s">
        <v>113</v>
      </c>
    </row>
    <row r="379" spans="1:5" hidden="1" x14ac:dyDescent="0.35">
      <c r="A379" s="4">
        <v>44314</v>
      </c>
      <c r="B379" s="138">
        <v>1827449</v>
      </c>
      <c r="C379" s="54" t="s">
        <v>1413</v>
      </c>
      <c r="D379" s="1" t="s">
        <v>30</v>
      </c>
      <c r="E379" s="1" t="s">
        <v>113</v>
      </c>
    </row>
    <row r="380" spans="1:5" hidden="1" x14ac:dyDescent="0.35">
      <c r="A380" s="4">
        <v>44314</v>
      </c>
      <c r="B380" s="138">
        <v>1829785</v>
      </c>
      <c r="C380" s="54" t="s">
        <v>1414</v>
      </c>
      <c r="D380" s="1" t="s">
        <v>217</v>
      </c>
      <c r="E380" s="1"/>
    </row>
    <row r="381" spans="1:5" hidden="1" x14ac:dyDescent="0.35">
      <c r="A381" s="4">
        <v>44314</v>
      </c>
      <c r="B381" s="138">
        <v>1831251</v>
      </c>
      <c r="C381" s="54" t="s">
        <v>1415</v>
      </c>
      <c r="D381" s="1" t="s">
        <v>546</v>
      </c>
      <c r="E381" s="1" t="s">
        <v>113</v>
      </c>
    </row>
    <row r="382" spans="1:5" hidden="1" x14ac:dyDescent="0.35">
      <c r="A382" s="4">
        <v>44314</v>
      </c>
      <c r="B382" s="138">
        <v>1831253</v>
      </c>
      <c r="C382" s="54" t="s">
        <v>1416</v>
      </c>
      <c r="D382" s="1" t="s">
        <v>546</v>
      </c>
      <c r="E382" s="1" t="s">
        <v>113</v>
      </c>
    </row>
    <row r="383" spans="1:5" hidden="1" x14ac:dyDescent="0.35">
      <c r="A383" s="4">
        <v>44314</v>
      </c>
      <c r="B383" s="138">
        <v>1833615</v>
      </c>
      <c r="C383" s="54" t="s">
        <v>1421</v>
      </c>
      <c r="D383" s="1" t="s">
        <v>520</v>
      </c>
      <c r="E383" s="1" t="s">
        <v>113</v>
      </c>
    </row>
    <row r="384" spans="1:5" hidden="1" x14ac:dyDescent="0.35">
      <c r="A384" s="4">
        <v>44314</v>
      </c>
      <c r="B384" s="138">
        <v>1835121</v>
      </c>
      <c r="C384" s="54" t="s">
        <v>1422</v>
      </c>
      <c r="D384" s="1" t="s">
        <v>23</v>
      </c>
      <c r="E384" s="1" t="s">
        <v>113</v>
      </c>
    </row>
    <row r="385" spans="1:6" hidden="1" x14ac:dyDescent="0.35">
      <c r="A385" s="4">
        <v>44314</v>
      </c>
      <c r="B385" s="138">
        <v>1835123</v>
      </c>
      <c r="C385" s="54" t="s">
        <v>1423</v>
      </c>
      <c r="D385" s="1" t="s">
        <v>39</v>
      </c>
      <c r="E385" s="1" t="s">
        <v>113</v>
      </c>
    </row>
    <row r="386" spans="1:6" hidden="1" x14ac:dyDescent="0.35">
      <c r="A386" s="4">
        <v>44314</v>
      </c>
      <c r="B386" s="138">
        <v>1842153</v>
      </c>
      <c r="C386" s="54" t="s">
        <v>1424</v>
      </c>
      <c r="D386" s="1" t="s">
        <v>520</v>
      </c>
      <c r="E386" s="1" t="s">
        <v>113</v>
      </c>
    </row>
    <row r="387" spans="1:6" hidden="1" x14ac:dyDescent="0.35">
      <c r="A387" s="136">
        <v>44342</v>
      </c>
      <c r="B387" s="145">
        <v>1871656</v>
      </c>
      <c r="C387" s="1" t="s">
        <v>1425</v>
      </c>
      <c r="D387" s="1" t="s">
        <v>1426</v>
      </c>
      <c r="E387" s="1"/>
    </row>
    <row r="388" spans="1:6" hidden="1" x14ac:dyDescent="0.35">
      <c r="A388" s="136">
        <v>44342</v>
      </c>
      <c r="B388" s="145">
        <v>1876371</v>
      </c>
      <c r="C388" s="1" t="s">
        <v>1427</v>
      </c>
      <c r="D388" s="1" t="s">
        <v>520</v>
      </c>
      <c r="E388" s="1"/>
    </row>
    <row r="389" spans="1:6" hidden="1" x14ac:dyDescent="0.35">
      <c r="A389" s="136">
        <v>44342</v>
      </c>
      <c r="B389" s="145">
        <v>1875521</v>
      </c>
      <c r="C389" s="1" t="s">
        <v>1428</v>
      </c>
      <c r="D389" s="1" t="s">
        <v>30</v>
      </c>
      <c r="E389" s="1"/>
    </row>
    <row r="390" spans="1:6" hidden="1" x14ac:dyDescent="0.35">
      <c r="A390" s="136">
        <v>44342</v>
      </c>
      <c r="B390" s="145">
        <v>1875535</v>
      </c>
      <c r="C390" s="1" t="s">
        <v>1429</v>
      </c>
      <c r="D390" s="1" t="s">
        <v>546</v>
      </c>
      <c r="E390" s="1"/>
    </row>
    <row r="391" spans="1:6" hidden="1" x14ac:dyDescent="0.35">
      <c r="A391" s="136">
        <v>44342</v>
      </c>
      <c r="B391" s="145">
        <v>1876196</v>
      </c>
      <c r="C391" s="212" t="s">
        <v>1430</v>
      </c>
      <c r="D391" s="1" t="s">
        <v>520</v>
      </c>
      <c r="E391" s="1"/>
    </row>
    <row r="392" spans="1:6" hidden="1" x14ac:dyDescent="0.35">
      <c r="A392" s="136">
        <v>44342</v>
      </c>
      <c r="B392" s="145">
        <v>1876583</v>
      </c>
      <c r="C392" s="212" t="s">
        <v>1431</v>
      </c>
      <c r="D392" s="1" t="s">
        <v>520</v>
      </c>
      <c r="E392" s="1"/>
    </row>
    <row r="393" spans="1:6" hidden="1" x14ac:dyDescent="0.35">
      <c r="A393" s="136">
        <v>44342</v>
      </c>
      <c r="B393" s="145">
        <v>1882657</v>
      </c>
      <c r="C393" s="1" t="s">
        <v>1432</v>
      </c>
      <c r="D393" s="1" t="s">
        <v>523</v>
      </c>
      <c r="E393" s="1"/>
    </row>
    <row r="394" spans="1:6" hidden="1" x14ac:dyDescent="0.35">
      <c r="A394" s="136">
        <v>44342</v>
      </c>
      <c r="B394" s="145">
        <v>1875934</v>
      </c>
      <c r="C394" s="1" t="s">
        <v>1433</v>
      </c>
      <c r="D394" s="1" t="s">
        <v>217</v>
      </c>
      <c r="E394" s="1"/>
    </row>
    <row r="395" spans="1:6" hidden="1" x14ac:dyDescent="0.35">
      <c r="A395" s="4">
        <v>44356</v>
      </c>
      <c r="B395" s="217">
        <v>1875521</v>
      </c>
      <c r="C395" s="1" t="s">
        <v>1428</v>
      </c>
      <c r="D395" s="1" t="s">
        <v>30</v>
      </c>
      <c r="E395" s="1"/>
    </row>
    <row r="396" spans="1:6" hidden="1" x14ac:dyDescent="0.35">
      <c r="A396" s="4">
        <v>44356</v>
      </c>
      <c r="B396" s="217">
        <v>1883134</v>
      </c>
      <c r="C396" s="1" t="s">
        <v>1434</v>
      </c>
      <c r="D396" s="1" t="s">
        <v>546</v>
      </c>
      <c r="E396" s="1"/>
    </row>
    <row r="397" spans="1:6" hidden="1" x14ac:dyDescent="0.35">
      <c r="A397" s="4">
        <v>44356</v>
      </c>
      <c r="B397" s="217">
        <v>1886489</v>
      </c>
      <c r="C397" s="1" t="s">
        <v>1435</v>
      </c>
      <c r="D397" s="1" t="s">
        <v>23</v>
      </c>
      <c r="E397" s="1"/>
      <c r="F397" t="s">
        <v>1436</v>
      </c>
    </row>
    <row r="398" spans="1:6" hidden="1" x14ac:dyDescent="0.35">
      <c r="A398" s="4">
        <v>44356</v>
      </c>
      <c r="B398" s="217">
        <v>1886892</v>
      </c>
      <c r="C398" s="1" t="s">
        <v>1437</v>
      </c>
      <c r="D398" s="1" t="s">
        <v>546</v>
      </c>
      <c r="E398" s="1"/>
    </row>
    <row r="399" spans="1:6" hidden="1" x14ac:dyDescent="0.35">
      <c r="A399" s="4">
        <v>44356</v>
      </c>
      <c r="B399" s="1">
        <v>1898359</v>
      </c>
      <c r="C399" s="1" t="s">
        <v>1438</v>
      </c>
      <c r="D399" s="1" t="s">
        <v>39</v>
      </c>
      <c r="E399" s="1"/>
    </row>
    <row r="400" spans="1:6" hidden="1" x14ac:dyDescent="0.35">
      <c r="A400" s="4">
        <v>44362</v>
      </c>
      <c r="B400" s="217">
        <v>1876196</v>
      </c>
      <c r="C400" s="212" t="s">
        <v>1430</v>
      </c>
      <c r="D400" s="1" t="s">
        <v>520</v>
      </c>
      <c r="E400" s="1"/>
    </row>
    <row r="401" spans="1:5" hidden="1" x14ac:dyDescent="0.35">
      <c r="A401" s="4">
        <v>44362</v>
      </c>
      <c r="B401" s="217">
        <v>1912296</v>
      </c>
      <c r="C401" s="212" t="s">
        <v>1439</v>
      </c>
      <c r="D401" s="1" t="s">
        <v>30</v>
      </c>
      <c r="E401" s="1"/>
    </row>
    <row r="402" spans="1:5" hidden="1" x14ac:dyDescent="0.35">
      <c r="A402" s="4">
        <v>44362</v>
      </c>
      <c r="B402" s="217">
        <v>1912295</v>
      </c>
      <c r="C402" s="1" t="s">
        <v>1440</v>
      </c>
      <c r="D402" s="1" t="s">
        <v>30</v>
      </c>
      <c r="E402" s="1"/>
    </row>
    <row r="403" spans="1:5" hidden="1" x14ac:dyDescent="0.35">
      <c r="A403" s="136">
        <v>44365</v>
      </c>
      <c r="B403" s="138">
        <v>1914830</v>
      </c>
      <c r="C403" s="54" t="s">
        <v>1441</v>
      </c>
      <c r="D403" s="54" t="s">
        <v>1442</v>
      </c>
      <c r="E403" s="1"/>
    </row>
    <row r="404" spans="1:5" hidden="1" x14ac:dyDescent="0.35">
      <c r="A404" s="136">
        <v>44365</v>
      </c>
      <c r="B404" s="138">
        <v>1914831</v>
      </c>
      <c r="C404" s="54" t="s">
        <v>1443</v>
      </c>
      <c r="D404" s="54" t="s">
        <v>1444</v>
      </c>
      <c r="E404" s="1"/>
    </row>
    <row r="405" spans="1:5" hidden="1" x14ac:dyDescent="0.35">
      <c r="A405" s="136">
        <v>44365</v>
      </c>
      <c r="B405" s="138">
        <v>1914829</v>
      </c>
      <c r="C405" s="54" t="s">
        <v>1445</v>
      </c>
      <c r="D405" s="54" t="s">
        <v>1446</v>
      </c>
      <c r="E405" s="1"/>
    </row>
    <row r="406" spans="1:5" hidden="1" x14ac:dyDescent="0.35">
      <c r="A406" s="136">
        <v>44365</v>
      </c>
      <c r="B406" s="138">
        <v>1910161</v>
      </c>
      <c r="C406" s="54" t="s">
        <v>1447</v>
      </c>
      <c r="D406" s="54" t="s">
        <v>1448</v>
      </c>
      <c r="E406" s="1"/>
    </row>
    <row r="407" spans="1:5" hidden="1" x14ac:dyDescent="0.35">
      <c r="A407" s="136">
        <v>44365</v>
      </c>
      <c r="B407" s="138">
        <v>1899295</v>
      </c>
      <c r="C407" s="54" t="s">
        <v>1449</v>
      </c>
      <c r="D407" s="54" t="s">
        <v>1446</v>
      </c>
      <c r="E407" s="1"/>
    </row>
    <row r="408" spans="1:5" hidden="1" x14ac:dyDescent="0.35">
      <c r="A408" s="136">
        <v>44365</v>
      </c>
      <c r="B408" s="138">
        <v>1909877</v>
      </c>
      <c r="C408" s="54" t="s">
        <v>1450</v>
      </c>
      <c r="D408" s="54" t="s">
        <v>1448</v>
      </c>
      <c r="E408" s="1"/>
    </row>
    <row r="409" spans="1:5" hidden="1" x14ac:dyDescent="0.35">
      <c r="A409" s="136">
        <v>44365</v>
      </c>
      <c r="B409" s="138">
        <v>1914187</v>
      </c>
      <c r="C409" s="54" t="s">
        <v>1451</v>
      </c>
      <c r="D409" s="54" t="s">
        <v>1442</v>
      </c>
      <c r="E409" s="1"/>
    </row>
    <row r="410" spans="1:5" hidden="1" x14ac:dyDescent="0.35">
      <c r="A410" s="136">
        <v>44365</v>
      </c>
      <c r="B410" s="138">
        <v>1914027</v>
      </c>
      <c r="C410" s="54" t="s">
        <v>1452</v>
      </c>
      <c r="D410" s="54" t="s">
        <v>1444</v>
      </c>
      <c r="E410" s="1"/>
    </row>
    <row r="411" spans="1:5" hidden="1" x14ac:dyDescent="0.35">
      <c r="A411" s="136">
        <v>44365</v>
      </c>
      <c r="B411" s="138">
        <v>1913282</v>
      </c>
      <c r="C411" s="54" t="s">
        <v>1453</v>
      </c>
      <c r="D411" s="54" t="s">
        <v>1448</v>
      </c>
      <c r="E411" s="1"/>
    </row>
    <row r="412" spans="1:5" hidden="1" x14ac:dyDescent="0.35">
      <c r="A412" s="136">
        <v>44365</v>
      </c>
      <c r="B412" s="138">
        <v>1912316</v>
      </c>
      <c r="C412" s="54" t="s">
        <v>1454</v>
      </c>
      <c r="D412" s="54" t="s">
        <v>1448</v>
      </c>
      <c r="E412" s="1"/>
    </row>
    <row r="413" spans="1:5" hidden="1" x14ac:dyDescent="0.35">
      <c r="A413" s="136">
        <v>44365</v>
      </c>
      <c r="B413" s="138">
        <v>1914025</v>
      </c>
      <c r="C413" s="54" t="s">
        <v>1455</v>
      </c>
      <c r="D413" s="54" t="s">
        <v>531</v>
      </c>
      <c r="E413" s="1" t="s">
        <v>113</v>
      </c>
    </row>
    <row r="414" spans="1:5" hidden="1" x14ac:dyDescent="0.35">
      <c r="A414" s="136">
        <v>44365</v>
      </c>
      <c r="B414" s="138">
        <v>1875517</v>
      </c>
      <c r="C414" s="54" t="s">
        <v>1456</v>
      </c>
      <c r="D414" s="54" t="s">
        <v>1448</v>
      </c>
      <c r="E414" s="1"/>
    </row>
    <row r="415" spans="1:5" hidden="1" x14ac:dyDescent="0.35">
      <c r="A415" s="4">
        <v>44377</v>
      </c>
      <c r="B415" s="158">
        <v>1917353</v>
      </c>
      <c r="C415" s="1" t="s">
        <v>1457</v>
      </c>
      <c r="D415" s="1" t="s">
        <v>30</v>
      </c>
      <c r="E415" s="1"/>
    </row>
    <row r="416" spans="1:5" hidden="1" x14ac:dyDescent="0.35">
      <c r="A416" s="4">
        <v>44377</v>
      </c>
      <c r="B416" s="158">
        <v>1916336</v>
      </c>
      <c r="C416" s="1" t="s">
        <v>1458</v>
      </c>
      <c r="D416" s="1" t="s">
        <v>520</v>
      </c>
      <c r="E416" s="1"/>
    </row>
    <row r="417" spans="1:5" hidden="1" x14ac:dyDescent="0.35">
      <c r="A417" s="4">
        <v>44377</v>
      </c>
      <c r="B417" s="158">
        <v>1914606</v>
      </c>
      <c r="C417" s="1" t="s">
        <v>1459</v>
      </c>
      <c r="D417" s="1" t="s">
        <v>546</v>
      </c>
      <c r="E417" s="1"/>
    </row>
    <row r="418" spans="1:5" hidden="1" x14ac:dyDescent="0.35">
      <c r="A418" s="4">
        <v>44379</v>
      </c>
      <c r="B418" s="1">
        <v>1914033</v>
      </c>
      <c r="C418" s="1" t="s">
        <v>1460</v>
      </c>
      <c r="D418" s="1" t="s">
        <v>1444</v>
      </c>
      <c r="E418" s="1"/>
    </row>
    <row r="419" spans="1:5" hidden="1" x14ac:dyDescent="0.35">
      <c r="A419" s="4">
        <v>44379</v>
      </c>
      <c r="B419" s="1">
        <v>1917756</v>
      </c>
      <c r="C419" s="1" t="s">
        <v>1461</v>
      </c>
      <c r="D419" s="1" t="s">
        <v>1448</v>
      </c>
      <c r="E419" s="1"/>
    </row>
    <row r="420" spans="1:5" hidden="1" x14ac:dyDescent="0.35">
      <c r="A420" s="4">
        <v>44379</v>
      </c>
      <c r="B420" s="1">
        <v>1945812</v>
      </c>
      <c r="C420" s="1" t="s">
        <v>1462</v>
      </c>
      <c r="D420" s="1" t="s">
        <v>1446</v>
      </c>
      <c r="E420" s="1"/>
    </row>
    <row r="421" spans="1:5" hidden="1" x14ac:dyDescent="0.35">
      <c r="A421" s="4">
        <v>44379</v>
      </c>
      <c r="B421" s="1">
        <v>1919603</v>
      </c>
      <c r="C421" s="1" t="s">
        <v>1463</v>
      </c>
      <c r="D421" s="1" t="s">
        <v>535</v>
      </c>
      <c r="E421" s="1"/>
    </row>
    <row r="422" spans="1:5" hidden="1" x14ac:dyDescent="0.35">
      <c r="A422" s="4">
        <v>44379</v>
      </c>
      <c r="B422" s="1">
        <v>1947106</v>
      </c>
      <c r="C422" s="1" t="s">
        <v>1464</v>
      </c>
      <c r="D422" s="1" t="s">
        <v>1444</v>
      </c>
      <c r="E422" s="1"/>
    </row>
    <row r="423" spans="1:5" hidden="1" x14ac:dyDescent="0.35">
      <c r="A423" s="4">
        <v>44379</v>
      </c>
      <c r="B423" s="1">
        <v>1947104</v>
      </c>
      <c r="C423" s="1" t="s">
        <v>1465</v>
      </c>
      <c r="D423" s="1" t="s">
        <v>1444</v>
      </c>
      <c r="E423" s="1"/>
    </row>
    <row r="424" spans="1:5" hidden="1" x14ac:dyDescent="0.35">
      <c r="A424" s="4">
        <v>44379</v>
      </c>
      <c r="B424" s="1">
        <v>1945810</v>
      </c>
      <c r="C424" s="1" t="s">
        <v>1466</v>
      </c>
      <c r="D424" s="1" t="s">
        <v>1446</v>
      </c>
      <c r="E424" s="1"/>
    </row>
    <row r="425" spans="1:5" hidden="1" x14ac:dyDescent="0.35">
      <c r="A425" s="4">
        <v>44379</v>
      </c>
      <c r="B425" s="1">
        <v>1917821</v>
      </c>
      <c r="C425" s="1" t="s">
        <v>1467</v>
      </c>
      <c r="D425" s="1" t="s">
        <v>1468</v>
      </c>
      <c r="E425" s="1"/>
    </row>
    <row r="426" spans="1:5" hidden="1" x14ac:dyDescent="0.35">
      <c r="A426" s="4">
        <v>44379</v>
      </c>
      <c r="B426" s="1">
        <v>1948276</v>
      </c>
      <c r="C426" s="1" t="s">
        <v>1469</v>
      </c>
      <c r="D426" s="1" t="s">
        <v>531</v>
      </c>
      <c r="E426" s="1"/>
    </row>
    <row r="427" spans="1:5" hidden="1" x14ac:dyDescent="0.35">
      <c r="A427" s="4">
        <v>44379</v>
      </c>
      <c r="B427" s="1">
        <v>1947680</v>
      </c>
      <c r="C427" s="1" t="s">
        <v>1470</v>
      </c>
      <c r="D427" s="1" t="s">
        <v>531</v>
      </c>
      <c r="E427" s="1"/>
    </row>
    <row r="428" spans="1:5" hidden="1" x14ac:dyDescent="0.35">
      <c r="A428" s="4">
        <v>44379</v>
      </c>
      <c r="B428" s="1">
        <v>1926867</v>
      </c>
      <c r="C428" s="1" t="s">
        <v>1471</v>
      </c>
      <c r="D428" s="1" t="s">
        <v>1446</v>
      </c>
      <c r="E428" s="1"/>
    </row>
    <row r="429" spans="1:5" hidden="1" x14ac:dyDescent="0.35">
      <c r="A429" s="4">
        <v>44379</v>
      </c>
      <c r="B429" s="1">
        <v>1946820</v>
      </c>
      <c r="C429" s="1" t="s">
        <v>1472</v>
      </c>
      <c r="D429" s="1" t="s">
        <v>1448</v>
      </c>
      <c r="E429" s="1"/>
    </row>
    <row r="430" spans="1:5" hidden="1" x14ac:dyDescent="0.35">
      <c r="A430" s="4">
        <v>44379</v>
      </c>
      <c r="B430" s="1">
        <v>1947615</v>
      </c>
      <c r="C430" s="1" t="s">
        <v>1473</v>
      </c>
      <c r="D430" s="1" t="s">
        <v>1468</v>
      </c>
      <c r="E430" s="1"/>
    </row>
    <row r="431" spans="1:5" hidden="1" x14ac:dyDescent="0.35">
      <c r="A431" s="4">
        <v>44379</v>
      </c>
      <c r="B431" s="1">
        <v>1948294</v>
      </c>
      <c r="C431" s="1" t="s">
        <v>1474</v>
      </c>
      <c r="D431" s="1" t="s">
        <v>531</v>
      </c>
      <c r="E431" s="1"/>
    </row>
    <row r="432" spans="1:5" hidden="1" x14ac:dyDescent="0.35">
      <c r="A432" s="4">
        <v>44379</v>
      </c>
      <c r="B432" s="1">
        <v>1909876</v>
      </c>
      <c r="C432" s="1" t="s">
        <v>1475</v>
      </c>
      <c r="D432" s="1"/>
      <c r="E432" s="1"/>
    </row>
    <row r="433" spans="1:5" hidden="1" x14ac:dyDescent="0.35">
      <c r="A433" s="4">
        <v>44379</v>
      </c>
      <c r="B433" s="1">
        <v>1926866</v>
      </c>
      <c r="C433" s="1" t="s">
        <v>1476</v>
      </c>
      <c r="D433" s="1" t="s">
        <v>1446</v>
      </c>
      <c r="E433" s="1"/>
    </row>
    <row r="434" spans="1:5" hidden="1" x14ac:dyDescent="0.35">
      <c r="A434" s="4">
        <v>44384</v>
      </c>
      <c r="B434" s="1">
        <v>1914193</v>
      </c>
      <c r="C434" s="1" t="s">
        <v>1477</v>
      </c>
      <c r="D434" s="1" t="s">
        <v>1442</v>
      </c>
      <c r="E434" s="1"/>
    </row>
    <row r="435" spans="1:5" hidden="1" x14ac:dyDescent="0.35">
      <c r="A435" s="4">
        <v>44384</v>
      </c>
      <c r="B435" s="1">
        <v>1912360</v>
      </c>
      <c r="C435" s="1" t="s">
        <v>1478</v>
      </c>
      <c r="D435" s="1" t="s">
        <v>1448</v>
      </c>
      <c r="E435" s="1"/>
    </row>
    <row r="436" spans="1:5" hidden="1" x14ac:dyDescent="0.35">
      <c r="A436" s="4">
        <v>44384</v>
      </c>
      <c r="B436" s="1">
        <v>1912367</v>
      </c>
      <c r="C436" s="1" t="s">
        <v>1479</v>
      </c>
      <c r="D436" s="1" t="s">
        <v>1468</v>
      </c>
      <c r="E436" s="1"/>
    </row>
    <row r="437" spans="1:5" hidden="1" x14ac:dyDescent="0.35">
      <c r="A437" s="4">
        <v>44384</v>
      </c>
      <c r="B437" s="1">
        <v>1948755</v>
      </c>
      <c r="C437" s="1" t="s">
        <v>1480</v>
      </c>
      <c r="D437" s="1" t="s">
        <v>1468</v>
      </c>
      <c r="E437" s="1"/>
    </row>
    <row r="438" spans="1:5" hidden="1" x14ac:dyDescent="0.35">
      <c r="A438" s="4">
        <v>44384</v>
      </c>
      <c r="B438" s="1">
        <v>1948747</v>
      </c>
      <c r="C438" s="1" t="s">
        <v>1481</v>
      </c>
      <c r="D438" s="1" t="s">
        <v>1444</v>
      </c>
      <c r="E438" s="1"/>
    </row>
    <row r="439" spans="1:5" hidden="1" x14ac:dyDescent="0.35">
      <c r="A439" s="4">
        <v>44384</v>
      </c>
      <c r="B439" s="1">
        <v>1936851</v>
      </c>
      <c r="C439" s="1" t="s">
        <v>1482</v>
      </c>
      <c r="D439" s="1" t="s">
        <v>1444</v>
      </c>
      <c r="E439" s="1"/>
    </row>
    <row r="440" spans="1:5" hidden="1" x14ac:dyDescent="0.35">
      <c r="A440" s="4">
        <v>44384</v>
      </c>
      <c r="B440" s="1">
        <v>1914847</v>
      </c>
      <c r="C440" s="1" t="s">
        <v>1483</v>
      </c>
      <c r="D440" s="1" t="s">
        <v>1444</v>
      </c>
      <c r="E440" s="1"/>
    </row>
    <row r="441" spans="1:5" hidden="1" x14ac:dyDescent="0.35">
      <c r="A441" s="4">
        <v>44384</v>
      </c>
      <c r="B441" s="1">
        <v>1947877</v>
      </c>
      <c r="C441" s="1" t="s">
        <v>1484</v>
      </c>
      <c r="D441" s="1" t="s">
        <v>1446</v>
      </c>
      <c r="E441" s="1"/>
    </row>
    <row r="442" spans="1:5" hidden="1" x14ac:dyDescent="0.35">
      <c r="A442" s="4">
        <v>44384</v>
      </c>
      <c r="B442" s="1">
        <v>1935799</v>
      </c>
      <c r="C442" s="1" t="s">
        <v>1485</v>
      </c>
      <c r="D442" s="1" t="s">
        <v>535</v>
      </c>
      <c r="E442" s="1"/>
    </row>
    <row r="443" spans="1:5" hidden="1" x14ac:dyDescent="0.35">
      <c r="A443" s="4">
        <v>44384</v>
      </c>
      <c r="B443" s="1">
        <v>1947311</v>
      </c>
      <c r="C443" s="1" t="s">
        <v>1486</v>
      </c>
      <c r="D443" s="1" t="s">
        <v>530</v>
      </c>
      <c r="E443" s="1"/>
    </row>
    <row r="444" spans="1:5" hidden="1" x14ac:dyDescent="0.35">
      <c r="A444" s="4">
        <v>44384</v>
      </c>
      <c r="B444" s="1">
        <v>1948268</v>
      </c>
      <c r="C444" s="1" t="s">
        <v>1487</v>
      </c>
      <c r="D444" s="1" t="s">
        <v>1444</v>
      </c>
      <c r="E444" s="1"/>
    </row>
    <row r="445" spans="1:5" hidden="1" x14ac:dyDescent="0.35">
      <c r="A445" s="4">
        <v>44384</v>
      </c>
      <c r="B445" s="1">
        <v>1947619</v>
      </c>
      <c r="C445" s="1" t="s">
        <v>1488</v>
      </c>
      <c r="D445" s="1" t="s">
        <v>1468</v>
      </c>
      <c r="E445" s="1"/>
    </row>
    <row r="446" spans="1:5" hidden="1" x14ac:dyDescent="0.35">
      <c r="A446" s="4">
        <v>44384</v>
      </c>
      <c r="B446" s="1">
        <v>1917363</v>
      </c>
      <c r="C446" s="1" t="s">
        <v>1489</v>
      </c>
      <c r="D446" s="1" t="s">
        <v>1468</v>
      </c>
      <c r="E446" s="1"/>
    </row>
    <row r="447" spans="1:5" hidden="1" x14ac:dyDescent="0.35">
      <c r="A447" s="4">
        <v>44384</v>
      </c>
      <c r="B447" s="1">
        <v>1919603</v>
      </c>
      <c r="C447" s="1" t="s">
        <v>1463</v>
      </c>
      <c r="D447" s="1" t="s">
        <v>535</v>
      </c>
      <c r="E447" s="1"/>
    </row>
    <row r="448" spans="1:5" hidden="1" x14ac:dyDescent="0.35">
      <c r="A448" s="4">
        <v>44384</v>
      </c>
      <c r="B448" s="1">
        <v>1909876</v>
      </c>
      <c r="C448" s="1" t="s">
        <v>1475</v>
      </c>
      <c r="D448" s="1" t="s">
        <v>1448</v>
      </c>
      <c r="E448" s="1"/>
    </row>
    <row r="449" spans="1:5" hidden="1" x14ac:dyDescent="0.35">
      <c r="A449" s="4">
        <v>44386</v>
      </c>
      <c r="B449" s="249">
        <v>1950445</v>
      </c>
      <c r="C449" s="1" t="s">
        <v>1490</v>
      </c>
      <c r="D449" s="1" t="s">
        <v>1442</v>
      </c>
      <c r="E449" s="1"/>
    </row>
    <row r="450" spans="1:5" hidden="1" x14ac:dyDescent="0.35">
      <c r="A450" s="4">
        <v>44386</v>
      </c>
      <c r="B450" s="249">
        <v>1950442</v>
      </c>
      <c r="C450" s="1" t="s">
        <v>1491</v>
      </c>
      <c r="D450" s="1" t="s">
        <v>1442</v>
      </c>
      <c r="E450" s="1"/>
    </row>
    <row r="451" spans="1:5" hidden="1" x14ac:dyDescent="0.35">
      <c r="A451" s="4">
        <v>44386</v>
      </c>
      <c r="B451" s="249">
        <v>1950449</v>
      </c>
      <c r="C451" s="1" t="s">
        <v>1492</v>
      </c>
      <c r="D451" s="1" t="s">
        <v>1442</v>
      </c>
      <c r="E451" s="1"/>
    </row>
    <row r="452" spans="1:5" hidden="1" x14ac:dyDescent="0.35">
      <c r="A452" s="4">
        <v>44386</v>
      </c>
      <c r="B452" s="249">
        <v>1953297</v>
      </c>
      <c r="C452" s="1" t="s">
        <v>1493</v>
      </c>
      <c r="D452" s="1" t="s">
        <v>1444</v>
      </c>
      <c r="E452" s="1"/>
    </row>
    <row r="453" spans="1:5" hidden="1" x14ac:dyDescent="0.35">
      <c r="A453" s="4">
        <v>44386</v>
      </c>
      <c r="B453" s="249">
        <v>1953294</v>
      </c>
      <c r="C453" s="1" t="s">
        <v>1494</v>
      </c>
      <c r="D453" s="1" t="s">
        <v>1444</v>
      </c>
      <c r="E453" s="1"/>
    </row>
    <row r="454" spans="1:5" hidden="1" x14ac:dyDescent="0.35">
      <c r="A454" s="4">
        <v>44397</v>
      </c>
      <c r="B454" s="1">
        <v>1958761</v>
      </c>
      <c r="C454" s="1" t="s">
        <v>1495</v>
      </c>
      <c r="D454" s="1" t="s">
        <v>546</v>
      </c>
    </row>
    <row r="455" spans="1:5" hidden="1" x14ac:dyDescent="0.35">
      <c r="A455" s="4">
        <v>44397</v>
      </c>
      <c r="B455" s="267">
        <v>1960675</v>
      </c>
      <c r="C455" s="160" t="s">
        <v>1496</v>
      </c>
      <c r="D455" s="160" t="s">
        <v>1048</v>
      </c>
    </row>
    <row r="456" spans="1:5" hidden="1" x14ac:dyDescent="0.35">
      <c r="A456" s="264">
        <v>44400</v>
      </c>
      <c r="B456" s="1">
        <v>1970617</v>
      </c>
      <c r="C456" s="1" t="s">
        <v>1497</v>
      </c>
      <c r="D456" s="1" t="s">
        <v>1446</v>
      </c>
      <c r="E456" s="1"/>
    </row>
    <row r="457" spans="1:5" hidden="1" x14ac:dyDescent="0.35">
      <c r="A457" s="264">
        <v>44400</v>
      </c>
      <c r="B457" s="1">
        <v>1961270</v>
      </c>
      <c r="C457" s="1" t="s">
        <v>1498</v>
      </c>
      <c r="D457" s="1" t="s">
        <v>535</v>
      </c>
      <c r="E457" s="1"/>
    </row>
    <row r="458" spans="1:5" hidden="1" x14ac:dyDescent="0.35">
      <c r="A458" s="264">
        <v>44400</v>
      </c>
      <c r="B458" s="1">
        <v>1957596</v>
      </c>
      <c r="C458" s="1" t="s">
        <v>1499</v>
      </c>
      <c r="D458" s="1" t="s">
        <v>1448</v>
      </c>
      <c r="E458" s="1"/>
    </row>
    <row r="459" spans="1:5" x14ac:dyDescent="0.35">
      <c r="A459" s="264">
        <v>44405</v>
      </c>
      <c r="B459" s="1">
        <v>1957599</v>
      </c>
      <c r="C459" s="1" t="s">
        <v>1500</v>
      </c>
      <c r="D459" s="1" t="s">
        <v>1448</v>
      </c>
      <c r="E459" s="1"/>
    </row>
    <row r="460" spans="1:5" x14ac:dyDescent="0.35">
      <c r="A460" s="264">
        <v>44405</v>
      </c>
      <c r="B460" s="1">
        <v>1914588</v>
      </c>
      <c r="C460" s="1" t="s">
        <v>1501</v>
      </c>
      <c r="D460" s="1" t="s">
        <v>1442</v>
      </c>
      <c r="E460" s="1"/>
    </row>
    <row r="461" spans="1:5" x14ac:dyDescent="0.35">
      <c r="A461" s="264">
        <v>44405</v>
      </c>
      <c r="B461" s="1">
        <v>1914030</v>
      </c>
      <c r="C461" s="1" t="s">
        <v>1502</v>
      </c>
      <c r="D461" s="1" t="s">
        <v>1442</v>
      </c>
      <c r="E461" s="1"/>
    </row>
    <row r="462" spans="1:5" x14ac:dyDescent="0.35">
      <c r="A462" s="264">
        <v>44405</v>
      </c>
      <c r="B462" s="1">
        <v>1979041</v>
      </c>
      <c r="C462" s="1" t="s">
        <v>1503</v>
      </c>
      <c r="D462" s="1" t="s">
        <v>535</v>
      </c>
      <c r="E462" s="1"/>
    </row>
    <row r="463" spans="1:5" x14ac:dyDescent="0.35">
      <c r="A463" s="264">
        <v>44405</v>
      </c>
      <c r="B463" s="1">
        <v>1979267</v>
      </c>
      <c r="C463" s="1" t="s">
        <v>1504</v>
      </c>
      <c r="D463" s="1" t="s">
        <v>1442</v>
      </c>
      <c r="E463" s="1"/>
    </row>
    <row r="464" spans="1:5" x14ac:dyDescent="0.35">
      <c r="A464" s="264">
        <v>44405</v>
      </c>
      <c r="B464" s="1">
        <v>1979272</v>
      </c>
      <c r="C464" s="1" t="s">
        <v>1505</v>
      </c>
      <c r="D464" s="1" t="s">
        <v>1442</v>
      </c>
      <c r="E464" s="1"/>
    </row>
    <row r="465" spans="1:5" x14ac:dyDescent="0.35">
      <c r="A465" s="264">
        <v>44405</v>
      </c>
      <c r="B465" s="1">
        <v>1955707</v>
      </c>
      <c r="C465" s="1" t="s">
        <v>1506</v>
      </c>
      <c r="D465" s="1" t="s">
        <v>1446</v>
      </c>
      <c r="E465" s="1"/>
    </row>
    <row r="466" spans="1:5" x14ac:dyDescent="0.35">
      <c r="A466" s="264">
        <v>44405</v>
      </c>
      <c r="B466" s="1">
        <v>1968388</v>
      </c>
      <c r="C466" s="1" t="s">
        <v>1507</v>
      </c>
      <c r="D466" s="1" t="s">
        <v>1444</v>
      </c>
      <c r="E466" s="1"/>
    </row>
  </sheetData>
  <autoFilter ref="A1:E135" xr:uid="{A1951DBF-EDD1-4756-B12E-8832451B8AB5}">
    <filterColumn colId="0">
      <filters>
        <dateGroupItem year="2021" month="7" day="23" dateTimeGrouping="day"/>
      </filters>
    </filterColumn>
  </autoFilter>
  <phoneticPr fontId="17" type="noConversion"/>
  <conditionalFormatting sqref="C53">
    <cfRule type="duplicateValues" dxfId="270" priority="5"/>
  </conditionalFormatting>
  <conditionalFormatting sqref="C67">
    <cfRule type="duplicateValues" dxfId="269" priority="4"/>
  </conditionalFormatting>
  <conditionalFormatting sqref="B67:B68">
    <cfRule type="duplicateValues" dxfId="268" priority="3"/>
  </conditionalFormatting>
  <conditionalFormatting sqref="B69:B104">
    <cfRule type="duplicateValues" dxfId="267" priority="21"/>
  </conditionalFormatting>
  <conditionalFormatting sqref="B431">
    <cfRule type="duplicateValues" dxfId="266" priority="1"/>
  </conditionalFormatting>
  <hyperlinks>
    <hyperlink ref="B156" r:id="rId1" display="https://octane.deloitte.com/ui/entity-navigation.jsp?p=1001/399004&amp;entityType=work_item&amp;id=1736042" xr:uid="{B700BB9E-39FF-4B52-937E-39D8FA993F62}"/>
    <hyperlink ref="B157" r:id="rId2" display="https://octane.deloitte.com/ui/entity-navigation.jsp?p=1001/399004&amp;entityType=work_item&amp;id=1753434" xr:uid="{96BD1CA2-770A-4FB5-A8E1-C5FDC7B6461D}"/>
    <hyperlink ref="B158" r:id="rId3" display="https://octane.deloitte.com/ui/entity-navigation.jsp?p=1001/399004&amp;entityType=work_item&amp;id=1754061" xr:uid="{599A2004-E2F6-46CD-8C5B-A07A6084AFC5}"/>
    <hyperlink ref="B159" r:id="rId4" display="https://octane.deloitte.com/ui/entity-navigation.jsp?p=1001/399004&amp;entityType=work_item&amp;id=1757376" xr:uid="{48CD2007-001C-4082-938E-2BCC93E165DE}"/>
    <hyperlink ref="B160" r:id="rId5" display="https://octane.deloitte.com/ui/entity-navigation.jsp?p=1001/399004&amp;entityType=work_item&amp;id=1757378" xr:uid="{FBF581DB-61CA-4BBB-A57B-4C4822161826}"/>
    <hyperlink ref="B161" r:id="rId6" display="https://octane.deloitte.com/ui/entity-navigation.jsp?p=1001/399004&amp;entityType=work_item&amp;id=1757379" xr:uid="{6ED756F1-2889-4BBD-B1BD-928C2303D1A5}"/>
    <hyperlink ref="B162" r:id="rId7" display="https://octane.deloitte.com/ui/entity-navigation.jsp?p=1001/399004&amp;entityType=work_item&amp;id=1757384" xr:uid="{72AF214B-3625-4FED-A6AE-58B118EE6B13}"/>
    <hyperlink ref="B163" r:id="rId8" display="https://octane.deloitte.com/ui/entity-navigation.jsp?p=1001/399004&amp;entityType=work_item&amp;id=1758057" xr:uid="{6F67A485-E65F-4FA5-8CCB-5227637AD92A}"/>
    <hyperlink ref="B164" r:id="rId9" display="https://octane.deloitte.com/ui/entity-navigation.jsp?p=1001/399004&amp;entityType=work_item&amp;id=1760396" xr:uid="{CD1E09D0-12A7-42B9-8D9B-CB070903C620}"/>
    <hyperlink ref="B165" r:id="rId10" display="https://octane.deloitte.com/ui/entity-navigation.jsp?p=1001/399004&amp;entityType=work_item&amp;id=1760403" xr:uid="{E634ABD7-EC35-4CEB-95DA-668D192332CE}"/>
    <hyperlink ref="B166" r:id="rId11" display="https://octane.deloitte.com/ui/entity-navigation.jsp?p=1001/399004&amp;entityType=work_item&amp;id=1760510" xr:uid="{E5B98E5F-CC91-4C10-92A3-E5A3028543E7}"/>
    <hyperlink ref="B173" r:id="rId12" display="https://octane.deloitte.com/ui/entity-navigation.jsp?p=1001/399004&amp;entityType=work_item&amp;id=1724220" xr:uid="{CB884F46-9092-4593-BAAD-3F944EB21B63}"/>
    <hyperlink ref="B174" r:id="rId13" display="https://octane.deloitte.com/ui/entity-navigation.jsp?p=1001/399004&amp;entityType=work_item&amp;id=1743524" xr:uid="{524B0C2A-FE1D-4669-B1B9-DFBEE54A8389}"/>
    <hyperlink ref="B175" r:id="rId14" display="https://octane.deloitte.com/ui/entity-navigation.jsp?p=1001/399004&amp;entityType=work_item&amp;id=1753545" xr:uid="{1E809615-8F1D-42D4-B579-1A15DBED549E}"/>
    <hyperlink ref="B176" r:id="rId15" display="https://octane.deloitte.com/ui/entity-navigation.jsp?p=1001/399004&amp;entityType=work_item&amp;id=1756017" xr:uid="{9BE0EE3D-0102-41EC-B328-D56B468D5E23}"/>
    <hyperlink ref="B177" r:id="rId16" display="https://octane.deloitte.com/ui/entity-navigation.jsp?p=1001/399004&amp;entityType=work_item&amp;id=1756019" xr:uid="{C9D4C8E6-FA7F-4867-8C11-26D7E4210AFB}"/>
    <hyperlink ref="B178" r:id="rId17" display="https://octane.deloitte.com/ui/entity-navigation.jsp?p=1001/399004&amp;entityType=work_item&amp;id=1756028" xr:uid="{E3390890-3535-460E-961E-0832ADF6DA57}"/>
    <hyperlink ref="B179" r:id="rId18" display="https://octane.deloitte.com/ui/entity-navigation.jsp?p=1001/399004&amp;entityType=work_item&amp;id=1757379" xr:uid="{28E54E4F-DEC1-4549-A33B-E5D246ECC418}"/>
    <hyperlink ref="B180" r:id="rId19" display="https://octane.deloitte.com/ui/entity-navigation.jsp?p=1001/399004&amp;entityType=work_item&amp;id=1759003" xr:uid="{E3DF4F2D-147D-40EF-B381-A24563CE2491}"/>
    <hyperlink ref="B181" r:id="rId20" display="https://octane.deloitte.com/ui/entity-navigation.jsp?p=1001/399004&amp;entityType=work_item&amp;id=1773372" xr:uid="{7E0A9370-B695-422A-805B-3C3E29CA5E72}"/>
    <hyperlink ref="B182" r:id="rId21" display="https://octane.deloitte.com/ui/entity-navigation.jsp?p=1001/399004&amp;entityType=work_item&amp;id=1756017" xr:uid="{5A850C56-BB1E-4326-B150-0DFEFBD5B134}"/>
    <hyperlink ref="B183" r:id="rId22" display="https://octane.deloitte.com/ui/entity-navigation.jsp?p=1001/399004&amp;entityType=work_item&amp;id=1757140" xr:uid="{22B97466-8538-4F01-B565-D21D0037A3AB}"/>
    <hyperlink ref="B184" r:id="rId23" display="https://octane.deloitte.com/ui/entity-navigation.jsp?p=1001/399004&amp;entityType=work_item&amp;id=1757384" xr:uid="{B5C751A8-337D-4EC5-9DF5-F1BB49D64FA4}"/>
    <hyperlink ref="B185" r:id="rId24" display="https://octane.deloitte.com/ui/entity-navigation.jsp?p=1001/399004&amp;entityType=work_item&amp;id=1760398" xr:uid="{ED870737-8091-460F-838F-927DD937F930}"/>
    <hyperlink ref="B186" r:id="rId25" display="https://octane.deloitte.com/ui/entity-navigation.jsp?p=1001/399004&amp;entityType=work_item&amp;id=1761289" xr:uid="{5D16D456-0EEB-450D-8C17-CC3D03515235}"/>
    <hyperlink ref="B187" r:id="rId26" display="https://octane.deloitte.com/ui/entity-navigation.jsp?p=1001/399004&amp;entityType=work_item&amp;id=1766774" xr:uid="{5EDD20AE-5561-42CE-899C-0095FAF2BE71}"/>
    <hyperlink ref="B188" r:id="rId27" display="https://octane.deloitte.com/ui/entity-navigation.jsp?p=1001/399004&amp;entityType=work_item&amp;id=1766775" xr:uid="{804EF90F-B13B-4012-BF1D-1644218D8FE2}"/>
    <hyperlink ref="B189" r:id="rId28" display="https://octane.deloitte.com/ui/entity-navigation.jsp?p=1001/399004&amp;entityType=work_item&amp;id=1774914" xr:uid="{EC8AF30B-CD7B-4973-9F60-54F6BC4A3F45}"/>
    <hyperlink ref="B190" r:id="rId29" display="https://octane.deloitte.com/ui/entity-navigation.jsp?p=1001/399004&amp;entityType=work_item&amp;id=1754687" xr:uid="{985E4905-BA77-49D4-8FD9-7C0B3966D377}"/>
    <hyperlink ref="B191" r:id="rId30" display="https://octane.deloitte.com/ui/entity-navigation.jsp?p=1001/399004&amp;entityType=work_item&amp;id=1755391" xr:uid="{4F84F13C-1841-4CDB-AE81-138E4A689223}"/>
    <hyperlink ref="B192" r:id="rId31" display="https://octane.deloitte.com/ui/entity-navigation.jsp?p=1001/399004&amp;entityType=work_item&amp;id=1756736" xr:uid="{43C39C76-8C79-428F-AA9F-77D092710FC3}"/>
    <hyperlink ref="B193" r:id="rId32" display="https://octane.deloitte.com/ui/entity-navigation.jsp?p=1001/399004&amp;entityType=work_item&amp;id=1756738" xr:uid="{1418F864-D8CC-4097-9B80-D6FC5F2352F0}"/>
    <hyperlink ref="B194" r:id="rId33" display="https://octane.deloitte.com/ui/entity-navigation.jsp?p=1001/399004&amp;entityType=work_item&amp;id=1757771" xr:uid="{C0DBF389-3C21-40DE-8C44-AEB121318415}"/>
    <hyperlink ref="B195" r:id="rId34" display="https://octane.deloitte.com/ui/entity-navigation.jsp?p=1001/399004&amp;entityType=work_item&amp;id=1761289" xr:uid="{FDBCD393-E632-4A99-9A2E-F93BC6151E6F}"/>
    <hyperlink ref="B196" r:id="rId35" display="https://octane.deloitte.com/ui/entity-navigation.jsp?p=1001/399004&amp;entityType=work_item&amp;id=1766773" xr:uid="{720C91F4-51D0-4F86-85F9-FC1F1E5CE6F8}"/>
    <hyperlink ref="B197" r:id="rId36" display="https://octane.deloitte.com/ui/entity-navigation.jsp?p=1001/399004&amp;entityType=work_item&amp;id=1771457" xr:uid="{F486E9B3-B307-4AAB-BC00-8692AC1DD2DB}"/>
    <hyperlink ref="B198" r:id="rId37" display="https://octane.deloitte.com/ui/entity-navigation.jsp?p=1001/399004&amp;entityType=work_item&amp;id=1771460" xr:uid="{0E5F83F8-F85B-48F6-B508-8CD03534B6F2}"/>
    <hyperlink ref="B199" r:id="rId38" display="https://octane.deloitte.com/ui/entity-navigation.jsp?p=1001/399004&amp;entityType=work_item&amp;id=1777195" xr:uid="{C79DB9D9-C015-4562-A50A-48A6B6A6AD41}"/>
    <hyperlink ref="B200" r:id="rId39" display="https://octane.deloitte.com/ui/entity-navigation.jsp?p=1001/399004&amp;entityType=work_item&amp;id=1732026" xr:uid="{811A56BB-CA41-4021-94C6-1280CF5A40FD}"/>
    <hyperlink ref="B201" r:id="rId40" display="https://octane.deloitte.com/ui/entity-navigation.jsp?p=1001/399004&amp;entityType=work_item&amp;id=1734349" xr:uid="{98F4E755-3D4A-4111-A151-E750F45F366E}"/>
    <hyperlink ref="B202" r:id="rId41" display="https://octane.deloitte.com/ui/entity-navigation.jsp?p=1001/399004&amp;entityType=work_item&amp;id=1739935" xr:uid="{C3F4AA86-4871-430C-9F63-550977C216DA}"/>
    <hyperlink ref="B203" r:id="rId42" display="https://octane.deloitte.com/ui/entity-navigation.jsp?p=1001/399004&amp;entityType=work_item&amp;id=1740754" xr:uid="{A4D1EE23-1A6B-4E7F-9B89-29CEE1EE575F}"/>
    <hyperlink ref="B204" r:id="rId43" display="https://octane.deloitte.com/ui/entity-navigation.jsp?p=1001/399004&amp;entityType=work_item&amp;id=1741166" xr:uid="{D244086D-F147-4FC4-AA13-D33F0DA1EC87}"/>
    <hyperlink ref="B205" r:id="rId44" display="https://octane.deloitte.com/ui/entity-navigation.jsp?p=1001/399004&amp;entityType=work_item&amp;id=1741451" xr:uid="{5DFF3863-7E7A-45B4-A114-C0299C9F9252}"/>
    <hyperlink ref="B206" r:id="rId45" display="https://octane.deloitte.com/ui/entity-navigation.jsp?p=1001/399004&amp;entityType=work_item&amp;id=1748745" xr:uid="{CE6E1CFA-2068-4F07-A6B2-13269BFF1B92}"/>
    <hyperlink ref="B207" r:id="rId46" display="https://octane.deloitte.com/ui/entity-navigation.jsp?p=1001/399004&amp;entityType=work_item&amp;id=1754044" xr:uid="{24FF5ACD-FB92-4F26-A967-A1523B74E5A1}"/>
    <hyperlink ref="B208" r:id="rId47" display="https://octane.deloitte.com/ui/entity-navigation.jsp?p=1001/399004&amp;entityType=work_item&amp;id=1756737" xr:uid="{7F7D54AE-3C06-4A46-8FC6-988F3C1C6E11}"/>
    <hyperlink ref="B209" r:id="rId48" display="https://octane.deloitte.com/ui/entity-navigation.jsp?p=1001/399004&amp;entityType=work_item&amp;id=1757376" xr:uid="{DE77DDD2-A236-4E42-98C4-D91C6501E1D3}"/>
    <hyperlink ref="B210" r:id="rId49" display="https://octane.deloitte.com/ui/entity-navigation.jsp?p=1001/399004&amp;entityType=work_item&amp;id=1757771" xr:uid="{0364DEE4-4181-4398-B4F2-FE9D2D35394D}"/>
    <hyperlink ref="B211" r:id="rId50" display="https://octane.deloitte.com/ui/entity-navigation.jsp?p=1001/399004&amp;entityType=work_item&amp;id=1757773" xr:uid="{A9A74BC8-FAB2-440C-BBFD-79228BE67F1E}"/>
    <hyperlink ref="B212" r:id="rId51" display="https://octane.deloitte.com/ui/entity-navigation.jsp?p=1001/399004&amp;entityType=work_item&amp;id=1761294" xr:uid="{30448F5F-6745-49EC-ADDF-B043D064A0FB}"/>
    <hyperlink ref="B213" r:id="rId52" display="https://octane.deloitte.com/ui/entity-navigation.jsp?p=1001/399004&amp;entityType=work_item&amp;id=1766002" xr:uid="{B2CC1F69-D17B-4211-B48B-A1372C995B2E}"/>
    <hyperlink ref="B214" r:id="rId53" display="https://octane.deloitte.com/ui/entity-navigation.jsp?p=1001/399004&amp;entityType=work_item&amp;id=1766124" xr:uid="{324B9111-A8EC-41CD-9EC5-B5B0B844DF52}"/>
    <hyperlink ref="B215" r:id="rId54" display="https://octane.deloitte.com/ui/entity-navigation.jsp?p=1001/399004&amp;entityType=work_item&amp;id=1766803" xr:uid="{6A7F1B07-5CB6-4771-8930-B5DCA2C78452}"/>
    <hyperlink ref="B216" r:id="rId55" display="https://octane.deloitte.com/ui/entity-navigation.jsp?p=1001/399004&amp;entityType=work_item&amp;id=1771469" xr:uid="{70BF6B1B-1C83-4281-9368-5B380B881D75}"/>
    <hyperlink ref="B217" r:id="rId56" display="https://octane.deloitte.com/ui/entity-navigation.jsp?p=1001/399004&amp;entityType=work_item&amp;id=1774907" xr:uid="{841CB951-F419-48ED-B419-8B21454616E1}"/>
    <hyperlink ref="B218" r:id="rId57" display="https://octane.deloitte.com/ui/entity-navigation.jsp?p=1001/399004&amp;entityType=work_item&amp;id=1775206" xr:uid="{D0C17B76-86F4-428C-BB3C-837B95D3CB9E}"/>
    <hyperlink ref="B219" r:id="rId58" display="https://octane.deloitte.com/ui/entity-navigation.jsp?p=1001/399004&amp;entityType=work_item&amp;id=1782469" xr:uid="{969D9BB2-8A7F-4FE8-A782-0047819E94D9}"/>
    <hyperlink ref="B220" r:id="rId59" display="https://octane.deloitte.com/ui/entity-navigation.jsp?p=1001/399004&amp;entityType=work_item&amp;id=1722542" xr:uid="{3B415EF1-4C1A-47BD-8F82-0108F2B96E05}"/>
    <hyperlink ref="B221" r:id="rId60" display="https://octane.deloitte.com/ui/entity-navigation.jsp?p=1001/399004&amp;entityType=work_item&amp;id=1727645" xr:uid="{C662BD21-3DCC-4529-BCC3-2B1A8AA1C11D}"/>
    <hyperlink ref="B222" r:id="rId61" display="https://octane.deloitte.com/ui/entity-navigation.jsp?p=1001/399004&amp;entityType=work_item&amp;id=1741452" xr:uid="{249746D2-B972-467A-B758-5F2DCAF727F5}"/>
    <hyperlink ref="B223" r:id="rId62" display="https://octane.deloitte.com/ui/entity-navigation.jsp?p=1001/399004&amp;entityType=work_item&amp;id=1742120" xr:uid="{1E9867F0-78A9-419D-A502-EF680FADF7AD}"/>
    <hyperlink ref="B224" r:id="rId63" display="https://octane.deloitte.com/ui/entity-navigation.jsp?p=1001/399004&amp;entityType=work_item&amp;id=1754683" xr:uid="{6955E6BF-75E3-4255-8DA1-0442375E0502}"/>
    <hyperlink ref="B225" r:id="rId64" display="https://octane.deloitte.com/ui/entity-navigation.jsp?p=1001/399004&amp;entityType=work_item&amp;id=1754695" xr:uid="{C161B575-6DF2-4B58-8C1F-2AC5CDDA01DF}"/>
    <hyperlink ref="B226" r:id="rId65" display="https://octane.deloitte.com/ui/entity-navigation.jsp?p=1001/399004&amp;entityType=work_item&amp;id=1757773" xr:uid="{57CC7CBB-EA02-4E4A-A024-BBF1221F5D82}"/>
    <hyperlink ref="B227" r:id="rId66" display="https://octane.deloitte.com/ui/entity-navigation.jsp?p=1001/399004&amp;entityType=work_item&amp;id=1766002" xr:uid="{1385E2B1-4250-4E7F-9A2D-950AF6C94F63}"/>
    <hyperlink ref="B228" r:id="rId67" display="https://octane.deloitte.com/ui/entity-navigation.jsp?p=1001/399004&amp;entityType=work_item&amp;id=1766803" xr:uid="{EA524B07-962E-473E-9005-4239792DC1AF}"/>
    <hyperlink ref="B229" r:id="rId68" display="https://octane.deloitte.com/ui/entity-navigation.jsp?p=1001/399004&amp;entityType=work_item&amp;id=1767961" xr:uid="{BC43B818-B623-49FB-BE5B-3B34B02D9998}"/>
    <hyperlink ref="B230" r:id="rId69" display="https://octane.deloitte.com/ui/entity-navigation.jsp?p=1001/399004&amp;entityType=work_item&amp;id=1769008" xr:uid="{12D4DB83-BEAB-4DDF-85DF-24C0E5CBBB40}"/>
    <hyperlink ref="B231" r:id="rId70" display="https://octane.deloitte.com/ui/entity-navigation.jsp?p=1001/399004&amp;entityType=work_item&amp;id=1771450" xr:uid="{8A830BAD-C7DE-4556-BD43-C4F985007F9E}"/>
    <hyperlink ref="B232" r:id="rId71" display="https://octane.deloitte.com/ui/entity-navigation.jsp?p=1001/399004&amp;entityType=work_item&amp;id=1771467" xr:uid="{2B86C030-BDC7-4082-9D9E-719A1B6614E3}"/>
    <hyperlink ref="B233" r:id="rId72" display="https://octane.deloitte.com/ui/entity-navigation.jsp?p=1001/399004&amp;entityType=work_item&amp;id=1771471" xr:uid="{F18E8082-52EF-43BE-9390-55C846A1572A}"/>
    <hyperlink ref="B234" r:id="rId73" display="https://octane.deloitte.com/ui/entity-navigation.jsp?p=1001/399004&amp;entityType=work_item&amp;id=1771478" xr:uid="{EB757A2A-902B-454F-A103-D6A75A118528}"/>
    <hyperlink ref="B235" r:id="rId74" display="https://octane.deloitte.com/ui/entity-navigation.jsp?p=1001/399004&amp;entityType=work_item&amp;id=1777179" xr:uid="{9E32996F-C670-4F47-8F30-D167218E9D84}"/>
    <hyperlink ref="B236" r:id="rId75" display="https://octane.deloitte.com/ui/entity-navigation.jsp?p=1001/399004&amp;entityType=work_item&amp;id=1777183" xr:uid="{BE84D685-D28F-4F5B-9F40-244F2168D3CD}"/>
    <hyperlink ref="B237" r:id="rId76" display="https://octane.deloitte.com/ui/entity-navigation.jsp?p=1001/399004&amp;entityType=work_item&amp;id=1777185" xr:uid="{D89AE82C-B9B9-4840-A363-F518183999F5}"/>
    <hyperlink ref="B238" r:id="rId77" display="https://octane.deloitte.com/ui/entity-navigation.jsp?p=1001/399004&amp;entityType=work_item&amp;id=1780510" xr:uid="{5778D42F-0C9A-4BCF-9715-3719393824C9}"/>
    <hyperlink ref="B239" r:id="rId78" display="https://octane.deloitte.com/ui/entity-navigation.jsp?p=1001/399004&amp;entityType=work_item&amp;id=1782483" xr:uid="{16153581-D38E-4A8A-9365-6EBF3030A66D}"/>
    <hyperlink ref="B240" r:id="rId79" display="https://octane.deloitte.com/ui/entity-navigation.jsp?p=1001/399004&amp;entityType=work_item&amp;id=1782494" xr:uid="{1AA22966-D397-4903-B3E0-7415B19707AA}"/>
    <hyperlink ref="B241" r:id="rId80" display="https://octane.deloitte.com/ui/entity-navigation.jsp?p=1001/399004&amp;entityType=work_item&amp;id=1783194" xr:uid="{E2F05134-4F4C-4ABA-977D-D6D7A39CD5DF}"/>
    <hyperlink ref="B242" r:id="rId81" display="https://octane.deloitte.com/ui/entity-navigation.jsp?p=1001/399004&amp;entityType=work_item&amp;id=1783197" xr:uid="{A2C01CFA-0EB3-4177-8556-830EF0ACAD16}"/>
    <hyperlink ref="B243" r:id="rId82" display="https://octane.deloitte.com/ui/entity-navigation.jsp?p=1001/399004&amp;entityType=work_item&amp;id=1783203" xr:uid="{B4F5CBA5-EE86-4AAA-933F-BC4611E526D6}"/>
    <hyperlink ref="B244" r:id="rId83" display="https://octane.deloitte.com/ui/entity-navigation.jsp?p=1001/399004&amp;entityType=work_item&amp;id=1783204" xr:uid="{A4F75828-C6F2-4024-B5D7-73D104468BA0}"/>
    <hyperlink ref="B245" r:id="rId84" display="https://octane.deloitte.com/ui/entity-navigation.jsp?p=1001/399004&amp;entityType=work_item&amp;id=1783207" xr:uid="{0007A1ED-5209-4B2E-94C4-4FCD4A59B1E4}"/>
    <hyperlink ref="B270" r:id="rId85" display="https://octane.deloitte.com/ui/entity-navigation.jsp?p=1001/399004&amp;entityType=work_item&amp;id=1733630" xr:uid="{37045F2A-76B3-44BF-8204-E65DFB3DEBA6}"/>
    <hyperlink ref="B271" r:id="rId86" display="https://octane.deloitte.com/ui/entity-navigation.jsp?p=1001/399004&amp;entityType=work_item&amp;id=1739792" xr:uid="{47AAB39E-A065-4EE4-8732-3A4D05FA838C}"/>
    <hyperlink ref="B272" r:id="rId87" display="https://octane.deloitte.com/ui/entity-navigation.jsp?p=1001/399004&amp;entityType=work_item&amp;id=1741740" xr:uid="{239A7D91-D6CE-421A-94E3-21BAFF3FF72C}"/>
    <hyperlink ref="B273" r:id="rId88" display="https://octane.deloitte.com/ui/entity-navigation.jsp?p=1001/399004&amp;entityType=work_item&amp;id=1741747" xr:uid="{F51C0B01-D5FD-4BC7-AC7B-A7881C0B63CD}"/>
    <hyperlink ref="B274" r:id="rId89" display="https://octane.deloitte.com/ui/entity-navigation.jsp?p=1001/399004&amp;entityType=work_item&amp;id=1754044" xr:uid="{030DBF6E-D398-4C2D-968C-CE34A628905A}"/>
    <hyperlink ref="B275" r:id="rId90" display="https://octane.deloitte.com/ui/entity-navigation.jsp?p=1001/399004&amp;entityType=work_item&amp;id=1755534" xr:uid="{CE2361EB-7D5B-4C0A-8D2B-5518F6FBF2AA}"/>
    <hyperlink ref="B276" r:id="rId91" display="https://octane.deloitte.com/ui/entity-navigation.jsp?p=1001/399004&amp;entityType=work_item&amp;id=1757766" xr:uid="{72F6E97E-E78A-4ABB-BD6B-6D19307C9B2A}"/>
    <hyperlink ref="B277" r:id="rId92" display="https://octane.deloitte.com/ui/entity-navigation.jsp?p=1001/399004&amp;entityType=work_item&amp;id=1757768" xr:uid="{33CA8293-FE20-4901-B85F-0748283D9F4F}"/>
    <hyperlink ref="B278" r:id="rId93" display="https://octane.deloitte.com/ui/entity-navigation.jsp?p=1001/399004&amp;entityType=work_item&amp;id=1758057" xr:uid="{A6332FEA-3664-490D-B770-0C837E93670B}"/>
    <hyperlink ref="B279" r:id="rId94" display="https://octane.deloitte.com/ui/entity-navigation.jsp?p=1001/399004&amp;entityType=work_item&amp;id=1764002" xr:uid="{4609D46C-5641-46FB-8F0E-BCE74EBAB359}"/>
    <hyperlink ref="B280" r:id="rId95" display="https://octane.deloitte.com/ui/entity-navigation.jsp?p=1001/399004&amp;entityType=work_item&amp;id=1766727" xr:uid="{6071AF2D-7DE9-493F-8DF9-78A18B3D18F5}"/>
    <hyperlink ref="B281" r:id="rId96" display="https://octane.deloitte.com/ui/entity-navigation.jsp?p=1001/399004&amp;entityType=work_item&amp;id=1766774" xr:uid="{93D64D32-DC98-44E8-BB9E-EC61465FE257}"/>
    <hyperlink ref="B282" r:id="rId97" display="https://octane.deloitte.com/ui/entity-navigation.jsp?p=1001/399004&amp;entityType=work_item&amp;id=1771467" xr:uid="{7125D6DF-F573-4240-9E61-359CCEE59FC0}"/>
    <hyperlink ref="B283" r:id="rId98" display="https://octane.deloitte.com/ui/entity-navigation.jsp?p=1001/399004&amp;entityType=work_item&amp;id=1780610" xr:uid="{DEF9E8B3-86EB-4DD4-9AFA-9B2152D49487}"/>
    <hyperlink ref="B284" r:id="rId99" display="https://octane.deloitte.com/ui/entity-navigation.jsp?p=1001/399004&amp;entityType=work_item&amp;id=1780625" xr:uid="{DBABDC03-F2B5-4189-A4A6-F8BE7FE64A00}"/>
    <hyperlink ref="B285" r:id="rId100" display="https://octane.deloitte.com/ui/entity-navigation.jsp?p=1001/399004&amp;entityType=work_item&amp;id=1780630" xr:uid="{A8068E3F-E134-4D85-AEB1-6E1E67EE1E54}"/>
    <hyperlink ref="B286" r:id="rId101" display="https://octane.deloitte.com/ui/entity-navigation.jsp?p=1001/399004&amp;entityType=work_item&amp;id=1781076" xr:uid="{3D05D963-5F21-42F5-AC84-07A34ABA2065}"/>
    <hyperlink ref="B287" r:id="rId102" display="https://octane.deloitte.com/ui/entity-navigation.jsp?p=1001/399004&amp;entityType=work_item&amp;id=1783197" xr:uid="{AD10EAE1-9919-4A15-8AC0-34768ABD66A3}"/>
    <hyperlink ref="B288" r:id="rId103" display="https://octane.deloitte.com/ui/entity-navigation.jsp?p=1001/399004&amp;entityType=work_item&amp;id=1783198" xr:uid="{45622E43-9865-4EEA-823C-8FB67587D4A0}"/>
    <hyperlink ref="B289" r:id="rId104" display="https://octane.deloitte.com/ui/entity-navigation.jsp?p=1001/399004&amp;entityType=work_item&amp;id=1783979" xr:uid="{81B65917-7699-4AC4-8720-3F33473CC17C}"/>
    <hyperlink ref="B23" r:id="rId105" display="https://octane.deloitte.com/ui/entity-navigation.jsp?p=1001/399004&amp;entityType=work_item&amp;id=1780360" xr:uid="{50C783A2-2917-494A-A689-6EC6D6B391D2}"/>
    <hyperlink ref="B24" r:id="rId106" display="https://octane.deloitte.com/ui/entity-navigation.jsp?p=1001/399004&amp;entityType=work_item&amp;id=1786432" xr:uid="{AA266071-E9B1-4338-9E56-9C35D833BB9C}"/>
    <hyperlink ref="B25" r:id="rId107" display="https://octane.deloitte.com/ui/entity-navigation.jsp?p=1001/399004&amp;entityType=work_item&amp;id=1786433" xr:uid="{D886B4B8-9785-4355-A0F9-0E6CB9F90112}"/>
    <hyperlink ref="B26" r:id="rId108" display="https://octane.deloitte.com/ui/entity-navigation.jsp?p=1001/399004&amp;entityType=work_item&amp;id=1780373" xr:uid="{37A47F79-3115-42E2-BC58-AA369A57E52E}"/>
    <hyperlink ref="B27" r:id="rId109" display="https://octane.deloitte.com/ui/entity-navigation.jsp?p=1001/399004&amp;entityType=work_item&amp;id=1780362" xr:uid="{8145FD64-15A6-46AE-8D13-CD35629DB28C}"/>
    <hyperlink ref="B30" r:id="rId110" display="https://octane.deloitte.com/ui/entity-navigation.jsp?p=1001/399004&amp;entityType=work_item&amp;id=1785786" xr:uid="{C6E51DC5-93F3-4E7A-AE57-B441F898749F}"/>
    <hyperlink ref="B33" r:id="rId111" display="https://octane.deloitte.com/ui/entity-navigation.jsp?p=1001/399004&amp;entityType=work_item&amp;id=1782850" xr:uid="{76BC847B-DBB0-4192-82FF-9036DD255FB0}"/>
    <hyperlink ref="B34" r:id="rId112" display="https://octane.deloitte.com/ui/entity-navigation.jsp?p=1001/399004&amp;entityType=work_item&amp;id=1782852" xr:uid="{81DC99FC-EBC4-4B78-83E2-186D3BB2A47C}"/>
    <hyperlink ref="B44" r:id="rId113" display="https://octane.deloitte.com/ui/entity-navigation.jsp?p=1001/399004&amp;entityType=work_item&amp;id=1782844" xr:uid="{0CC3ED28-F86F-4A12-A0F1-683D3964B022}"/>
    <hyperlink ref="B45" r:id="rId114" display="https://octane.deloitte.com/ui/entity-navigation.jsp?p=1001/399004&amp;entityType=work_item&amp;id=1782850" xr:uid="{B6565432-8063-4CB3-BAEA-E4D03A8F69F4}"/>
    <hyperlink ref="B46" r:id="rId115" display="https://octane.deloitte.com/ui/entity-navigation.jsp?p=1001/399004&amp;entityType=work_item&amp;id=1782852" xr:uid="{B8D55EDD-6CEF-45B9-85B7-381E5F1F0FB7}"/>
    <hyperlink ref="B47" r:id="rId116" display="https://octane.deloitte.com/ui/entity-navigation.jsp?p=1001/399004&amp;entityType=work_item&amp;id=1782853" xr:uid="{F8F55ACA-B4AD-403F-AFF3-F1CE63C4148D}"/>
    <hyperlink ref="B48" r:id="rId117" display="https://octane.deloitte.com/ui/entity-navigation.jsp?p=1001/399004&amp;entityType=work_item&amp;id=1782857" xr:uid="{800C7D5E-EEAD-4CA0-B7E5-72C1517F9827}"/>
    <hyperlink ref="B49" r:id="rId118" display="https://octane.deloitte.com/ui/entity-navigation.jsp?p=1001/399004&amp;entityType=work_item&amp;id=1782864" xr:uid="{4BE756F8-43F7-4701-B6EA-0EC2B92CAF13}"/>
    <hyperlink ref="B50" r:id="rId119" display="https://octane.deloitte.com/ui/entity-navigation.jsp?p=1001/399004&amp;entityType=work_item&amp;id=1782865" xr:uid="{B6E4F084-425F-43C3-840A-F9245ACEAB0E}"/>
    <hyperlink ref="B58" r:id="rId120" display="https://octane.deloitte.com/ui/entity-navigation.jsp?p=1001/399004&amp;entityType=work_item&amp;id=1782846" xr:uid="{2069408D-00C7-4D4C-93A4-D16F906EA054}"/>
    <hyperlink ref="B59" r:id="rId121" display="https://octane.deloitte.com/ui/entity-navigation.jsp?p=1001/399004&amp;entityType=work_item&amp;id=1782854" xr:uid="{FFB02EAA-98B8-4457-9FD3-4DE858488BA5}"/>
    <hyperlink ref="B60" r:id="rId122" display="https://octane.deloitte.com/ui/entity-navigation.jsp?p=1001/399004&amp;entityType=work_item&amp;id=1782855" xr:uid="{CCC60B4B-487C-4157-95B4-F577E7B8A23E}"/>
    <hyperlink ref="B61" r:id="rId123" display="https://octane.deloitte.com/ui/entity-navigation.jsp?p=1001/399004&amp;entityType=work_item&amp;id=1782858" xr:uid="{4DC061A6-F9E3-47BE-894F-5F9CADDA31F4}"/>
    <hyperlink ref="B62" r:id="rId124" display="https://octane.deloitte.com/ui/entity-navigation.jsp?p=1001/399004&amp;entityType=work_item&amp;id=1782860" xr:uid="{4F2D9C2A-AEFE-4185-87D3-15D0DA30F8E4}"/>
    <hyperlink ref="B63" r:id="rId125" display="https://octane.deloitte.com/ui/entity-navigation.jsp?p=1001/399004&amp;entityType=work_item&amp;id=1782861" xr:uid="{79837CF0-517C-488C-A50A-BC25B7981F77}"/>
    <hyperlink ref="B64" r:id="rId126" display="https://octane.deloitte.com/ui/entity-navigation.jsp?p=1001/399004&amp;entityType=work_item&amp;id=1782862" xr:uid="{2A2ED2E1-1236-4FE2-8A19-E2074F6CF3A9}"/>
    <hyperlink ref="B65" r:id="rId127" display="https://octane.deloitte.com/ui/entity-navigation.jsp?p=1001/399004&amp;entityType=work_item&amp;id=1782863" xr:uid="{FD773BB1-ACAA-4897-A83B-5A405C5B1F99}"/>
    <hyperlink ref="B66" r:id="rId128" display="https://octane.deloitte.com/ui/entity-navigation.jsp?p=1001/399004&amp;entityType=work_item&amp;id=1782866" xr:uid="{61B45305-E2CD-46AE-BE37-2FF190895DE0}"/>
    <hyperlink ref="B308" r:id="rId129" display="https://octane.deloitte.com/ui/entity-navigation.jsp?p=1001/399004&amp;entityType=work_item&amp;id=1727651" xr:uid="{F9CA6EC6-015D-473C-BA97-E1DDECA15035}"/>
    <hyperlink ref="B309" r:id="rId130" display="https://octane.deloitte.com/ui/entity-navigation.jsp?p=1001/399004&amp;entityType=work_item&amp;id=1743077" xr:uid="{0C3BCCFA-093F-462C-96EA-1BBBB9924D16}"/>
    <hyperlink ref="B310" r:id="rId131" display="https://octane.deloitte.com/ui/entity-navigation.jsp?p=1001/399004&amp;entityType=work_item&amp;id=1754708" xr:uid="{919E11D7-9567-422B-8BD4-54CBDF7ABD59}"/>
    <hyperlink ref="B311" r:id="rId132" display="https://octane.deloitte.com/ui/entity-navigation.jsp?p=1001/399004&amp;entityType=work_item&amp;id=1766001" xr:uid="{A84D8D87-56A9-4D2E-896E-314CF66C4098}"/>
    <hyperlink ref="B312" r:id="rId133" display="https://octane.deloitte.com/ui/entity-navigation.jsp?p=1001/399004&amp;entityType=work_item&amp;id=1781644" xr:uid="{2A77A5BE-D5B2-44F2-B5BB-F4C605755FE8}"/>
    <hyperlink ref="B313" r:id="rId134" display="https://octane.deloitte.com/ui/entity-navigation.jsp?p=1001/399004&amp;entityType=work_item&amp;id=1782973" xr:uid="{E95F4435-7598-419D-A184-79A5ACD7C239}"/>
    <hyperlink ref="B314" r:id="rId135" display="https://octane.deloitte.com/ui/entity-navigation.jsp?p=1001/399004&amp;entityType=work_item&amp;id=1785008" xr:uid="{FA9D8387-F585-4BF5-8D46-1FBEA2BA1839}"/>
    <hyperlink ref="B315" r:id="rId136" display="https://octane.deloitte.com/ui/entity-navigation.jsp?p=1001/399004&amp;entityType=work_item&amp;id=1800555" xr:uid="{87C41C67-B8D7-46CE-83E3-5987F46EE95F}"/>
    <hyperlink ref="B316" r:id="rId137" display="https://octane.deloitte.com/ui/entity-navigation.jsp?p=1001/399004&amp;entityType=work_item&amp;id=1800556" xr:uid="{942A995E-CC17-4ADC-9038-AC1B2DDE252F}"/>
    <hyperlink ref="B317" r:id="rId138" display="https://octane.deloitte.com/ui/entity-navigation.jsp?p=1001/399004&amp;entityType=work_item&amp;id=1813022" xr:uid="{6B64FA1B-3126-488B-AEF4-18FE6CE5A04A}"/>
    <hyperlink ref="B318" r:id="rId139" display="https://octane.deloitte.com/ui/entity-navigation.jsp?p=1001/399004&amp;entityType=work_item&amp;id=1813047" xr:uid="{1325DEE1-E6D4-4C9C-A14D-FD396ACB10E0}"/>
    <hyperlink ref="B319" r:id="rId140" display="https://octane.deloitte.com/ui/entity-navigation.jsp?p=1001/399004&amp;entityType=work_item&amp;id=1813060" xr:uid="{309E996D-72CE-4F80-817A-5B39BE748020}"/>
    <hyperlink ref="B320" r:id="rId141" display="https://octane.deloitte.com/ui/entity-navigation.jsp?p=1001/399004&amp;entityType=work_item&amp;id=1814210" xr:uid="{5EDE96C0-A48B-4079-AF04-C02B85DF4545}"/>
    <hyperlink ref="B321" r:id="rId142" display="https://octane.deloitte.com/ui/entity-navigation.jsp?p=1001/399004&amp;entityType=work_item&amp;id=1814585" xr:uid="{EFB6D56A-ABD7-4E2F-B170-F81612CC227D}"/>
    <hyperlink ref="B322" r:id="rId143" display="https://octane.deloitte.com/ui/entity-navigation.jsp?p=1001/399004&amp;entityType=work_item&amp;id=1814931" xr:uid="{6493D929-BB0C-48F9-9300-0ECA5B6BAB12}"/>
    <hyperlink ref="B323" r:id="rId144" display="https://octane.deloitte.com/ui/entity-navigation.jsp?p=1001/399004&amp;entityType=work_item&amp;id=1817476" xr:uid="{E25106BE-2893-4EC2-9B20-91337F6FAA2D}"/>
    <hyperlink ref="B324" r:id="rId145" display="https://octane.deloitte.com/ui/entity-navigation.jsp?p=1001/399004&amp;entityType=work_item&amp;id=1822249" xr:uid="{8054C88B-A7F9-4B25-B422-32662A78C1AF}"/>
    <hyperlink ref="B325" r:id="rId146" display="https://octane.deloitte.com/ui/entity-navigation.jsp?p=1001/399004&amp;entityType=work_item&amp;id=1826219" xr:uid="{A877A724-E430-4979-9AF2-891F57D63EBA}"/>
    <hyperlink ref="B326" r:id="rId147" display="https://octane.deloitte.com/ui/entity-navigation.jsp?p=1001/399004&amp;entityType=work_item&amp;id=1827371" xr:uid="{93B951CB-C1BF-4CE5-BD97-FFF508C6F43A}"/>
    <hyperlink ref="B327" r:id="rId148" display="https://octane.deloitte.com/ui/entity-navigation.jsp?p=1001/399004&amp;entityType=work_item&amp;id=1827399" xr:uid="{F38D7B71-6A3F-4C91-A5F0-A12E66D07F8A}"/>
    <hyperlink ref="B328" r:id="rId149" display="https://octane.deloitte.com/ui/entity-navigation.jsp?p=1001/399004&amp;entityType=work_item&amp;id=1734433" xr:uid="{BE0E51E4-13A6-4F69-854A-9F4022534745}"/>
    <hyperlink ref="B329" r:id="rId150" display="https://octane.deloitte.com/ui/entity-navigation.jsp?p=1001/399004&amp;entityType=work_item&amp;id=1735205" xr:uid="{F544922D-F350-467F-A867-C20CD9D88406}"/>
    <hyperlink ref="B330" r:id="rId151" display="https://octane.deloitte.com/ui/entity-navigation.jsp?p=1001/399004&amp;entityType=work_item&amp;id=1739792" xr:uid="{893E6BF2-267D-446C-8747-B03416D0ECFA}"/>
    <hyperlink ref="B331" r:id="rId152" display="https://octane.deloitte.com/ui/entity-navigation.jsp?p=1001/399004&amp;entityType=work_item&amp;id=1771707" xr:uid="{01B55561-ABC1-485D-AA79-A76DA575754D}"/>
    <hyperlink ref="B332" r:id="rId153" display="https://octane.deloitte.com/ui/entity-navigation.jsp?p=1001/399004&amp;entityType=work_item&amp;id=1771708" xr:uid="{E88E2C77-BE77-4CD4-9F04-0632D2125ABF}"/>
    <hyperlink ref="B333" r:id="rId154" display="https://octane.deloitte.com/ui/entity-navigation.jsp?p=1001/399004&amp;entityType=work_item&amp;id=1777182" xr:uid="{EF0E3A2C-E592-4213-83C8-4910FB4AAE61}"/>
    <hyperlink ref="B334" r:id="rId155" display="https://octane.deloitte.com/ui/entity-navigation.jsp?p=1001/399004&amp;entityType=work_item&amp;id=1780528" xr:uid="{0D436180-9EC0-4905-9C1E-6E931E9BED3F}"/>
    <hyperlink ref="B335" r:id="rId156" display="https://octane.deloitte.com/ui/entity-navigation.jsp?p=1001/399004&amp;entityType=work_item&amp;id=1780625" xr:uid="{7193DD76-E004-4AF7-8E0C-7698426F8C0F}"/>
    <hyperlink ref="B336" r:id="rId157" display="https://octane.deloitte.com/ui/entity-navigation.jsp?p=1001/399004&amp;entityType=work_item&amp;id=1782790" xr:uid="{A9B9AC6C-70C0-4A49-8885-DA0831CED010}"/>
    <hyperlink ref="B337" r:id="rId158" display="https://octane.deloitte.com/ui/entity-navigation.jsp?p=1001/399004&amp;entityType=work_item&amp;id=1782799" xr:uid="{8E52EDE0-AFD0-49C6-B8D1-0E387CE96F05}"/>
    <hyperlink ref="B338" r:id="rId159" display="https://octane.deloitte.com/ui/entity-navigation.jsp?p=1001/399004&amp;entityType=work_item&amp;id=1782937" xr:uid="{29E854F3-36BC-4AEB-A448-DE682FA4A6A4}"/>
    <hyperlink ref="B339" r:id="rId160" display="https://octane.deloitte.com/ui/entity-navigation.jsp?p=1001/399004&amp;entityType=work_item&amp;id=1782956" xr:uid="{8D92361D-C946-4544-B512-C99D92BA499A}"/>
    <hyperlink ref="B340" r:id="rId161" display="https://octane.deloitte.com/ui/entity-navigation.jsp?p=1001/399004&amp;entityType=work_item&amp;id=1782961" xr:uid="{ADD2DF3B-4B52-4769-98CD-575567BA5296}"/>
    <hyperlink ref="B341" r:id="rId162" display="https://octane.deloitte.com/ui/entity-navigation.jsp?p=1001/399004&amp;entityType=work_item&amp;id=1784000" xr:uid="{7910AF24-C299-4137-A99C-908AA54CFCA7}"/>
    <hyperlink ref="B342" r:id="rId163" display="https://octane.deloitte.com/ui/entity-navigation.jsp?p=1001/399004&amp;entityType=work_item&amp;id=1785008" xr:uid="{ED6D1DA3-D0A6-4204-8E38-809F5E73780D}"/>
    <hyperlink ref="B343" r:id="rId164" display="https://octane.deloitte.com/ui/entity-navigation.jsp?p=1001/399004&amp;entityType=work_item&amp;id=1817474" xr:uid="{BDA25EF1-E817-4EC7-BC0D-475C696FC73F}"/>
    <hyperlink ref="B344" r:id="rId165" display="https://octane.deloitte.com/ui/entity-navigation.jsp?p=1001/399004&amp;entityType=work_item&amp;id=1817477" xr:uid="{152C0C77-E767-470B-AF8B-2560F5BFC59F}"/>
    <hyperlink ref="B345" r:id="rId166" display="https://octane.deloitte.com/ui/entity-navigation.jsp?p=1001/399004&amp;entityType=work_item&amp;id=1827291" xr:uid="{8CB7783C-E748-4AE6-9FD7-54F6A99C65D1}"/>
    <hyperlink ref="B346" r:id="rId167" display="https://octane.deloitte.com/ui/entity-navigation.jsp?p=1001/399004&amp;entityType=work_item&amp;id=1827304" xr:uid="{B5713971-C8D8-48DD-BB9D-42265B8A7BF6}"/>
    <hyperlink ref="B347" r:id="rId168" display="https://octane.deloitte.com/ui/entity-navigation.jsp?p=1001/399004&amp;entityType=work_item&amp;id=1827406" xr:uid="{F847E3DC-2B30-4A44-A970-6C2B37E05603}"/>
    <hyperlink ref="B348" r:id="rId169" display="https://octane.deloitte.com/ui/entity-navigation.jsp?p=1001/399004&amp;entityType=work_item&amp;id=1827410" xr:uid="{6D5EC56B-F336-4CFD-9171-1831934C5CD0}"/>
    <hyperlink ref="B349" r:id="rId170" display="https://octane.deloitte.com/ui/entity-navigation.jsp?p=1001/399004&amp;entityType=work_item&amp;id=1827433" xr:uid="{1F6DFFA8-8FD4-467B-8383-FBF3FF8FBB8D}"/>
    <hyperlink ref="B350" r:id="rId171" display="https://octane.deloitte.com/ui/entity-navigation.jsp?p=1001/399004&amp;entityType=work_item&amp;id=1827452" xr:uid="{3AF92456-EEB9-448B-9CCF-ADE165078C85}"/>
    <hyperlink ref="B351" r:id="rId172" display="https://octane.deloitte.com/ui/entity-navigation.jsp?p=1001/399004&amp;entityType=work_item&amp;id=1827807" xr:uid="{7CD62B33-5011-4973-AF97-430051EE4439}"/>
    <hyperlink ref="B352" r:id="rId173" display="https://octane.deloitte.com/ui/entity-navigation.jsp?p=1001/399004&amp;entityType=work_item&amp;id=1734433" xr:uid="{968A7A44-592E-4693-B530-DED9FD6C1B8B}"/>
    <hyperlink ref="B353" r:id="rId174" display="https://octane.deloitte.com/ui/entity-navigation.jsp?p=1001/399004&amp;entityType=work_item&amp;id=1739792" xr:uid="{A21D6E9D-E1B2-414D-A759-209E61CA4719}"/>
    <hyperlink ref="B354" r:id="rId175" display="https://octane.deloitte.com/ui/entity-navigation.jsp?p=1001/399004&amp;entityType=work_item&amp;id=1785015" xr:uid="{BDA0A6BF-CBA8-4878-86FE-E3419221A495}"/>
    <hyperlink ref="B355" r:id="rId176" display="https://octane.deloitte.com/ui/entity-navigation.jsp?p=1001/399004&amp;entityType=work_item&amp;id=1827292" xr:uid="{EEEF1C9F-D6A0-44FE-B847-269AC7EA2F40}"/>
    <hyperlink ref="B356" r:id="rId177" display="https://octane.deloitte.com/ui/entity-navigation.jsp?p=1001/399004&amp;entityType=work_item&amp;id=1827403" xr:uid="{D3D30075-D636-46B7-A934-57F21BAED816}"/>
    <hyperlink ref="B357" r:id="rId178" display="https://octane.deloitte.com/ui/entity-navigation.jsp?p=1001/399004&amp;entityType=work_item&amp;id=1827413" xr:uid="{2C5CFCD4-8582-4009-9BF6-F79B1949E916}"/>
    <hyperlink ref="B358" r:id="rId179" display="https://octane.deloitte.com/ui/entity-navigation.jsp?p=1001/399004&amp;entityType=work_item&amp;id=1827438" xr:uid="{D7EF2DEA-8214-4D56-97D7-EBF4B1E04B8F}"/>
    <hyperlink ref="B359" r:id="rId180" display="https://octane.deloitte.com/ui/entity-navigation.jsp?p=1001/399004&amp;entityType=work_item&amp;id=1827444" xr:uid="{EBF31671-7299-4545-9B67-F722DCC45D4A}"/>
    <hyperlink ref="B360" r:id="rId181" display="https://octane.deloitte.com/ui/entity-navigation.jsp?p=1001/399004&amp;entityType=work_item&amp;id=1827449" xr:uid="{C733F269-2339-4BFB-8DF7-54040A446442}"/>
    <hyperlink ref="B361" r:id="rId182" display="https://octane.deloitte.com/ui/entity-navigation.jsp?p=1001/399004&amp;entityType=work_item&amp;id=1829785" xr:uid="{C5B6CABA-4552-45B3-AD0D-BCC1401EAC65}"/>
    <hyperlink ref="B362" r:id="rId183" display="https://octane.deloitte.com/ui/entity-navigation.jsp?p=1001/399004&amp;entityType=work_item&amp;id=1831251" xr:uid="{4A6B7D9E-B240-4A46-A05A-14DEC16B8DA9}"/>
    <hyperlink ref="B363" r:id="rId184" display="https://octane.deloitte.com/ui/entity-navigation.jsp?p=1001/399004&amp;entityType=work_item&amp;id=1831253" xr:uid="{E762A93C-EB77-4B2D-88AA-D8103F5DB27E}"/>
    <hyperlink ref="B364" r:id="rId185" display="https://octane.deloitte.com/ui/entity-navigation.jsp?p=1001/399004&amp;entityType=work_item&amp;id=1734433" xr:uid="{0293FA0A-CDFA-41CC-B8FB-A2764F73A6B3}"/>
    <hyperlink ref="B365" r:id="rId186" display="https://octane.deloitte.com/ui/entity-navigation.jsp?p=1001/399004&amp;entityType=work_item&amp;id=1739792" xr:uid="{3A90EE13-D034-4515-BE17-D63B52B48D8B}"/>
    <hyperlink ref="B366" r:id="rId187" display="https://octane.deloitte.com/ui/entity-navigation.jsp?p=1001/399004&amp;entityType=work_item&amp;id=1761289" xr:uid="{75125B4D-038A-482B-9BD0-CE323F08D6C4}"/>
    <hyperlink ref="B367" r:id="rId188" display="https://octane.deloitte.com/ui/entity-navigation.jsp?p=1001/399004&amp;entityType=work_item&amp;id=1785008" xr:uid="{DC797C98-D05E-4D3C-ADF0-C9C5E8B16D76}"/>
    <hyperlink ref="B368" r:id="rId189" display="https://octane.deloitte.com/ui/entity-navigation.jsp?p=1001/399004&amp;entityType=work_item&amp;id=1785015" xr:uid="{D483BB12-B306-46B1-AA1C-3E3BF95ED19C}"/>
    <hyperlink ref="B369" r:id="rId190" display="https://octane.deloitte.com/ui/entity-navigation.jsp?p=1001/399004&amp;entityType=work_item&amp;id=1786083" xr:uid="{DB5E9D08-EFB8-468E-BA96-7342609723FF}"/>
    <hyperlink ref="B370" r:id="rId191" display="https://octane.deloitte.com/ui/entity-navigation.jsp?p=1001/399004&amp;entityType=work_item&amp;id=1786100" xr:uid="{335DBE39-6CAA-48B1-8E14-EA3C04F5FEF2}"/>
    <hyperlink ref="B371" r:id="rId192" display="https://octane.deloitte.com/ui/entity-navigation.jsp?p=1001/399004&amp;entityType=work_item&amp;id=1813060" xr:uid="{53C26548-8D0F-4091-9E01-48CEFFA974C2}"/>
    <hyperlink ref="B372" r:id="rId193" display="https://octane.deloitte.com/ui/entity-navigation.jsp?p=1001/399004&amp;entityType=work_item&amp;id=1826849" xr:uid="{0B68AEFA-6678-48AC-A78E-96524779C6E7}"/>
    <hyperlink ref="B373" r:id="rId194" display="https://octane.deloitte.com/ui/entity-navigation.jsp?p=1001/399004&amp;entityType=work_item&amp;id=1827292" xr:uid="{73890836-8982-4206-B88D-DDCC5206FB4E}"/>
    <hyperlink ref="B374" r:id="rId195" display="https://octane.deloitte.com/ui/entity-navigation.jsp?p=1001/399004&amp;entityType=work_item&amp;id=1827403" xr:uid="{5F9487F5-B64D-402D-BCAB-8F6B3E73F360}"/>
    <hyperlink ref="B375" r:id="rId196" display="https://octane.deloitte.com/ui/entity-navigation.jsp?p=1001/399004&amp;entityType=work_item&amp;id=1827413" xr:uid="{BD913F92-920D-40EA-AA2D-95CC688A2EBB}"/>
    <hyperlink ref="B376" r:id="rId197" display="https://octane.deloitte.com/ui/entity-navigation.jsp?p=1001/399004&amp;entityType=work_item&amp;id=1827436" xr:uid="{EA385703-ADA4-4EF7-BA94-B87D7CF70D9E}"/>
    <hyperlink ref="B377" r:id="rId198" display="https://octane.deloitte.com/ui/entity-navigation.jsp?p=1001/399004&amp;entityType=work_item&amp;id=1827438" xr:uid="{0ED965FB-8C33-4708-B13F-B09D5C28B6FC}"/>
    <hyperlink ref="B378" r:id="rId199" display="https://octane.deloitte.com/ui/entity-navigation.jsp?p=1001/399004&amp;entityType=work_item&amp;id=1827444" xr:uid="{9D9AF69B-A315-4DD1-850B-6D6B6A2702C5}"/>
    <hyperlink ref="B379" r:id="rId200" display="https://octane.deloitte.com/ui/entity-navigation.jsp?p=1001/399004&amp;entityType=work_item&amp;id=1827449" xr:uid="{7D8DB076-3B63-4D2E-BEB4-C9B4D0C0B5B8}"/>
    <hyperlink ref="B380" r:id="rId201" display="https://octane.deloitte.com/ui/entity-navigation.jsp?p=1001/399004&amp;entityType=work_item&amp;id=1829785" xr:uid="{ABD6B5BB-B6CC-4FB0-855E-A70B9359D629}"/>
    <hyperlink ref="B381" r:id="rId202" display="https://octane.deloitte.com/ui/entity-navigation.jsp?p=1001/399004&amp;entityType=work_item&amp;id=1831251" xr:uid="{E8E5646E-7947-4860-8998-CFD8EBC5D752}"/>
    <hyperlink ref="B382" r:id="rId203" display="https://octane.deloitte.com/ui/entity-navigation.jsp?p=1001/399004&amp;entityType=work_item&amp;id=1831253" xr:uid="{3435DCD9-A186-45CA-84ED-819A64D82238}"/>
    <hyperlink ref="B383" r:id="rId204" display="https://octane.deloitte.com/ui/entity-navigation.jsp?p=1001/399004&amp;entityType=work_item&amp;id=1833615" xr:uid="{A0B0284C-ACF0-41E3-96AF-18DCC7E0F223}"/>
    <hyperlink ref="B384" r:id="rId205" display="https://octane.deloitte.com/ui/entity-navigation.jsp?p=1001/399004&amp;entityType=work_item&amp;id=1835121" xr:uid="{AECB6618-C472-42FF-8DCD-E2C261CDC358}"/>
    <hyperlink ref="B385" r:id="rId206" display="https://octane.deloitte.com/ui/entity-navigation.jsp?p=1001/399004&amp;entityType=work_item&amp;id=1835123" xr:uid="{C6E06A78-41FC-46E6-A811-A5ADF75D5A08}"/>
    <hyperlink ref="B386" r:id="rId207" display="https://octane.deloitte.com/ui/entity-navigation.jsp?p=1001/399004&amp;entityType=work_item&amp;id=1842153" xr:uid="{DC7B20E6-5F76-4A93-8613-753201F91A6A}"/>
    <hyperlink ref="B91" r:id="rId208" display="https://octane.deloitte.com/ui/entity-navigation.jsp?p=1001/399004&amp;entityType=work_item&amp;id=1883173" xr:uid="{7593829D-2922-4C30-9555-15C14134180E}"/>
    <hyperlink ref="B92" r:id="rId209" display="https://octane.deloitte.com/ui/entity-navigation.jsp?p=1001/399004&amp;entityType=work_item&amp;id=1883174" xr:uid="{D62372E1-D6C7-4670-BAD0-E4DD775FA7A8}"/>
    <hyperlink ref="B93" r:id="rId210" display="https://octane.deloitte.com/ui/entity-navigation.jsp?p=1001/399004&amp;entityType=work_item&amp;id=1883176" xr:uid="{9BC11B45-AFC4-46F4-AB0C-33029C23F915}"/>
    <hyperlink ref="B94" r:id="rId211" display="https://octane.deloitte.com/ui/entity-navigation.jsp?p=1001/399004&amp;entityType=work_item&amp;id=1883178" xr:uid="{D4B4C386-669D-4462-B8C7-1691C87797A3}"/>
    <hyperlink ref="B95" r:id="rId212" display="https://octane.deloitte.com/ui/entity-navigation.jsp?p=1001/399004&amp;entityType=work_item&amp;id=1883180" xr:uid="{5F55A189-5E4D-4711-A4D9-49DC83C7D022}"/>
    <hyperlink ref="B96" r:id="rId213" display="https://octane.deloitte.com/ui/entity-navigation.jsp?p=1001/399004&amp;entityType=work_item&amp;id=1883183" xr:uid="{79EF0F01-0C72-4577-B4BA-9A16E5424DA6}"/>
    <hyperlink ref="B97" r:id="rId214" display="https://octane.deloitte.com/ui/entity-navigation.jsp?p=1001/399004&amp;entityType=work_item&amp;id=1883184" xr:uid="{DFFAC54A-6B59-41D2-BD33-E53060ACEC5D}"/>
    <hyperlink ref="B98" r:id="rId215" display="https://octane.deloitte.com/ui/entity-navigation.jsp?p=1001/399004&amp;entityType=work_item&amp;id=1883186" xr:uid="{105A019F-0A97-4D7A-B5E3-114BED0FC3DC}"/>
    <hyperlink ref="B403" r:id="rId216" display="https://octane.deloitte.com/ui/entity-navigation.jsp?p=1001/399004&amp;entityType=work_item&amp;id=1914830" xr:uid="{5831D265-F6E6-431F-9D6B-2346E719D6B8}"/>
    <hyperlink ref="B404" r:id="rId217" display="https://octane.deloitte.com/ui/entity-navigation.jsp?p=1001/399004&amp;entityType=work_item&amp;id=1914831" xr:uid="{2D513158-565E-4CDF-96B0-11405A140818}"/>
    <hyperlink ref="B405" r:id="rId218" display="https://octane.deloitte.com/ui/entity-navigation.jsp?p=1001/399004&amp;entityType=work_item&amp;id=1914829" xr:uid="{AE0433D8-9B49-43A4-AB59-71CFEBC0EE7D}"/>
    <hyperlink ref="B406" r:id="rId219" display="https://octane.deloitte.com/ui/entity-navigation.jsp?p=1001/399004&amp;entityType=work_item&amp;id=1910161" xr:uid="{752A87F6-1782-4488-A4D5-4BA5F01DC2B4}"/>
    <hyperlink ref="B407" r:id="rId220" display="https://octane.deloitte.com/ui/entity-navigation.jsp?p=1001/399004&amp;entityType=work_item&amp;id=1899295" xr:uid="{B309E598-3F28-46EE-9205-8E840714397E}"/>
    <hyperlink ref="B408" r:id="rId221" display="https://octane.deloitte.com/ui/entity-navigation.jsp?p=1001/399004&amp;entityType=work_item&amp;id=1909877" xr:uid="{9A472A6A-CF34-4693-87D9-C364AE1B3975}"/>
    <hyperlink ref="B409" r:id="rId222" display="https://octane.deloitte.com/ui/entity-navigation.jsp?p=1001/399004&amp;entityType=work_item&amp;id=1914187" xr:uid="{C8655ACC-78AD-4DE0-BB0B-65202E391F76}"/>
    <hyperlink ref="B410" r:id="rId223" display="https://octane.deloitte.com/ui/entity-navigation.jsp?p=1001/399004&amp;entityType=work_item&amp;id=1914027" xr:uid="{EE77EB8B-ED5E-4E91-B85E-9DBE2B4CDE6A}"/>
    <hyperlink ref="B411" r:id="rId224" display="https://octane.deloitte.com/ui/entity-navigation.jsp?p=1001/399004&amp;entityType=work_item&amp;id=1913282" xr:uid="{33F19DF8-CAFA-4D69-9B35-FAB6F8128CC4}"/>
    <hyperlink ref="B412" r:id="rId225" display="https://octane.deloitte.com/ui/entity-navigation.jsp?p=1001/399004&amp;entityType=work_item&amp;id=1912316" xr:uid="{43973389-13CF-476B-A9AA-0D867BF9AC58}"/>
    <hyperlink ref="B413" r:id="rId226" display="https://octane.deloitte.com/ui/entity-navigation.jsp?p=1001/399004&amp;entityType=work_item&amp;id=1914025" xr:uid="{513C3AB2-33E6-48B1-B635-21070C68D7E8}"/>
    <hyperlink ref="B414" r:id="rId227" display="https://octane.deloitte.com/ui/entity-navigation.jsp?p=1001/399004&amp;entityType=work_item&amp;id=1875517" xr:uid="{27C14B3B-D4BD-467E-A9F0-0BEFB2CE4188}"/>
    <hyperlink ref="B155" r:id="rId228" display="https://octane.deloitte.com/ui/entity-navigation.jsp?p=1001/399004&amp;entityType=work_item&amp;id=1734561" xr:uid="{3D69BD8C-3D5D-41F7-AFF1-6895BE9DE9F4}"/>
    <hyperlink ref="B431" r:id="rId229" display="https://octane.deloitte.com/ui/entity-navigation.jsp?p=1001/399004&amp;entityType=work_item&amp;id=1948294" xr:uid="{000D94F6-D598-4357-AFC0-E0D8DE871AE9}"/>
    <hyperlink ref="B432" r:id="rId230" display="https://octane.deloitte.com/ui/entity-navigation.jsp?p=1001/399004&amp;entityType=work_item&amp;id=1909876" xr:uid="{A2EEE618-2FB6-42E8-B914-1F25625FF87A}"/>
    <hyperlink ref="B433" r:id="rId231" display="https://octane.deloitte.com/ui/entity-navigation.jsp?p=1001/399004&amp;entityType=work_item&amp;id=1926866" xr:uid="{9CA85529-1037-4A74-BA60-7730102A7E7C}"/>
    <hyperlink ref="B446" r:id="rId232" display="https://octane.deloitte.com/ui/entity-navigation.jsp?p=1001/399004&amp;entityType=work_item&amp;id=1917363" xr:uid="{D8C5DC7A-F1E6-4C0B-B31E-1CA32E054702}"/>
    <hyperlink ref="B447" r:id="rId233" display="https://octane.deloitte.com/ui/entity-navigation.jsp?p=1001/399004&amp;entityType=work_item&amp;id=1919603" xr:uid="{24B0073F-2470-4550-A7AA-C4A0972DCBBF}"/>
    <hyperlink ref="B448" r:id="rId234" display="https://octane.deloitte.com/ui/entity-navigation.jsp?p=1001/399004&amp;entityType=work_item&amp;id=1909876" xr:uid="{C52B43A9-2C67-4606-8E8B-5A0C1FB38CFB}"/>
  </hyperlinks>
  <pageMargins left="0.7" right="0.7" top="0.75" bottom="0.75" header="0.3" footer="0.3"/>
  <pageSetup paperSize="9" orientation="portrait" r:id="rId23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081B3-46BC-430C-A19E-5752EBD627C8}">
  <dimension ref="A1:BQ71"/>
  <sheetViews>
    <sheetView zoomScale="63" workbookViewId="0">
      <selection activeCell="E17" sqref="E17"/>
    </sheetView>
  </sheetViews>
  <sheetFormatPr defaultColWidth="8.7265625" defaultRowHeight="13" x14ac:dyDescent="0.3"/>
  <cols>
    <col min="1" max="1" width="20.1796875" style="56" customWidth="1"/>
    <col min="2" max="2" width="30.26953125" style="56" bestFit="1" customWidth="1"/>
    <col min="3" max="3" width="23.453125" style="56" customWidth="1"/>
    <col min="4" max="4" width="18.54296875" style="56" customWidth="1"/>
    <col min="5" max="5" width="21.54296875" style="56" customWidth="1"/>
    <col min="6" max="6" width="16.453125" style="56" customWidth="1"/>
    <col min="7" max="7" width="13" style="56" customWidth="1"/>
    <col min="8" max="9" width="11.1796875" style="56" customWidth="1"/>
    <col min="10" max="10" width="15.453125" style="56" customWidth="1"/>
    <col min="11" max="11" width="8.54296875" style="56" customWidth="1"/>
    <col min="12" max="12" width="12.453125" style="56" customWidth="1"/>
    <col min="13" max="13" width="14.81640625" style="56" customWidth="1"/>
    <col min="14" max="14" width="20.54296875" style="56" customWidth="1"/>
    <col min="15" max="15" width="13.7265625" style="56" customWidth="1"/>
    <col min="16" max="16" width="22.1796875" style="56" customWidth="1"/>
    <col min="17" max="17" width="27.1796875" style="56" customWidth="1"/>
    <col min="18" max="16384" width="8.7265625" style="56"/>
  </cols>
  <sheetData>
    <row r="1" spans="1:18" x14ac:dyDescent="0.3">
      <c r="A1" s="396" t="s">
        <v>1508</v>
      </c>
      <c r="B1" s="397"/>
      <c r="C1" s="397"/>
      <c r="D1" s="397"/>
      <c r="E1" s="397"/>
      <c r="F1" s="397"/>
      <c r="G1" s="397"/>
      <c r="H1" s="397"/>
      <c r="I1" s="397"/>
      <c r="J1" s="397"/>
      <c r="K1" s="397"/>
    </row>
    <row r="2" spans="1:18" ht="40" customHeight="1" x14ac:dyDescent="0.3">
      <c r="A2" s="344" t="s">
        <v>74</v>
      </c>
      <c r="B2" s="344" t="s">
        <v>119</v>
      </c>
      <c r="C2" s="344" t="s">
        <v>120</v>
      </c>
      <c r="D2" s="344" t="s">
        <v>121</v>
      </c>
      <c r="E2" s="344" t="s">
        <v>122</v>
      </c>
      <c r="F2" s="344" t="s">
        <v>123</v>
      </c>
      <c r="G2" s="344" t="s">
        <v>124</v>
      </c>
      <c r="H2" s="344" t="s">
        <v>125</v>
      </c>
      <c r="I2" s="412" t="s">
        <v>27</v>
      </c>
      <c r="J2" s="413"/>
      <c r="K2" s="344" t="s">
        <v>213</v>
      </c>
    </row>
    <row r="3" spans="1:18" ht="14.5" customHeight="1" x14ac:dyDescent="0.3">
      <c r="A3" s="33" t="s">
        <v>81</v>
      </c>
      <c r="B3" s="33">
        <f>COUNTA(B12:B36)</f>
        <v>25</v>
      </c>
      <c r="C3" s="33">
        <f>COUNTIF(C11:C36,C2)</f>
        <v>18</v>
      </c>
      <c r="D3" s="33">
        <f>COUNTIF(C11:C36,D2)</f>
        <v>0</v>
      </c>
      <c r="E3" s="33">
        <f>COUNTIF(C11:C36,E2)</f>
        <v>0</v>
      </c>
      <c r="F3" s="33">
        <f>COUNTIF(C11:C36,F2)</f>
        <v>0</v>
      </c>
      <c r="G3" s="33">
        <f>COUNTIF(C11:C36,G2)</f>
        <v>0</v>
      </c>
      <c r="H3" s="33">
        <f>COUNTIF(C11:C36,H2)</f>
        <v>0</v>
      </c>
      <c r="I3" s="414">
        <f>COUNTIF(C11:C36,I2)</f>
        <v>0</v>
      </c>
      <c r="J3" s="415"/>
      <c r="K3" s="346">
        <f>COUNTIF(C11:C36,K2)</f>
        <v>7</v>
      </c>
      <c r="L3" s="346"/>
    </row>
    <row r="6" spans="1:18" x14ac:dyDescent="0.3">
      <c r="A6" s="387" t="s">
        <v>1509</v>
      </c>
      <c r="B6" s="388"/>
      <c r="C6" s="388"/>
      <c r="D6" s="388"/>
      <c r="E6" s="388"/>
      <c r="F6" s="388"/>
      <c r="G6" s="388"/>
      <c r="H6" s="388"/>
      <c r="I6" s="388"/>
      <c r="J6" s="388"/>
      <c r="K6" s="388"/>
      <c r="L6" s="388"/>
      <c r="M6" s="388"/>
      <c r="N6" s="388"/>
      <c r="O6" s="388"/>
    </row>
    <row r="7" spans="1:18" ht="14.5" customHeight="1" x14ac:dyDescent="0.3">
      <c r="A7" s="392" t="s">
        <v>74</v>
      </c>
      <c r="B7" s="392" t="s">
        <v>109</v>
      </c>
      <c r="C7" s="392" t="s">
        <v>127</v>
      </c>
      <c r="D7" s="392" t="s">
        <v>128</v>
      </c>
      <c r="E7" s="392" t="s">
        <v>77</v>
      </c>
      <c r="F7" s="392" t="s">
        <v>125</v>
      </c>
      <c r="G7" s="392" t="s">
        <v>129</v>
      </c>
      <c r="H7" s="392" t="s">
        <v>130</v>
      </c>
      <c r="I7" s="401" t="s">
        <v>148</v>
      </c>
      <c r="J7" s="407"/>
      <c r="K7" s="402"/>
      <c r="L7" s="401" t="s">
        <v>131</v>
      </c>
      <c r="M7" s="402"/>
      <c r="N7" s="399" t="s">
        <v>132</v>
      </c>
      <c r="O7" s="399" t="s">
        <v>133</v>
      </c>
    </row>
    <row r="8" spans="1:18" x14ac:dyDescent="0.3">
      <c r="A8" s="392"/>
      <c r="B8" s="392"/>
      <c r="C8" s="392"/>
      <c r="D8" s="392"/>
      <c r="E8" s="392"/>
      <c r="F8" s="392"/>
      <c r="G8" s="392"/>
      <c r="H8" s="392"/>
      <c r="I8" s="403"/>
      <c r="J8" s="408"/>
      <c r="K8" s="404"/>
      <c r="L8" s="403"/>
      <c r="M8" s="404"/>
      <c r="N8" s="400"/>
      <c r="O8" s="400"/>
    </row>
    <row r="9" spans="1:18" ht="14.5" customHeight="1" x14ac:dyDescent="0.3">
      <c r="A9" s="33" t="s">
        <v>81</v>
      </c>
      <c r="B9" s="33">
        <f>E37</f>
        <v>92</v>
      </c>
      <c r="C9" s="33">
        <f>F37</f>
        <v>92</v>
      </c>
      <c r="D9" s="33">
        <f>G37</f>
        <v>0</v>
      </c>
      <c r="E9" s="96">
        <f>H37</f>
        <v>0</v>
      </c>
      <c r="F9" s="96">
        <f>I37</f>
        <v>0</v>
      </c>
      <c r="G9" s="59">
        <f>K37</f>
        <v>0</v>
      </c>
      <c r="H9" s="33">
        <f>L37</f>
        <v>92</v>
      </c>
      <c r="I9" s="409">
        <f>J37</f>
        <v>0</v>
      </c>
      <c r="J9" s="410"/>
      <c r="K9" s="411"/>
      <c r="L9" s="405">
        <f>M37</f>
        <v>1</v>
      </c>
      <c r="M9" s="406"/>
      <c r="N9" s="345">
        <f>IFERROR(N37,0)</f>
        <v>1</v>
      </c>
      <c r="O9" s="202">
        <f>IFERROR(O37,0)</f>
        <v>0.71739130434782605</v>
      </c>
      <c r="P9" s="193"/>
    </row>
    <row r="11" spans="1:18" x14ac:dyDescent="0.3">
      <c r="A11" s="342" t="s">
        <v>106</v>
      </c>
      <c r="B11" s="342" t="s">
        <v>2</v>
      </c>
      <c r="C11" s="342" t="s">
        <v>107</v>
      </c>
      <c r="D11" s="342" t="s">
        <v>108</v>
      </c>
      <c r="E11" s="342" t="s">
        <v>109</v>
      </c>
      <c r="F11" s="342" t="s">
        <v>127</v>
      </c>
      <c r="G11" s="342" t="s">
        <v>128</v>
      </c>
      <c r="H11" s="342" t="s">
        <v>77</v>
      </c>
      <c r="I11" s="342" t="s">
        <v>125</v>
      </c>
      <c r="J11" s="342" t="s">
        <v>148</v>
      </c>
      <c r="K11" s="342" t="s">
        <v>129</v>
      </c>
      <c r="L11" s="342" t="s">
        <v>130</v>
      </c>
      <c r="M11" s="342" t="s">
        <v>134</v>
      </c>
      <c r="N11" s="342" t="s">
        <v>132</v>
      </c>
      <c r="O11" s="342" t="s">
        <v>135</v>
      </c>
      <c r="P11" s="342" t="s">
        <v>136</v>
      </c>
      <c r="Q11" s="342" t="s">
        <v>18</v>
      </c>
      <c r="R11" s="342" t="s">
        <v>137</v>
      </c>
    </row>
    <row r="12" spans="1:18" ht="26" x14ac:dyDescent="0.3">
      <c r="A12" s="41">
        <v>1714190</v>
      </c>
      <c r="B12" s="34" t="str">
        <f>VLOOKUP(A12,'S4 Details'!4:62,2,FALSE)</f>
        <v>2.03.06 Member Match Outcomes and Data Pre-population</v>
      </c>
      <c r="C12" s="35" t="s">
        <v>120</v>
      </c>
      <c r="D12" s="36">
        <f>VLOOKUP(A12,'S5 Details'!1:107,4,FALSE)</f>
        <v>44319</v>
      </c>
      <c r="E12" s="33">
        <f>VLOOKUP(A12,'S5 Details'!A4:S65,19,0)</f>
        <v>17</v>
      </c>
      <c r="F12" s="33">
        <v>17</v>
      </c>
      <c r="G12" s="33"/>
      <c r="H12" s="33"/>
      <c r="I12" s="33"/>
      <c r="J12" s="33"/>
      <c r="K12" s="59">
        <f>E12-SUM(F12+G12+H12+I12+J12)</f>
        <v>0</v>
      </c>
      <c r="L12" s="33">
        <f>F12+G12</f>
        <v>17</v>
      </c>
      <c r="M12" s="345">
        <f>IFERROR(L12/E12,0)</f>
        <v>1</v>
      </c>
      <c r="N12" s="345">
        <f>IFERROR(F12/L12,0)</f>
        <v>1</v>
      </c>
      <c r="O12" s="345">
        <f>IFERROR(R12/L12,0)</f>
        <v>0.6470588235294118</v>
      </c>
      <c r="P12" s="31"/>
      <c r="Q12" s="208"/>
      <c r="R12" s="346">
        <v>11</v>
      </c>
    </row>
    <row r="13" spans="1:18" x14ac:dyDescent="0.3">
      <c r="A13" s="41">
        <v>1714191</v>
      </c>
      <c r="B13" s="34" t="str">
        <f>VLOOKUP(A13,'S4 Details'!5:63,2,FALSE)</f>
        <v>2.03.07 Match Found</v>
      </c>
      <c r="C13" s="35" t="s">
        <v>120</v>
      </c>
      <c r="D13" s="36">
        <f>VLOOKUP(A13,'S5 Details'!2:108,4,FALSE)</f>
        <v>44319</v>
      </c>
      <c r="E13" s="33">
        <f>VLOOKUP(A13,'S5 Details'!A5:S66,19,0)</f>
        <v>7</v>
      </c>
      <c r="F13" s="33">
        <v>7</v>
      </c>
      <c r="G13" s="33"/>
      <c r="H13" s="33"/>
      <c r="I13" s="33"/>
      <c r="J13" s="33"/>
      <c r="K13" s="59">
        <f>E13-SUM(F13+G13+H13+I13+J13)</f>
        <v>0</v>
      </c>
      <c r="L13" s="33">
        <f>F13+G13</f>
        <v>7</v>
      </c>
      <c r="M13" s="345">
        <f>IFERROR(L13/E13,0)</f>
        <v>1</v>
      </c>
      <c r="N13" s="345">
        <f>IFERROR(F13/L13,0)</f>
        <v>1</v>
      </c>
      <c r="O13" s="345">
        <f>IFERROR(R13/L13,0)</f>
        <v>0.8571428571428571</v>
      </c>
      <c r="P13" s="31"/>
      <c r="Q13" s="26"/>
      <c r="R13" s="41">
        <v>6</v>
      </c>
    </row>
    <row r="14" spans="1:18" x14ac:dyDescent="0.3">
      <c r="A14" s="41">
        <v>1714192</v>
      </c>
      <c r="B14" s="34" t="str">
        <f>VLOOKUP(A14,'S4 Details'!6:64,2,FALSE)</f>
        <v>2.03.08 You Cannot Apply</v>
      </c>
      <c r="C14" s="35" t="s">
        <v>120</v>
      </c>
      <c r="D14" s="36">
        <f>VLOOKUP(A14,'S5 Details'!3:109,4,FALSE)</f>
        <v>44319</v>
      </c>
      <c r="E14" s="33">
        <f>VLOOKUP(A14,'S5 Details'!A6:S67,19,0)</f>
        <v>7</v>
      </c>
      <c r="F14" s="33">
        <v>7</v>
      </c>
      <c r="G14" s="33"/>
      <c r="H14" s="33"/>
      <c r="I14" s="33"/>
      <c r="J14" s="33"/>
      <c r="K14" s="59">
        <f>E14-SUM(F14+G14+H14+I14+J14)</f>
        <v>0</v>
      </c>
      <c r="L14" s="33">
        <f>F14+G14</f>
        <v>7</v>
      </c>
      <c r="M14" s="345">
        <f>IFERROR(L14/E14,0)</f>
        <v>1</v>
      </c>
      <c r="N14" s="345">
        <f>IFERROR(F14/L14,0)</f>
        <v>1</v>
      </c>
      <c r="O14" s="345">
        <f>IFERROR(R14/L14,0)</f>
        <v>0.8571428571428571</v>
      </c>
      <c r="P14" s="31"/>
      <c r="Q14" s="26"/>
      <c r="R14" s="346">
        <v>6</v>
      </c>
    </row>
    <row r="15" spans="1:18" ht="26.15" customHeight="1" x14ac:dyDescent="0.3">
      <c r="A15" s="41">
        <v>1793388</v>
      </c>
      <c r="B15" s="34" t="str">
        <f>VLOOKUP(A15,'S4 Details'!49:107,2,FALSE)</f>
        <v>Application Pre-Fill: Authorized Representatives</v>
      </c>
      <c r="C15" s="35" t="s">
        <v>120</v>
      </c>
      <c r="D15" s="36">
        <f>VLOOKUP(A15,'S5 Details'!4:110,4,FALSE)</f>
        <v>44326</v>
      </c>
      <c r="E15" s="33">
        <f>VLOOKUP(A15,'S5 Details'!A7:S68,19,0)</f>
        <v>6</v>
      </c>
      <c r="F15" s="33">
        <v>6</v>
      </c>
      <c r="G15" s="33"/>
      <c r="H15" s="33"/>
      <c r="I15" s="33"/>
      <c r="J15" s="33"/>
      <c r="K15" s="59">
        <f>E15-SUM(F15+G15+H15+I15+J15)</f>
        <v>0</v>
      </c>
      <c r="L15" s="33">
        <f>F15+G15</f>
        <v>6</v>
      </c>
      <c r="M15" s="345">
        <f>IFERROR(L15/E15,0)</f>
        <v>1</v>
      </c>
      <c r="N15" s="345">
        <f>IFERROR(F15/L15,0)</f>
        <v>1</v>
      </c>
      <c r="O15" s="345">
        <f>IFERROR(R15/L15,0)</f>
        <v>0.33333333333333331</v>
      </c>
      <c r="P15" s="31"/>
      <c r="Q15" s="26"/>
      <c r="R15" s="346">
        <v>2</v>
      </c>
    </row>
    <row r="16" spans="1:18" ht="39" x14ac:dyDescent="0.3">
      <c r="A16" s="41">
        <v>1793386</v>
      </c>
      <c r="B16" s="34" t="str">
        <f>VLOOKUP(A16,'S4 Details'!53:111,2,FALSE)</f>
        <v>Application Pre-Fill: Household Members &amp; Individual Program Selection</v>
      </c>
      <c r="C16" s="35" t="s">
        <v>120</v>
      </c>
      <c r="D16" s="36">
        <f>VLOOKUP(A16,'S5 Details'!5:111,4,FALSE)</f>
        <v>44319</v>
      </c>
      <c r="E16" s="33">
        <f>VLOOKUP(A16,'S5 Details'!A8:S69,19,0)</f>
        <v>6</v>
      </c>
      <c r="F16" s="33">
        <v>6</v>
      </c>
      <c r="G16" s="33"/>
      <c r="H16" s="33"/>
      <c r="I16" s="33"/>
      <c r="J16" s="33"/>
      <c r="K16" s="59">
        <f>E16-SUM(F16+G16+H16+I16+J16)</f>
        <v>0</v>
      </c>
      <c r="L16" s="33">
        <f>F16+G16</f>
        <v>6</v>
      </c>
      <c r="M16" s="345">
        <f>IFERROR(L16/E16,0)</f>
        <v>1</v>
      </c>
      <c r="N16" s="345">
        <f>IFERROR(F16/L16,0)</f>
        <v>1</v>
      </c>
      <c r="O16" s="345">
        <f>IFERROR(R16/L16,0)</f>
        <v>0</v>
      </c>
      <c r="P16" s="180"/>
      <c r="Q16" s="26"/>
      <c r="R16" s="346"/>
    </row>
    <row r="17" spans="1:69" ht="26.15" customHeight="1" x14ac:dyDescent="0.35">
      <c r="A17" s="1">
        <v>1714186</v>
      </c>
      <c r="B17" s="34" t="str">
        <f>VLOOKUP(A17,'S5 Details'!1:125,2,FALSE)</f>
        <v>2.03.04 SSN Verification</v>
      </c>
      <c r="C17" s="35" t="s">
        <v>213</v>
      </c>
      <c r="D17" s="36" t="str">
        <f>VLOOKUP(A17,'S5 Details'!1:125,4,FALSE)</f>
        <v>TBD</v>
      </c>
      <c r="E17" s="33">
        <v>0</v>
      </c>
      <c r="F17" s="33"/>
      <c r="G17" s="33"/>
      <c r="H17" s="33"/>
      <c r="I17" s="33"/>
      <c r="J17" s="33"/>
      <c r="K17" s="59">
        <f t="shared" ref="K17:K36" si="0">E17-SUM(F17+G17+H17+I17+J17)</f>
        <v>0</v>
      </c>
      <c r="L17" s="33">
        <f t="shared" ref="L17:L25" si="1">F17+G17</f>
        <v>0</v>
      </c>
      <c r="M17" s="345">
        <f t="shared" ref="M17:M27" si="2">IFERROR(L17/E17,0)</f>
        <v>0</v>
      </c>
      <c r="N17" s="345">
        <f t="shared" ref="N17:N27" si="3">IFERROR(F17/L17,0)</f>
        <v>0</v>
      </c>
      <c r="O17" s="345">
        <f t="shared" ref="O17:O27" si="4">IFERROR(R17/L17,0)</f>
        <v>0</v>
      </c>
      <c r="P17" s="31"/>
      <c r="Q17" s="26" t="s">
        <v>1510</v>
      </c>
      <c r="R17" s="346"/>
      <c r="AK17" s="151"/>
      <c r="AL17" s="152"/>
      <c r="AM17" s="153"/>
      <c r="AN17" s="154"/>
      <c r="AO17" s="154"/>
      <c r="AP17" s="154"/>
      <c r="AQ17" s="154"/>
      <c r="AR17" s="154"/>
      <c r="AS17" s="155"/>
      <c r="AT17" s="154"/>
      <c r="AU17" s="156"/>
      <c r="AV17" s="156"/>
      <c r="AW17" s="156"/>
      <c r="AX17" s="105"/>
      <c r="AZ17" s="89"/>
      <c r="BB17" s="151"/>
      <c r="BC17" s="152"/>
      <c r="BD17" s="153"/>
      <c r="BE17" s="154"/>
      <c r="BF17" s="154"/>
      <c r="BG17" s="154"/>
      <c r="BH17" s="154"/>
      <c r="BI17" s="154"/>
      <c r="BJ17" s="155"/>
      <c r="BK17" s="154"/>
      <c r="BL17" s="156"/>
      <c r="BM17" s="156"/>
      <c r="BN17" s="156"/>
      <c r="BO17" s="89"/>
      <c r="BP17" s="100"/>
      <c r="BQ17" s="89"/>
    </row>
    <row r="18" spans="1:69" ht="26.15" customHeight="1" x14ac:dyDescent="0.35">
      <c r="A18" s="1">
        <v>1714185</v>
      </c>
      <c r="B18" s="34" t="str">
        <f>VLOOKUP(A18,'S5 Details'!2:126,2,FALSE)</f>
        <v>2.03.05 Pre-Verification Warning</v>
      </c>
      <c r="C18" s="35" t="s">
        <v>213</v>
      </c>
      <c r="D18" s="36" t="str">
        <f>VLOOKUP(A18,'S5 Details'!2:126,4,FALSE)</f>
        <v>TBD</v>
      </c>
      <c r="E18" s="33">
        <v>0</v>
      </c>
      <c r="F18" s="33"/>
      <c r="G18" s="33"/>
      <c r="H18" s="33"/>
      <c r="I18" s="33"/>
      <c r="J18" s="33"/>
      <c r="K18" s="59">
        <f t="shared" si="0"/>
        <v>0</v>
      </c>
      <c r="L18" s="33">
        <f t="shared" si="1"/>
        <v>0</v>
      </c>
      <c r="M18" s="345">
        <f t="shared" si="2"/>
        <v>0</v>
      </c>
      <c r="N18" s="345">
        <f t="shared" si="3"/>
        <v>0</v>
      </c>
      <c r="O18" s="345">
        <f t="shared" si="4"/>
        <v>0</v>
      </c>
      <c r="P18" s="31"/>
      <c r="Q18" s="26" t="s">
        <v>1510</v>
      </c>
      <c r="R18" s="346"/>
      <c r="AK18" s="151"/>
      <c r="AL18" s="152"/>
      <c r="AM18" s="153"/>
      <c r="AN18" s="154"/>
      <c r="AO18" s="154"/>
      <c r="AP18" s="154"/>
      <c r="AQ18" s="154"/>
      <c r="AR18" s="154"/>
      <c r="AS18" s="155"/>
      <c r="AT18" s="154"/>
      <c r="AU18" s="156"/>
      <c r="AV18" s="156"/>
      <c r="AW18" s="156"/>
      <c r="AX18" s="105"/>
      <c r="AZ18" s="89"/>
      <c r="BB18" s="151"/>
      <c r="BC18" s="152"/>
      <c r="BD18" s="153"/>
      <c r="BE18" s="154"/>
      <c r="BF18" s="154"/>
      <c r="BG18" s="154"/>
      <c r="BH18" s="154"/>
      <c r="BI18" s="154"/>
      <c r="BJ18" s="155"/>
      <c r="BK18" s="154"/>
      <c r="BL18" s="156"/>
      <c r="BM18" s="156"/>
      <c r="BN18" s="156"/>
      <c r="BO18" s="89"/>
      <c r="BP18" s="100"/>
      <c r="BQ18" s="89"/>
    </row>
    <row r="19" spans="1:69" ht="26.15" customHeight="1" x14ac:dyDescent="0.35">
      <c r="A19" s="1">
        <v>1813357</v>
      </c>
      <c r="B19" s="34" t="str">
        <f>VLOOKUP(A19,'S5 Details'!3:127,2,FALSE)</f>
        <v>2.2 Get Started on Renewal</v>
      </c>
      <c r="C19" s="35" t="s">
        <v>120</v>
      </c>
      <c r="D19" s="36">
        <f>VLOOKUP(A19,'S5 Details'!3:127,4,FALSE)</f>
        <v>44316</v>
      </c>
      <c r="E19" s="33">
        <v>6</v>
      </c>
      <c r="F19" s="33">
        <v>6</v>
      </c>
      <c r="G19" s="33"/>
      <c r="H19" s="33"/>
      <c r="I19" s="33"/>
      <c r="J19" s="33"/>
      <c r="K19" s="59">
        <f t="shared" si="0"/>
        <v>0</v>
      </c>
      <c r="L19" s="33">
        <f t="shared" si="1"/>
        <v>6</v>
      </c>
      <c r="M19" s="345">
        <f t="shared" si="2"/>
        <v>1</v>
      </c>
      <c r="N19" s="345">
        <f t="shared" si="3"/>
        <v>1</v>
      </c>
      <c r="O19" s="345">
        <f t="shared" si="4"/>
        <v>1</v>
      </c>
      <c r="P19" s="31"/>
      <c r="Q19" s="26"/>
      <c r="R19" s="346">
        <v>6</v>
      </c>
      <c r="AK19" s="151"/>
      <c r="AL19" s="152"/>
      <c r="AM19" s="153"/>
      <c r="AN19" s="154"/>
      <c r="AO19" s="154"/>
      <c r="AP19" s="154"/>
      <c r="AQ19" s="154"/>
      <c r="AR19" s="154"/>
      <c r="AS19" s="155"/>
      <c r="AT19" s="154"/>
      <c r="AU19" s="156"/>
      <c r="AV19" s="156"/>
      <c r="AW19" s="156"/>
      <c r="AX19" s="105"/>
      <c r="AZ19" s="89"/>
      <c r="BB19" s="151"/>
      <c r="BC19" s="152"/>
      <c r="BD19" s="153"/>
      <c r="BE19" s="154"/>
      <c r="BF19" s="154"/>
      <c r="BG19" s="154"/>
      <c r="BH19" s="154"/>
      <c r="BI19" s="154"/>
      <c r="BJ19" s="155"/>
      <c r="BK19" s="154"/>
      <c r="BL19" s="156"/>
      <c r="BM19" s="156"/>
      <c r="BN19" s="156"/>
      <c r="BO19" s="89"/>
      <c r="BP19" s="100"/>
      <c r="BQ19" s="89"/>
    </row>
    <row r="20" spans="1:69" ht="26" x14ac:dyDescent="0.35">
      <c r="A20" s="1">
        <v>1712578</v>
      </c>
      <c r="B20" s="34" t="str">
        <f>VLOOKUP(A20,'S5 Details'!4:128,2,FALSE)</f>
        <v>2.13 Verified &amp; Approved Field Disabling</v>
      </c>
      <c r="C20" s="35" t="s">
        <v>213</v>
      </c>
      <c r="D20" s="36" t="str">
        <f>VLOOKUP(A20,'S5 Details'!4:128,4,FALSE)</f>
        <v>TBD</v>
      </c>
      <c r="E20" s="33">
        <v>0</v>
      </c>
      <c r="F20" s="33"/>
      <c r="G20" s="33"/>
      <c r="H20" s="33"/>
      <c r="I20" s="33"/>
      <c r="J20" s="33"/>
      <c r="K20" s="59">
        <f t="shared" si="0"/>
        <v>0</v>
      </c>
      <c r="L20" s="33">
        <f t="shared" si="1"/>
        <v>0</v>
      </c>
      <c r="M20" s="345">
        <f t="shared" si="2"/>
        <v>0</v>
      </c>
      <c r="N20" s="345">
        <f t="shared" si="3"/>
        <v>0</v>
      </c>
      <c r="O20" s="345">
        <f t="shared" si="4"/>
        <v>0</v>
      </c>
      <c r="P20" s="31"/>
      <c r="Q20" s="26" t="s">
        <v>1511</v>
      </c>
      <c r="R20" s="346"/>
      <c r="AK20" s="151"/>
      <c r="AL20" s="152"/>
      <c r="AM20" s="153"/>
      <c r="AN20" s="154"/>
      <c r="AO20" s="154"/>
      <c r="AP20" s="154"/>
      <c r="AQ20" s="154"/>
      <c r="AR20" s="154"/>
      <c r="AS20" s="155"/>
      <c r="AT20" s="154"/>
      <c r="AU20" s="156"/>
      <c r="AV20" s="156"/>
      <c r="AW20" s="156"/>
      <c r="AX20" s="105"/>
      <c r="AZ20" s="89"/>
      <c r="BB20" s="151"/>
      <c r="BC20" s="152"/>
      <c r="BD20" s="153"/>
      <c r="BE20" s="154"/>
      <c r="BF20" s="154"/>
      <c r="BG20" s="154"/>
      <c r="BH20" s="154"/>
      <c r="BI20" s="154"/>
      <c r="BJ20" s="155"/>
      <c r="BK20" s="154"/>
      <c r="BL20" s="156"/>
      <c r="BM20" s="156"/>
      <c r="BN20" s="156"/>
      <c r="BO20" s="89"/>
      <c r="BP20" s="100"/>
      <c r="BQ20" s="89"/>
    </row>
    <row r="21" spans="1:69" ht="26.15" customHeight="1" x14ac:dyDescent="0.35">
      <c r="A21" s="1">
        <v>1813359</v>
      </c>
      <c r="B21" s="34" t="str">
        <f>VLOOKUP(A21,'S5 Details'!5:129,2,FALSE)</f>
        <v>2.2 Renewal Summary</v>
      </c>
      <c r="C21" s="35" t="s">
        <v>120</v>
      </c>
      <c r="D21" s="36">
        <f>VLOOKUP(A21,'S5 Details'!5:129,4,FALSE)</f>
        <v>44315</v>
      </c>
      <c r="E21" s="33">
        <v>13</v>
      </c>
      <c r="F21" s="33">
        <v>13</v>
      </c>
      <c r="G21" s="33"/>
      <c r="H21" s="33"/>
      <c r="I21" s="33"/>
      <c r="J21" s="33"/>
      <c r="K21" s="59">
        <f t="shared" si="0"/>
        <v>0</v>
      </c>
      <c r="L21" s="33">
        <f t="shared" si="1"/>
        <v>13</v>
      </c>
      <c r="M21" s="345">
        <f t="shared" si="2"/>
        <v>1</v>
      </c>
      <c r="N21" s="345">
        <f t="shared" si="3"/>
        <v>1</v>
      </c>
      <c r="O21" s="345">
        <f t="shared" si="4"/>
        <v>0.92307692307692313</v>
      </c>
      <c r="P21" s="31"/>
      <c r="Q21" s="26" t="s">
        <v>1512</v>
      </c>
      <c r="R21" s="346">
        <v>12</v>
      </c>
      <c r="AK21" s="151"/>
      <c r="AL21" s="152"/>
      <c r="AM21" s="153"/>
      <c r="AN21" s="154"/>
      <c r="AO21" s="154"/>
      <c r="AP21" s="154"/>
      <c r="AQ21" s="154"/>
      <c r="AR21" s="154"/>
      <c r="AS21" s="155"/>
      <c r="AT21" s="154"/>
      <c r="AU21" s="156"/>
      <c r="AV21" s="156"/>
      <c r="AW21" s="156"/>
      <c r="AX21" s="105"/>
      <c r="AZ21" s="89"/>
      <c r="BB21" s="151"/>
      <c r="BC21" s="152"/>
      <c r="BD21" s="153"/>
      <c r="BE21" s="154"/>
      <c r="BF21" s="154"/>
      <c r="BG21" s="154"/>
      <c r="BH21" s="154"/>
      <c r="BI21" s="154"/>
      <c r="BJ21" s="155"/>
      <c r="BK21" s="154"/>
      <c r="BL21" s="156"/>
      <c r="BM21" s="156"/>
      <c r="BN21" s="156"/>
      <c r="BO21" s="89"/>
      <c r="BP21" s="100"/>
      <c r="BQ21" s="89"/>
    </row>
    <row r="22" spans="1:69" ht="26.15" customHeight="1" x14ac:dyDescent="0.35">
      <c r="A22" s="1">
        <v>1813360</v>
      </c>
      <c r="B22" s="34" t="str">
        <f>VLOOKUP(A22,'S5 Details'!6:130,2,FALSE)</f>
        <v>2.4 Leave Renewal</v>
      </c>
      <c r="C22" s="35" t="s">
        <v>120</v>
      </c>
      <c r="D22" s="36">
        <f>VLOOKUP(A22,'S5 Details'!6:130,4,FALSE)</f>
        <v>44315</v>
      </c>
      <c r="E22" s="33">
        <f>VLOOKUP(A22,'S5 Details'!A6:S133,19,0)</f>
        <v>3</v>
      </c>
      <c r="F22" s="33">
        <v>3</v>
      </c>
      <c r="G22" s="33"/>
      <c r="H22" s="33"/>
      <c r="I22" s="33"/>
      <c r="J22" s="33"/>
      <c r="K22" s="59">
        <f t="shared" si="0"/>
        <v>0</v>
      </c>
      <c r="L22" s="33">
        <f t="shared" si="1"/>
        <v>3</v>
      </c>
      <c r="M22" s="345">
        <f t="shared" si="2"/>
        <v>1</v>
      </c>
      <c r="N22" s="345">
        <f t="shared" si="3"/>
        <v>1</v>
      </c>
      <c r="O22" s="345">
        <f t="shared" si="4"/>
        <v>1</v>
      </c>
      <c r="P22" s="31"/>
      <c r="Q22" s="26"/>
      <c r="R22" s="346">
        <v>3</v>
      </c>
      <c r="AK22" s="151"/>
      <c r="AL22" s="152"/>
      <c r="AM22" s="153"/>
      <c r="AN22" s="154"/>
      <c r="AO22" s="154"/>
      <c r="AP22" s="154"/>
      <c r="AQ22" s="154"/>
      <c r="AR22" s="154"/>
      <c r="AS22" s="155"/>
      <c r="AT22" s="154"/>
      <c r="AU22" s="156"/>
      <c r="AV22" s="156"/>
      <c r="AW22" s="156"/>
      <c r="AX22" s="105"/>
      <c r="AZ22" s="89"/>
      <c r="BB22" s="151"/>
      <c r="BC22" s="152"/>
      <c r="BD22" s="153"/>
      <c r="BE22" s="154"/>
      <c r="BF22" s="154"/>
      <c r="BG22" s="154"/>
      <c r="BH22" s="154"/>
      <c r="BI22" s="154"/>
      <c r="BJ22" s="155"/>
      <c r="BK22" s="154"/>
      <c r="BL22" s="156"/>
      <c r="BM22" s="156"/>
      <c r="BN22" s="156"/>
      <c r="BO22" s="89"/>
      <c r="BP22" s="100"/>
      <c r="BQ22" s="89"/>
    </row>
    <row r="23" spans="1:69" ht="26.15" customHeight="1" x14ac:dyDescent="0.35">
      <c r="A23" s="1">
        <v>1813361</v>
      </c>
      <c r="B23" s="34" t="str">
        <f>VLOOKUP(A23,'S5 Details'!7:131,2,FALSE)</f>
        <v>2.5 Prefill Data for Renewal</v>
      </c>
      <c r="C23" s="35" t="s">
        <v>120</v>
      </c>
      <c r="D23" s="36">
        <f>VLOOKUP(A23,'S5 Details'!7:131,4,FALSE)</f>
        <v>44321</v>
      </c>
      <c r="E23" s="33">
        <f>VLOOKUP(A23,'S5 Details'!A7:S134,19,0)</f>
        <v>5</v>
      </c>
      <c r="F23" s="33">
        <v>5</v>
      </c>
      <c r="G23" s="33"/>
      <c r="H23" s="33"/>
      <c r="I23" s="33"/>
      <c r="J23" s="33"/>
      <c r="K23" s="59">
        <f t="shared" si="0"/>
        <v>0</v>
      </c>
      <c r="L23" s="33">
        <f t="shared" si="1"/>
        <v>5</v>
      </c>
      <c r="M23" s="345">
        <f t="shared" si="2"/>
        <v>1</v>
      </c>
      <c r="N23" s="345">
        <f t="shared" si="3"/>
        <v>1</v>
      </c>
      <c r="O23" s="345">
        <f t="shared" si="4"/>
        <v>1</v>
      </c>
      <c r="P23" s="31"/>
      <c r="Q23" s="26"/>
      <c r="R23" s="346">
        <v>5</v>
      </c>
      <c r="AK23" s="151"/>
      <c r="AL23" s="152"/>
      <c r="AM23" s="153"/>
      <c r="AN23" s="154"/>
      <c r="AO23" s="154"/>
      <c r="AP23" s="154"/>
      <c r="AQ23" s="154"/>
      <c r="AR23" s="154"/>
      <c r="AS23" s="155"/>
      <c r="AT23" s="154"/>
      <c r="AU23" s="156"/>
      <c r="AV23" s="156"/>
      <c r="AW23" s="156"/>
      <c r="AX23" s="105"/>
      <c r="AZ23" s="89"/>
      <c r="BB23" s="151"/>
      <c r="BC23" s="152"/>
      <c r="BD23" s="153"/>
      <c r="BE23" s="154"/>
      <c r="BF23" s="154"/>
      <c r="BG23" s="154"/>
      <c r="BH23" s="154"/>
      <c r="BI23" s="154"/>
      <c r="BJ23" s="155"/>
      <c r="BK23" s="154"/>
      <c r="BL23" s="156"/>
      <c r="BM23" s="156"/>
      <c r="BN23" s="156"/>
      <c r="BO23" s="89"/>
      <c r="BP23" s="100"/>
      <c r="BQ23" s="89"/>
    </row>
    <row r="24" spans="1:69" ht="26.15" customHeight="1" x14ac:dyDescent="0.35">
      <c r="A24" s="1">
        <v>1813364</v>
      </c>
      <c r="B24" s="34" t="str">
        <f>VLOOKUP(A24,'S5 Details'!8:132,2,FALSE)</f>
        <v>2.6 Accessing Renewal Flow</v>
      </c>
      <c r="C24" s="35" t="s">
        <v>120</v>
      </c>
      <c r="D24" s="36">
        <f>VLOOKUP(A24,'S5 Details'!8:132,4,FALSE)</f>
        <v>44321</v>
      </c>
      <c r="E24" s="33">
        <v>2</v>
      </c>
      <c r="F24" s="33">
        <v>2</v>
      </c>
      <c r="G24" s="33"/>
      <c r="H24" s="33"/>
      <c r="I24" s="33"/>
      <c r="J24" s="33"/>
      <c r="K24" s="59">
        <f t="shared" si="0"/>
        <v>0</v>
      </c>
      <c r="L24" s="33">
        <f t="shared" si="1"/>
        <v>2</v>
      </c>
      <c r="M24" s="345">
        <f t="shared" si="2"/>
        <v>1</v>
      </c>
      <c r="N24" s="345">
        <f t="shared" si="3"/>
        <v>1</v>
      </c>
      <c r="O24" s="345">
        <f t="shared" si="4"/>
        <v>1</v>
      </c>
      <c r="P24" s="31"/>
      <c r="Q24" s="26"/>
      <c r="R24" s="346">
        <v>2</v>
      </c>
      <c r="AK24" s="151"/>
      <c r="AL24" s="152"/>
      <c r="AM24" s="153"/>
      <c r="AN24" s="154"/>
      <c r="AO24" s="154"/>
      <c r="AP24" s="154"/>
      <c r="AQ24" s="154"/>
      <c r="AR24" s="154"/>
      <c r="AS24" s="155"/>
      <c r="AT24" s="154"/>
      <c r="AU24" s="156"/>
      <c r="AV24" s="156"/>
      <c r="AW24" s="156"/>
      <c r="AX24" s="105"/>
      <c r="AZ24" s="89"/>
      <c r="BB24" s="151"/>
      <c r="BC24" s="152"/>
      <c r="BD24" s="153"/>
      <c r="BE24" s="154"/>
      <c r="BF24" s="154"/>
      <c r="BG24" s="154"/>
      <c r="BH24" s="154"/>
      <c r="BI24" s="154"/>
      <c r="BJ24" s="155"/>
      <c r="BK24" s="154"/>
      <c r="BL24" s="156"/>
      <c r="BM24" s="156"/>
      <c r="BN24" s="156"/>
      <c r="BO24" s="89"/>
      <c r="BP24" s="100"/>
      <c r="BQ24" s="89"/>
    </row>
    <row r="25" spans="1:69" ht="26.15" customHeight="1" x14ac:dyDescent="0.3">
      <c r="A25" s="41">
        <v>1834860</v>
      </c>
      <c r="B25" s="34" t="str">
        <f>VLOOKUP(A25,'S5 Details'!9:133,2,FALSE)</f>
        <v>2.08.02.04 Long-Term Care Services + 2.08.04.06 Asset Transfer Information - Update to add Medicaid (MAGI) to program logic</v>
      </c>
      <c r="C25" s="35" t="s">
        <v>120</v>
      </c>
      <c r="D25" s="36" t="str">
        <f>VLOOKUP(A25,'S5 Details'!9:133,4,FALSE)</f>
        <v>TBD</v>
      </c>
      <c r="E25" s="33">
        <f>VLOOKUP(A25,'S5 Details'!A9:S136,19,0)</f>
        <v>13</v>
      </c>
      <c r="F25" s="33">
        <v>13</v>
      </c>
      <c r="G25" s="33"/>
      <c r="H25" s="33"/>
      <c r="I25" s="33"/>
      <c r="J25" s="33"/>
      <c r="K25" s="59">
        <f t="shared" si="0"/>
        <v>0</v>
      </c>
      <c r="L25" s="33">
        <f t="shared" si="1"/>
        <v>13</v>
      </c>
      <c r="M25" s="345">
        <f t="shared" si="2"/>
        <v>1</v>
      </c>
      <c r="N25" s="345">
        <f t="shared" si="3"/>
        <v>1</v>
      </c>
      <c r="O25" s="345">
        <f t="shared" si="4"/>
        <v>0.46153846153846156</v>
      </c>
      <c r="P25" s="31"/>
      <c r="Q25" s="26"/>
      <c r="R25" s="346">
        <v>6</v>
      </c>
      <c r="S25" s="193" t="s">
        <v>1513</v>
      </c>
      <c r="AK25" s="151"/>
      <c r="AL25" s="152"/>
      <c r="AM25" s="153"/>
      <c r="AN25" s="154"/>
      <c r="AO25" s="154"/>
      <c r="AP25" s="154"/>
      <c r="AQ25" s="154"/>
      <c r="AR25" s="154"/>
      <c r="AS25" s="155"/>
      <c r="AT25" s="154"/>
      <c r="AU25" s="156"/>
      <c r="AV25" s="156"/>
      <c r="AW25" s="156"/>
      <c r="AX25" s="105"/>
      <c r="AZ25" s="89"/>
      <c r="BB25" s="151"/>
      <c r="BC25" s="152"/>
      <c r="BD25" s="153"/>
      <c r="BE25" s="154"/>
      <c r="BF25" s="154"/>
      <c r="BG25" s="154"/>
      <c r="BH25" s="154"/>
      <c r="BI25" s="154"/>
      <c r="BJ25" s="155"/>
      <c r="BK25" s="154"/>
      <c r="BL25" s="156"/>
      <c r="BM25" s="156"/>
      <c r="BN25" s="156"/>
      <c r="BO25" s="89"/>
      <c r="BP25" s="100"/>
      <c r="BQ25" s="89"/>
    </row>
    <row r="26" spans="1:69" ht="38.15" customHeight="1" x14ac:dyDescent="0.35">
      <c r="A26" s="1">
        <v>1826883</v>
      </c>
      <c r="B26" s="34" t="str">
        <f>VLOOKUP(A26,'S5 Details'!10:134,2,FALSE)</f>
        <v>2.11.3 Next Steps - Update to remove banner for receiving SNAP benefits faster in the Upload Verification Documentation section</v>
      </c>
      <c r="C26" s="35" t="s">
        <v>120</v>
      </c>
      <c r="D26" s="36" t="str">
        <f>VLOOKUP(A26,'S5 Details'!10:134,4,FALSE)</f>
        <v>TBD</v>
      </c>
      <c r="E26" s="33">
        <v>0</v>
      </c>
      <c r="F26" s="33"/>
      <c r="G26" s="33"/>
      <c r="H26" s="33"/>
      <c r="I26" s="33"/>
      <c r="J26" s="33"/>
      <c r="K26" s="59">
        <f t="shared" si="0"/>
        <v>0</v>
      </c>
      <c r="L26" s="33">
        <v>0</v>
      </c>
      <c r="M26" s="345">
        <f t="shared" si="2"/>
        <v>0</v>
      </c>
      <c r="N26" s="345">
        <f t="shared" si="3"/>
        <v>0</v>
      </c>
      <c r="O26" s="345">
        <f>IFERROR(R26/L26,0)</f>
        <v>0</v>
      </c>
      <c r="P26" s="31"/>
      <c r="Q26" s="26" t="s">
        <v>1514</v>
      </c>
      <c r="R26" s="346">
        <v>1</v>
      </c>
      <c r="AK26" s="151"/>
      <c r="AL26" s="152"/>
      <c r="AM26" s="153"/>
      <c r="AN26" s="154"/>
      <c r="AO26" s="154"/>
      <c r="AP26" s="154"/>
      <c r="AQ26" s="154"/>
      <c r="AR26" s="154"/>
      <c r="AS26" s="155"/>
      <c r="AT26" s="154"/>
      <c r="AU26" s="156"/>
      <c r="AV26" s="156"/>
      <c r="AW26" s="156"/>
      <c r="AX26" s="105"/>
      <c r="AZ26" s="89"/>
      <c r="BB26" s="151"/>
      <c r="BC26" s="152"/>
      <c r="BD26" s="153"/>
      <c r="BE26" s="154"/>
      <c r="BF26" s="154"/>
      <c r="BG26" s="154"/>
      <c r="BH26" s="154"/>
      <c r="BI26" s="154"/>
      <c r="BJ26" s="155"/>
      <c r="BK26" s="154"/>
      <c r="BL26" s="156"/>
      <c r="BM26" s="156"/>
      <c r="BN26" s="156"/>
      <c r="BO26" s="89"/>
      <c r="BP26" s="100"/>
      <c r="BQ26" s="89"/>
    </row>
    <row r="27" spans="1:69" ht="40.5" customHeight="1" x14ac:dyDescent="0.35">
      <c r="A27" s="1">
        <v>1822262</v>
      </c>
      <c r="B27" s="34" t="str">
        <f>VLOOKUP(A27,'S5 Details'!11:135,2,FALSE)</f>
        <v>Fixing improper text wrapping in checkbox lists and radio buttons</v>
      </c>
      <c r="C27" s="35" t="s">
        <v>120</v>
      </c>
      <c r="D27" s="36">
        <f>VLOOKUP(A27,'S5 Details'!11:135,4,FALSE)</f>
        <v>44320</v>
      </c>
      <c r="E27" s="33">
        <v>0</v>
      </c>
      <c r="F27" s="33"/>
      <c r="G27" s="33"/>
      <c r="H27" s="33"/>
      <c r="I27" s="33"/>
      <c r="J27" s="33"/>
      <c r="K27" s="59">
        <f t="shared" si="0"/>
        <v>0</v>
      </c>
      <c r="L27" s="33">
        <v>0</v>
      </c>
      <c r="M27" s="345">
        <f t="shared" si="2"/>
        <v>0</v>
      </c>
      <c r="N27" s="345">
        <f t="shared" si="3"/>
        <v>0</v>
      </c>
      <c r="O27" s="345">
        <f t="shared" si="4"/>
        <v>0</v>
      </c>
      <c r="P27" s="31"/>
      <c r="Q27" s="26" t="s">
        <v>1514</v>
      </c>
      <c r="R27" s="346">
        <v>1</v>
      </c>
      <c r="AK27" s="151"/>
      <c r="AL27" s="152"/>
      <c r="AM27" s="153"/>
      <c r="AN27" s="154"/>
      <c r="AO27" s="154"/>
      <c r="AP27" s="154"/>
      <c r="AQ27" s="154"/>
      <c r="AR27" s="154"/>
      <c r="AS27" s="155"/>
      <c r="AT27" s="154"/>
      <c r="AU27" s="156"/>
      <c r="AV27" s="156"/>
      <c r="AW27" s="156"/>
      <c r="AX27" s="105"/>
      <c r="AZ27" s="89"/>
      <c r="BB27" s="151"/>
      <c r="BC27" s="152"/>
      <c r="BD27" s="153"/>
      <c r="BE27" s="154"/>
      <c r="BF27" s="154"/>
      <c r="BG27" s="154"/>
      <c r="BH27" s="154"/>
      <c r="BI27" s="154"/>
      <c r="BJ27" s="155"/>
      <c r="BK27" s="154"/>
      <c r="BL27" s="156"/>
      <c r="BM27" s="156"/>
      <c r="BN27" s="156"/>
      <c r="BO27" s="89"/>
      <c r="BP27" s="100"/>
      <c r="BQ27" s="89"/>
    </row>
    <row r="28" spans="1:69" ht="26.15" customHeight="1" x14ac:dyDescent="0.3">
      <c r="A28" s="204">
        <v>1841241</v>
      </c>
      <c r="B28" s="34" t="str">
        <f>VLOOKUP(A28,'S5 Details'!12:136,2,FALSE)</f>
        <v>2 SSA Verification Composite Service</v>
      </c>
      <c r="C28" s="35" t="s">
        <v>213</v>
      </c>
      <c r="D28" s="36" t="s">
        <v>162</v>
      </c>
      <c r="E28" s="33">
        <v>0</v>
      </c>
      <c r="F28" s="33"/>
      <c r="G28" s="33"/>
      <c r="H28" s="33"/>
      <c r="I28" s="33"/>
      <c r="J28" s="33"/>
      <c r="K28" s="59">
        <f t="shared" si="0"/>
        <v>0</v>
      </c>
      <c r="L28" s="33">
        <f t="shared" ref="L28:L30" si="5">F28+G28</f>
        <v>0</v>
      </c>
      <c r="M28" s="345">
        <f t="shared" ref="M28:M30" si="6">IFERROR(L28/E28,0)</f>
        <v>0</v>
      </c>
      <c r="N28" s="345">
        <f t="shared" ref="N28:N30" si="7">IFERROR(F28/L28,0)</f>
        <v>0</v>
      </c>
      <c r="O28" s="345">
        <f t="shared" ref="O28:O30" si="8">IFERROR(R28/L28,0)</f>
        <v>0</v>
      </c>
      <c r="P28" s="31"/>
      <c r="Q28" s="26" t="s">
        <v>1510</v>
      </c>
      <c r="R28" s="346"/>
      <c r="AK28" s="151"/>
      <c r="AL28" s="152"/>
      <c r="AM28" s="153"/>
      <c r="AN28" s="154"/>
      <c r="AO28" s="154"/>
      <c r="AP28" s="154"/>
      <c r="AQ28" s="154"/>
      <c r="AR28" s="154"/>
      <c r="AS28" s="155"/>
      <c r="AT28" s="154"/>
      <c r="AU28" s="156"/>
      <c r="AV28" s="156"/>
      <c r="AW28" s="156"/>
      <c r="AX28" s="105"/>
      <c r="AZ28" s="89"/>
      <c r="BB28" s="151"/>
      <c r="BC28" s="152"/>
      <c r="BD28" s="153"/>
      <c r="BE28" s="154"/>
      <c r="BF28" s="154"/>
      <c r="BG28" s="154"/>
      <c r="BH28" s="154"/>
      <c r="BI28" s="154"/>
      <c r="BJ28" s="155"/>
      <c r="BK28" s="154"/>
      <c r="BL28" s="156"/>
      <c r="BM28" s="156"/>
      <c r="BN28" s="156"/>
      <c r="BO28" s="89"/>
      <c r="BP28" s="100"/>
      <c r="BQ28" s="89"/>
    </row>
    <row r="29" spans="1:69" ht="26.15" customHeight="1" x14ac:dyDescent="0.3">
      <c r="A29" s="204">
        <v>1841243</v>
      </c>
      <c r="B29" s="34" t="str">
        <f>VLOOKUP(A29,'S5 Details'!13:137,2,FALSE)</f>
        <v>3 Verify Current Income (VCI) Service</v>
      </c>
      <c r="C29" s="35" t="s">
        <v>213</v>
      </c>
      <c r="D29" s="36" t="s">
        <v>162</v>
      </c>
      <c r="E29" s="33">
        <v>0</v>
      </c>
      <c r="F29" s="33"/>
      <c r="G29" s="33"/>
      <c r="H29" s="33"/>
      <c r="I29" s="33"/>
      <c r="J29" s="33"/>
      <c r="K29" s="59">
        <f t="shared" si="0"/>
        <v>0</v>
      </c>
      <c r="L29" s="33">
        <f t="shared" si="5"/>
        <v>0</v>
      </c>
      <c r="M29" s="345">
        <f t="shared" si="6"/>
        <v>0</v>
      </c>
      <c r="N29" s="345">
        <f t="shared" si="7"/>
        <v>0</v>
      </c>
      <c r="O29" s="345">
        <f t="shared" si="8"/>
        <v>0</v>
      </c>
      <c r="P29" s="31"/>
      <c r="Q29" s="26" t="s">
        <v>1510</v>
      </c>
      <c r="R29" s="346"/>
      <c r="AK29" s="151"/>
      <c r="AL29" s="152"/>
      <c r="AM29" s="153"/>
      <c r="AN29" s="154"/>
      <c r="AO29" s="154"/>
      <c r="AP29" s="154"/>
      <c r="AQ29" s="154"/>
      <c r="AR29" s="154"/>
      <c r="AS29" s="155"/>
      <c r="AT29" s="154"/>
      <c r="AU29" s="156"/>
      <c r="AV29" s="156"/>
      <c r="AW29" s="156"/>
      <c r="AX29" s="105"/>
      <c r="AZ29" s="89"/>
      <c r="BB29" s="151"/>
      <c r="BC29" s="152"/>
      <c r="BD29" s="153"/>
      <c r="BE29" s="154"/>
      <c r="BF29" s="154"/>
      <c r="BG29" s="154"/>
      <c r="BH29" s="154"/>
      <c r="BI29" s="154"/>
      <c r="BJ29" s="155"/>
      <c r="BK29" s="154"/>
      <c r="BL29" s="156"/>
      <c r="BM29" s="156"/>
      <c r="BN29" s="156"/>
      <c r="BO29" s="89"/>
      <c r="BP29" s="100"/>
      <c r="BQ29" s="89"/>
    </row>
    <row r="30" spans="1:69" ht="26.15" customHeight="1" x14ac:dyDescent="0.3">
      <c r="A30" s="204">
        <v>1841245</v>
      </c>
      <c r="B30" s="34" t="str">
        <f>VLOOKUP(A30,'S5 Details'!14:138,2,FALSE)</f>
        <v>4 Verify Lawful Presence (VLP) Service</v>
      </c>
      <c r="C30" s="35" t="s">
        <v>213</v>
      </c>
      <c r="D30" s="36" t="s">
        <v>162</v>
      </c>
      <c r="E30" s="33">
        <v>0</v>
      </c>
      <c r="F30" s="33"/>
      <c r="G30" s="33"/>
      <c r="H30" s="33"/>
      <c r="I30" s="33"/>
      <c r="J30" s="33"/>
      <c r="K30" s="59">
        <f t="shared" si="0"/>
        <v>0</v>
      </c>
      <c r="L30" s="33">
        <f t="shared" si="5"/>
        <v>0</v>
      </c>
      <c r="M30" s="345">
        <f t="shared" si="6"/>
        <v>0</v>
      </c>
      <c r="N30" s="345">
        <f t="shared" si="7"/>
        <v>0</v>
      </c>
      <c r="O30" s="345">
        <f t="shared" si="8"/>
        <v>0</v>
      </c>
      <c r="P30" s="31"/>
      <c r="Q30" s="26" t="s">
        <v>1510</v>
      </c>
      <c r="R30" s="346"/>
      <c r="AK30" s="151"/>
      <c r="AL30" s="152"/>
      <c r="AM30" s="153"/>
      <c r="AN30" s="154"/>
      <c r="AO30" s="154"/>
      <c r="AP30" s="154"/>
      <c r="AQ30" s="154"/>
      <c r="AR30" s="154"/>
      <c r="AS30" s="155"/>
      <c r="AT30" s="154"/>
      <c r="AU30" s="156"/>
      <c r="AV30" s="156"/>
      <c r="AW30" s="156"/>
      <c r="AX30" s="105"/>
      <c r="AZ30" s="89"/>
      <c r="BB30" s="151"/>
      <c r="BC30" s="152"/>
      <c r="BD30" s="153"/>
      <c r="BE30" s="154"/>
      <c r="BF30" s="154"/>
      <c r="BG30" s="154"/>
      <c r="BH30" s="154"/>
      <c r="BI30" s="154"/>
      <c r="BJ30" s="155"/>
      <c r="BK30" s="154"/>
      <c r="BL30" s="156"/>
      <c r="BM30" s="156"/>
      <c r="BN30" s="156"/>
      <c r="BO30" s="89"/>
      <c r="BP30" s="100"/>
      <c r="BQ30" s="89"/>
    </row>
    <row r="31" spans="1:69" ht="26.15" customHeight="1" x14ac:dyDescent="0.3">
      <c r="A31" s="41">
        <v>1852468</v>
      </c>
      <c r="B31" s="34" t="str">
        <f>VLOOKUP(A31,'S5 Details'!15:139,2,FALSE)</f>
        <v>2.08.05.03 Income Details - Update to add RequiredValidator to the field "When did [Individual Name] start getting payments from this income source?"</v>
      </c>
      <c r="C31" s="35" t="s">
        <v>120</v>
      </c>
      <c r="D31" s="36" t="str">
        <f>VLOOKUP(A31,'S5 Details'!12:136,4,FALSE)</f>
        <v>TBD</v>
      </c>
      <c r="E31" s="33">
        <v>2</v>
      </c>
      <c r="F31" s="33">
        <v>2</v>
      </c>
      <c r="G31" s="33"/>
      <c r="H31" s="33"/>
      <c r="I31" s="33"/>
      <c r="J31" s="33"/>
      <c r="K31" s="59">
        <f t="shared" si="0"/>
        <v>0</v>
      </c>
      <c r="L31" s="33">
        <f>F31+G31</f>
        <v>2</v>
      </c>
      <c r="M31" s="345">
        <f>IFERROR(L31/E31,0)</f>
        <v>1</v>
      </c>
      <c r="N31" s="345">
        <f>IFERROR(F31/L31,0)</f>
        <v>1</v>
      </c>
      <c r="O31" s="345">
        <f>IFERROR(R31/L31,0)</f>
        <v>1</v>
      </c>
      <c r="P31" s="31"/>
      <c r="Q31" s="26"/>
      <c r="R31" s="346">
        <v>2</v>
      </c>
      <c r="AK31" s="151"/>
      <c r="AL31" s="152"/>
      <c r="AM31" s="153"/>
      <c r="AN31" s="154"/>
      <c r="AO31" s="154"/>
      <c r="AP31" s="154"/>
      <c r="AQ31" s="154"/>
      <c r="AR31" s="154"/>
      <c r="AS31" s="155"/>
      <c r="AT31" s="154"/>
      <c r="AU31" s="156"/>
      <c r="AV31" s="156"/>
      <c r="AW31" s="156"/>
      <c r="AX31" s="105"/>
      <c r="AZ31" s="89"/>
      <c r="BB31" s="151"/>
      <c r="BC31" s="152"/>
      <c r="BD31" s="153"/>
      <c r="BE31" s="154"/>
      <c r="BF31" s="154"/>
      <c r="BG31" s="154"/>
      <c r="BH31" s="154"/>
      <c r="BI31" s="154"/>
      <c r="BJ31" s="155"/>
      <c r="BK31" s="154"/>
      <c r="BL31" s="156"/>
      <c r="BM31" s="156"/>
      <c r="BN31" s="156"/>
      <c r="BO31" s="89"/>
      <c r="BP31" s="100"/>
      <c r="BQ31" s="89"/>
    </row>
    <row r="32" spans="1:69" ht="26.15" customHeight="1" x14ac:dyDescent="0.3">
      <c r="A32" s="41">
        <v>1852466</v>
      </c>
      <c r="B32" s="34" t="s">
        <v>568</v>
      </c>
      <c r="C32" s="35" t="s">
        <v>120</v>
      </c>
      <c r="D32" s="36" t="str">
        <f>VLOOKUP(A32,'S5 Details'!13:137,4,FALSE)</f>
        <v>TBD</v>
      </c>
      <c r="E32" s="33">
        <f>VLOOKUP(A32,'S5 Details'!A16:S143,19,0)</f>
        <v>2</v>
      </c>
      <c r="F32" s="33">
        <v>2</v>
      </c>
      <c r="G32" s="33"/>
      <c r="H32" s="33"/>
      <c r="I32" s="33"/>
      <c r="J32" s="33"/>
      <c r="K32" s="59">
        <f t="shared" si="0"/>
        <v>0</v>
      </c>
      <c r="L32" s="33">
        <f>F32+G32</f>
        <v>2</v>
      </c>
      <c r="M32" s="345">
        <f>IFERROR(L32/E32,0)</f>
        <v>1</v>
      </c>
      <c r="N32" s="345">
        <f>IFERROR(F32/L32,0)</f>
        <v>1</v>
      </c>
      <c r="O32" s="345">
        <f>IFERROR(R32/L32,0)</f>
        <v>0.5</v>
      </c>
      <c r="P32" s="31"/>
      <c r="Q32" s="26"/>
      <c r="R32" s="346">
        <v>1</v>
      </c>
      <c r="AK32" s="151"/>
      <c r="AL32" s="152"/>
      <c r="AM32" s="153"/>
      <c r="AN32" s="154"/>
      <c r="AO32" s="154"/>
      <c r="AP32" s="154"/>
      <c r="AQ32" s="154"/>
      <c r="AR32" s="154"/>
      <c r="AS32" s="155"/>
      <c r="AT32" s="154"/>
      <c r="AU32" s="156"/>
      <c r="AV32" s="156"/>
      <c r="AW32" s="156"/>
      <c r="AX32" s="105"/>
      <c r="AZ32" s="89"/>
      <c r="BB32" s="151"/>
      <c r="BC32" s="152"/>
      <c r="BD32" s="153"/>
      <c r="BE32" s="154"/>
      <c r="BF32" s="154"/>
      <c r="BG32" s="154"/>
      <c r="BH32" s="154"/>
      <c r="BI32" s="154"/>
      <c r="BJ32" s="155"/>
      <c r="BK32" s="154"/>
      <c r="BL32" s="156"/>
      <c r="BM32" s="156"/>
      <c r="BN32" s="156"/>
      <c r="BO32" s="89"/>
      <c r="BP32" s="100"/>
      <c r="BQ32" s="89"/>
    </row>
    <row r="33" spans="1:69" ht="26.15" customHeight="1" x14ac:dyDescent="0.3">
      <c r="A33" s="41">
        <v>1852462</v>
      </c>
      <c r="B33" s="34" t="str">
        <f>VLOOKUP(A33,'S5 Details'!17:141,2,FALSE)</f>
        <v>Help &amp; FAQ - Renewal and Account Management</v>
      </c>
      <c r="C33" s="35" t="s">
        <v>120</v>
      </c>
      <c r="D33" s="36" t="str">
        <f>VLOOKUP(A33,'S5 Details'!14:138,4,FALSE)</f>
        <v>TBD</v>
      </c>
      <c r="E33" s="33">
        <f>VLOOKUP(A33,'S5 Details'!A14:S141,19,0)</f>
        <v>0</v>
      </c>
      <c r="F33" s="33"/>
      <c r="G33" s="33"/>
      <c r="H33" s="33"/>
      <c r="I33" s="33"/>
      <c r="J33" s="33"/>
      <c r="K33" s="59">
        <f t="shared" si="0"/>
        <v>0</v>
      </c>
      <c r="L33" s="33">
        <f>F33+G33</f>
        <v>0</v>
      </c>
      <c r="M33" s="345">
        <f>IFERROR(L33/E33,0)</f>
        <v>0</v>
      </c>
      <c r="N33" s="345">
        <f>IFERROR(F33/L33,0)</f>
        <v>0</v>
      </c>
      <c r="O33" s="345">
        <f>IFERROR(R33/L33,0)</f>
        <v>0</v>
      </c>
      <c r="P33" s="31"/>
      <c r="Q33" s="26"/>
      <c r="R33" s="346"/>
      <c r="AK33" s="151"/>
      <c r="AL33" s="152"/>
      <c r="AM33" s="153"/>
      <c r="AN33" s="154"/>
      <c r="AO33" s="154"/>
      <c r="AP33" s="154"/>
      <c r="AQ33" s="154"/>
      <c r="AR33" s="154"/>
      <c r="AS33" s="155"/>
      <c r="AT33" s="154"/>
      <c r="AU33" s="156"/>
      <c r="AV33" s="156"/>
      <c r="AW33" s="156"/>
      <c r="AX33" s="105"/>
      <c r="AZ33" s="89"/>
      <c r="BB33" s="151"/>
      <c r="BC33" s="152"/>
      <c r="BD33" s="153"/>
      <c r="BE33" s="154"/>
      <c r="BF33" s="154"/>
      <c r="BG33" s="154"/>
      <c r="BH33" s="154"/>
      <c r="BI33" s="154"/>
      <c r="BJ33" s="155"/>
      <c r="BK33" s="154"/>
      <c r="BL33" s="156"/>
      <c r="BM33" s="156"/>
      <c r="BN33" s="156"/>
      <c r="BO33" s="89"/>
      <c r="BP33" s="100"/>
      <c r="BQ33" s="89"/>
    </row>
    <row r="34" spans="1:69" ht="37.5" customHeight="1" x14ac:dyDescent="0.3">
      <c r="A34" s="41">
        <v>1854630</v>
      </c>
      <c r="B34" s="34" t="str">
        <f>VLOOKUP(A34,'S5 Details'!18:142,2,FALSE)</f>
        <v>2.2 Create a New Account - Update to ClientIdValidator</v>
      </c>
      <c r="C34" s="35" t="s">
        <v>120</v>
      </c>
      <c r="D34" s="36" t="s">
        <v>162</v>
      </c>
      <c r="E34" s="33">
        <v>0</v>
      </c>
      <c r="F34" s="33"/>
      <c r="G34" s="33"/>
      <c r="H34" s="33"/>
      <c r="I34" s="33"/>
      <c r="J34" s="33"/>
      <c r="K34" s="59">
        <f t="shared" si="0"/>
        <v>0</v>
      </c>
      <c r="L34" s="33">
        <v>0</v>
      </c>
      <c r="M34" s="345">
        <v>0</v>
      </c>
      <c r="N34" s="345">
        <f t="shared" ref="N34" si="9">IFERROR(F34/L34,0)</f>
        <v>0</v>
      </c>
      <c r="O34" s="345">
        <f t="shared" ref="O34" si="10">IFERROR(R34/L34,0)</f>
        <v>0</v>
      </c>
      <c r="P34" s="31"/>
      <c r="Q34" s="26" t="s">
        <v>1514</v>
      </c>
      <c r="R34" s="346">
        <v>1</v>
      </c>
      <c r="AK34" s="151"/>
      <c r="AL34" s="152"/>
      <c r="AM34" s="153"/>
      <c r="AN34" s="154"/>
      <c r="AO34" s="154"/>
      <c r="AP34" s="154"/>
      <c r="AQ34" s="154"/>
      <c r="AR34" s="154"/>
      <c r="AS34" s="155"/>
      <c r="AT34" s="154"/>
      <c r="AU34" s="156"/>
      <c r="AV34" s="156"/>
      <c r="AW34" s="156"/>
      <c r="AX34" s="105"/>
      <c r="AZ34" s="89"/>
      <c r="BB34" s="151"/>
      <c r="BC34" s="152"/>
      <c r="BD34" s="153"/>
      <c r="BE34" s="154"/>
      <c r="BF34" s="154"/>
      <c r="BG34" s="154"/>
      <c r="BH34" s="154"/>
      <c r="BI34" s="154"/>
      <c r="BJ34" s="155"/>
      <c r="BK34" s="154"/>
      <c r="BL34" s="156"/>
      <c r="BM34" s="156"/>
      <c r="BN34" s="156"/>
      <c r="BO34" s="89"/>
      <c r="BP34" s="100"/>
      <c r="BQ34" s="89"/>
    </row>
    <row r="35" spans="1:69" ht="26.15" customHeight="1" x14ac:dyDescent="0.3">
      <c r="A35" s="41">
        <v>1842134</v>
      </c>
      <c r="B35" s="34" t="str">
        <f>VLOOKUP(A35,'S5 Details'!19:143,2,FALSE)</f>
        <v>2.14 Review Required Functionality - Adding trigger for changing "Are you a US citizen?" answer from "yes" to "no"</v>
      </c>
      <c r="C35" s="35" t="s">
        <v>120</v>
      </c>
      <c r="D35" s="36"/>
      <c r="E35" s="33">
        <v>3</v>
      </c>
      <c r="F35" s="33">
        <v>3</v>
      </c>
      <c r="G35" s="33"/>
      <c r="H35" s="33"/>
      <c r="I35" s="33"/>
      <c r="J35" s="33"/>
      <c r="K35" s="59">
        <f t="shared" si="0"/>
        <v>0</v>
      </c>
      <c r="L35" s="33">
        <f>F35+G35</f>
        <v>3</v>
      </c>
      <c r="M35" s="345">
        <f>IFERROR(L35/E35,0)</f>
        <v>1</v>
      </c>
      <c r="N35" s="345">
        <f>IFERROR(F35/L35,0)</f>
        <v>1</v>
      </c>
      <c r="O35" s="345">
        <f>IFERROR(R35/L35,0)</f>
        <v>0.33333333333333331</v>
      </c>
      <c r="P35" s="31"/>
      <c r="Q35" s="26"/>
      <c r="R35" s="346">
        <v>1</v>
      </c>
      <c r="AK35" s="151"/>
      <c r="AL35" s="152"/>
      <c r="AM35" s="153"/>
      <c r="AN35" s="154"/>
      <c r="AO35" s="154"/>
      <c r="AP35" s="154"/>
      <c r="AQ35" s="154"/>
      <c r="AR35" s="154"/>
      <c r="AS35" s="155"/>
      <c r="AT35" s="154"/>
      <c r="AU35" s="156"/>
      <c r="AV35" s="156"/>
      <c r="AW35" s="156"/>
      <c r="AX35" s="105"/>
      <c r="AZ35" s="89"/>
      <c r="BB35" s="151"/>
      <c r="BC35" s="152"/>
      <c r="BD35" s="153"/>
      <c r="BE35" s="154"/>
      <c r="BF35" s="154"/>
      <c r="BG35" s="154"/>
      <c r="BH35" s="154"/>
      <c r="BI35" s="154"/>
      <c r="BJ35" s="155"/>
      <c r="BK35" s="154"/>
      <c r="BL35" s="156"/>
      <c r="BM35" s="156"/>
      <c r="BN35" s="156"/>
      <c r="BO35" s="89"/>
      <c r="BP35" s="100"/>
      <c r="BQ35" s="89"/>
    </row>
    <row r="36" spans="1:69" ht="26.15" customHeight="1" x14ac:dyDescent="0.3">
      <c r="A36" s="41">
        <v>1854649</v>
      </c>
      <c r="B36" s="34" t="str">
        <f>VLOOKUP(A36,'S5 Details'!20:144,2,FALSE)</f>
        <v>2.1 Select a Case for Renewal</v>
      </c>
      <c r="C36" s="35" t="s">
        <v>213</v>
      </c>
      <c r="D36" s="36"/>
      <c r="E36" s="33">
        <v>0</v>
      </c>
      <c r="F36" s="33"/>
      <c r="G36" s="33"/>
      <c r="H36" s="33"/>
      <c r="I36" s="33"/>
      <c r="J36" s="33"/>
      <c r="K36" s="59">
        <f t="shared" si="0"/>
        <v>0</v>
      </c>
      <c r="L36" s="33">
        <f t="shared" ref="L36" si="11">F36+G36</f>
        <v>0</v>
      </c>
      <c r="M36" s="345">
        <f t="shared" ref="M36" si="12">IFERROR(L36/E36,0)</f>
        <v>0</v>
      </c>
      <c r="N36" s="345">
        <f t="shared" ref="N36" si="13">IFERROR(F36/L36,0)</f>
        <v>0</v>
      </c>
      <c r="O36" s="345">
        <f t="shared" ref="O36" si="14">IFERROR(R36/L36,0)</f>
        <v>0</v>
      </c>
      <c r="P36" s="31"/>
      <c r="Q36" s="26" t="s">
        <v>1515</v>
      </c>
      <c r="R36" s="346"/>
      <c r="AK36" s="151"/>
      <c r="AL36" s="152"/>
      <c r="AM36" s="153"/>
      <c r="AN36" s="154"/>
      <c r="AO36" s="154"/>
      <c r="AP36" s="154"/>
      <c r="AQ36" s="154"/>
      <c r="AR36" s="154"/>
      <c r="AS36" s="155"/>
      <c r="AT36" s="154"/>
      <c r="AU36" s="156"/>
      <c r="AV36" s="156"/>
      <c r="AW36" s="156"/>
      <c r="AX36" s="105"/>
      <c r="AZ36" s="89"/>
      <c r="BB36" s="151"/>
      <c r="BC36" s="152"/>
      <c r="BD36" s="153"/>
      <c r="BE36" s="154"/>
      <c r="BF36" s="154"/>
      <c r="BG36" s="154"/>
      <c r="BH36" s="154"/>
      <c r="BI36" s="154"/>
      <c r="BJ36" s="155"/>
      <c r="BK36" s="154"/>
      <c r="BL36" s="156"/>
      <c r="BM36" s="156"/>
      <c r="BN36" s="156"/>
      <c r="BO36" s="89"/>
      <c r="BP36" s="100"/>
      <c r="BQ36" s="89"/>
    </row>
    <row r="37" spans="1:69" x14ac:dyDescent="0.3">
      <c r="A37" s="389" t="s">
        <v>110</v>
      </c>
      <c r="B37" s="390"/>
      <c r="C37" s="390"/>
      <c r="D37" s="391"/>
      <c r="E37" s="343">
        <f t="shared" ref="E37:L37" si="15">SUM(E12:E36)</f>
        <v>92</v>
      </c>
      <c r="F37" s="343">
        <f t="shared" si="15"/>
        <v>92</v>
      </c>
      <c r="G37" s="343">
        <f t="shared" si="15"/>
        <v>0</v>
      </c>
      <c r="H37" s="343">
        <f t="shared" si="15"/>
        <v>0</v>
      </c>
      <c r="I37" s="343">
        <f t="shared" si="15"/>
        <v>0</v>
      </c>
      <c r="J37" s="343">
        <f t="shared" si="15"/>
        <v>0</v>
      </c>
      <c r="K37" s="343">
        <f t="shared" si="15"/>
        <v>0</v>
      </c>
      <c r="L37" s="343">
        <f t="shared" si="15"/>
        <v>92</v>
      </c>
      <c r="M37" s="38">
        <f>L37/E37</f>
        <v>1</v>
      </c>
      <c r="N37" s="38">
        <f>IFERROR(F37/L37,0)</f>
        <v>1</v>
      </c>
      <c r="O37" s="38">
        <f>IFERROR(R37/L37,0)</f>
        <v>0.71739130434782605</v>
      </c>
      <c r="P37" s="37"/>
      <c r="Q37" s="41"/>
      <c r="R37" s="30">
        <f>SUM(R12:R36)</f>
        <v>66</v>
      </c>
    </row>
    <row r="38" spans="1:69" x14ac:dyDescent="0.3">
      <c r="AJ38" s="41">
        <v>1714268</v>
      </c>
      <c r="AK38" s="34" t="e">
        <f>VLOOKUP(AJ38,'S3 Details'!A87:R149,2,FALSE)</f>
        <v>#N/A</v>
      </c>
      <c r="AL38" s="35" t="s">
        <v>120</v>
      </c>
      <c r="AM38" s="36" t="e">
        <f>VLOOKUP(AJ38,'S3 Details'!A87:R149,3,FALSE)</f>
        <v>#N/A</v>
      </c>
      <c r="AN38" s="33" t="e">
        <f>VLOOKUP(AJ38,'S3 Details'!A87:R149,6,FALSE)</f>
        <v>#N/A</v>
      </c>
      <c r="AO38" s="33">
        <v>6</v>
      </c>
      <c r="AP38" s="33"/>
      <c r="AQ38" s="33"/>
      <c r="AR38" s="33"/>
      <c r="AS38" s="59" t="e">
        <f t="shared" ref="AS38:AS45" si="16">AN38-SUM(AO38+AP38+AQ38+AR38)</f>
        <v>#N/A</v>
      </c>
      <c r="AT38" s="33">
        <f t="shared" ref="AT38:AT45" si="17">AO38+AP38</f>
        <v>6</v>
      </c>
      <c r="AU38" s="345">
        <f t="shared" ref="AU38:AU45" si="18">IFERROR(AT38/AN38,0)</f>
        <v>0</v>
      </c>
      <c r="AV38" s="345">
        <f t="shared" ref="AV38:AV45" si="19">IFERROR(AO38/AT38,0)</f>
        <v>1</v>
      </c>
      <c r="AW38" s="345">
        <f t="shared" ref="AW38:AW45" si="20">IFERROR(AZ38/AT38,0)</f>
        <v>0.66666666666666663</v>
      </c>
      <c r="AX38" s="31"/>
      <c r="AY38" s="41"/>
      <c r="AZ38" s="346">
        <v>4</v>
      </c>
      <c r="BA38" s="389" t="s">
        <v>110</v>
      </c>
      <c r="BB38" s="390"/>
      <c r="BC38" s="390"/>
      <c r="BD38" s="391"/>
      <c r="BE38" s="343">
        <f>SUM(E12:E14)</f>
        <v>31</v>
      </c>
      <c r="BF38" s="343">
        <f>SUM(F12:F14)</f>
        <v>31</v>
      </c>
      <c r="BG38" s="343">
        <f>SUM(G12:G14)</f>
        <v>0</v>
      </c>
      <c r="BH38" s="62">
        <f>SUM(H12:H14)</f>
        <v>0</v>
      </c>
      <c r="BI38" s="343">
        <f>SUM(J12:J14)</f>
        <v>0</v>
      </c>
      <c r="BJ38" s="61">
        <f>SUM(K12:K14)</f>
        <v>0</v>
      </c>
      <c r="BK38" s="343">
        <f>SUM(L12:L14)</f>
        <v>31</v>
      </c>
      <c r="BL38" s="38">
        <f>BK38/BE38</f>
        <v>1</v>
      </c>
      <c r="BM38" s="38">
        <f>BF38/BK38</f>
        <v>1</v>
      </c>
      <c r="BN38" s="38">
        <f>BQ38/BK38</f>
        <v>0.74193548387096775</v>
      </c>
      <c r="BO38" s="27"/>
      <c r="BP38" s="41"/>
      <c r="BQ38" s="30">
        <f>SUM(R12:R14)</f>
        <v>23</v>
      </c>
    </row>
    <row r="39" spans="1:69" ht="14.5" customHeight="1" x14ac:dyDescent="0.3">
      <c r="AJ39" s="41">
        <v>1714269</v>
      </c>
      <c r="AK39" s="34" t="e">
        <f>VLOOKUP(AJ39,'S3 Details'!A88:R150,2,FALSE)</f>
        <v>#N/A</v>
      </c>
      <c r="AL39" s="35" t="s">
        <v>120</v>
      </c>
      <c r="AM39" s="36" t="e">
        <f>VLOOKUP(AJ39,'S3 Details'!A88:R150,3,FALSE)</f>
        <v>#N/A</v>
      </c>
      <c r="AN39" s="33" t="e">
        <f>VLOOKUP(AJ39,'S3 Details'!A88:R150,6,FALSE)</f>
        <v>#N/A</v>
      </c>
      <c r="AO39" s="33">
        <v>11</v>
      </c>
      <c r="AP39" s="33"/>
      <c r="AQ39" s="33"/>
      <c r="AR39" s="33"/>
      <c r="AS39" s="59" t="e">
        <f t="shared" si="16"/>
        <v>#N/A</v>
      </c>
      <c r="AT39" s="33">
        <f t="shared" si="17"/>
        <v>11</v>
      </c>
      <c r="AU39" s="345">
        <f t="shared" si="18"/>
        <v>0</v>
      </c>
      <c r="AV39" s="345">
        <f t="shared" si="19"/>
        <v>1</v>
      </c>
      <c r="AW39" s="345">
        <f t="shared" si="20"/>
        <v>0.72727272727272729</v>
      </c>
      <c r="AX39" s="31"/>
      <c r="AY39" s="41"/>
      <c r="AZ39" s="346">
        <v>8</v>
      </c>
    </row>
    <row r="40" spans="1:69" ht="14.5" customHeight="1" x14ac:dyDescent="0.3">
      <c r="AJ40" s="41">
        <v>1714274</v>
      </c>
      <c r="AK40" s="34" t="e">
        <f>VLOOKUP(AJ40,'S3 Details'!A89:R151,2,FALSE)</f>
        <v>#N/A</v>
      </c>
      <c r="AL40" s="35" t="s">
        <v>122</v>
      </c>
      <c r="AM40" s="36" t="e">
        <f>VLOOKUP(AJ40,'S3 Details'!A89:R151,3,FALSE)</f>
        <v>#N/A</v>
      </c>
      <c r="AN40" s="33" t="e">
        <f>VLOOKUP(AJ40,'S3 Details'!A89:R151,6,FALSE)</f>
        <v>#N/A</v>
      </c>
      <c r="AO40" s="33">
        <v>6</v>
      </c>
      <c r="AP40" s="33">
        <v>1</v>
      </c>
      <c r="AQ40" s="33"/>
      <c r="AR40" s="33"/>
      <c r="AS40" s="59" t="e">
        <f t="shared" si="16"/>
        <v>#N/A</v>
      </c>
      <c r="AT40" s="33">
        <f t="shared" si="17"/>
        <v>7</v>
      </c>
      <c r="AU40" s="345">
        <f t="shared" si="18"/>
        <v>0</v>
      </c>
      <c r="AV40" s="345">
        <f t="shared" si="19"/>
        <v>0.8571428571428571</v>
      </c>
      <c r="AW40" s="345">
        <f t="shared" si="20"/>
        <v>0.7142857142857143</v>
      </c>
      <c r="AX40" s="31">
        <v>1777184</v>
      </c>
      <c r="AY40" s="41"/>
      <c r="AZ40" s="346">
        <v>5</v>
      </c>
    </row>
    <row r="41" spans="1:69" ht="14.5" x14ac:dyDescent="0.3">
      <c r="AJ41" s="41">
        <v>1712574</v>
      </c>
      <c r="AK41" s="34" t="e">
        <f>VLOOKUP(AJ41,'S3 Details'!A90:R152,2,FALSE)</f>
        <v>#N/A</v>
      </c>
      <c r="AL41" s="35" t="s">
        <v>27</v>
      </c>
      <c r="AM41" s="36"/>
      <c r="AN41" s="33" t="e">
        <f>VLOOKUP(AJ41,'S3 Details'!A90:R152,6,FALSE)</f>
        <v>#N/A</v>
      </c>
      <c r="AO41" s="33"/>
      <c r="AP41" s="33"/>
      <c r="AQ41" s="33"/>
      <c r="AR41" s="33"/>
      <c r="AS41" s="59" t="e">
        <f t="shared" si="16"/>
        <v>#N/A</v>
      </c>
      <c r="AT41" s="33">
        <f t="shared" si="17"/>
        <v>0</v>
      </c>
      <c r="AU41" s="345">
        <f t="shared" si="18"/>
        <v>0</v>
      </c>
      <c r="AV41" s="345">
        <f t="shared" si="19"/>
        <v>0</v>
      </c>
      <c r="AW41" s="345">
        <f t="shared" si="20"/>
        <v>0</v>
      </c>
      <c r="AX41" s="31"/>
      <c r="AY41" s="41"/>
      <c r="AZ41" s="346"/>
      <c r="BA41" s="63"/>
      <c r="BB41" s="63"/>
      <c r="BC41" s="63"/>
      <c r="BD41" s="63"/>
      <c r="BE41" s="63"/>
      <c r="BF41" s="63"/>
    </row>
    <row r="42" spans="1:69" x14ac:dyDescent="0.3">
      <c r="AJ42" s="41">
        <v>1714275</v>
      </c>
      <c r="AK42" s="34" t="e">
        <f>VLOOKUP(AJ42,'S3 Details'!A91:R153,2,FALSE)</f>
        <v>#N/A</v>
      </c>
      <c r="AL42" s="35" t="s">
        <v>120</v>
      </c>
      <c r="AM42" s="36" t="e">
        <f>VLOOKUP(AJ42,'S3 Details'!A91:R153,3,FALSE)</f>
        <v>#N/A</v>
      </c>
      <c r="AN42" s="33" t="e">
        <f>VLOOKUP(AJ42,'S3 Details'!A91:R153,6,FALSE)</f>
        <v>#N/A</v>
      </c>
      <c r="AO42" s="33">
        <v>7</v>
      </c>
      <c r="AP42" s="33"/>
      <c r="AQ42" s="33"/>
      <c r="AR42" s="33"/>
      <c r="AS42" s="59" t="e">
        <f t="shared" si="16"/>
        <v>#N/A</v>
      </c>
      <c r="AT42" s="33">
        <f t="shared" si="17"/>
        <v>7</v>
      </c>
      <c r="AU42" s="345">
        <f t="shared" si="18"/>
        <v>0</v>
      </c>
      <c r="AV42" s="345">
        <f t="shared" si="19"/>
        <v>1</v>
      </c>
      <c r="AW42" s="345">
        <f t="shared" si="20"/>
        <v>1</v>
      </c>
      <c r="AX42" s="31"/>
      <c r="AY42" s="41"/>
      <c r="AZ42" s="346">
        <v>7</v>
      </c>
      <c r="BA42" s="384" t="s">
        <v>139</v>
      </c>
      <c r="BB42" s="385"/>
      <c r="BC42" s="385"/>
      <c r="BD42" s="385"/>
      <c r="BE42" s="385"/>
      <c r="BF42" s="386"/>
    </row>
    <row r="43" spans="1:69" x14ac:dyDescent="0.3">
      <c r="AJ43" s="41">
        <v>1714277</v>
      </c>
      <c r="AK43" s="34" t="e">
        <f>VLOOKUP(AJ43,'S3 Details'!A92:R154,2,FALSE)</f>
        <v>#N/A</v>
      </c>
      <c r="AL43" s="35" t="s">
        <v>120</v>
      </c>
      <c r="AM43" s="36" t="e">
        <f>VLOOKUP(AJ43,'S3 Details'!A92:R154,3,FALSE)</f>
        <v>#N/A</v>
      </c>
      <c r="AN43" s="33" t="e">
        <f>VLOOKUP(AJ43,'S3 Details'!A92:R154,6,FALSE)</f>
        <v>#N/A</v>
      </c>
      <c r="AO43" s="33">
        <v>12</v>
      </c>
      <c r="AP43" s="33"/>
      <c r="AQ43" s="33"/>
      <c r="AR43" s="33"/>
      <c r="AS43" s="59" t="e">
        <f t="shared" si="16"/>
        <v>#N/A</v>
      </c>
      <c r="AT43" s="33">
        <f t="shared" si="17"/>
        <v>12</v>
      </c>
      <c r="AU43" s="345">
        <f t="shared" si="18"/>
        <v>0</v>
      </c>
      <c r="AV43" s="345">
        <f t="shared" si="19"/>
        <v>1</v>
      </c>
      <c r="AW43" s="345">
        <f t="shared" si="20"/>
        <v>0.75</v>
      </c>
      <c r="AX43" s="31"/>
      <c r="AY43" s="41"/>
      <c r="AZ43" s="346">
        <v>9</v>
      </c>
      <c r="BA43" s="342" t="s">
        <v>140</v>
      </c>
      <c r="BB43" s="342" t="s">
        <v>141</v>
      </c>
      <c r="BC43" s="342" t="s">
        <v>20</v>
      </c>
      <c r="BD43" s="342" t="s">
        <v>142</v>
      </c>
      <c r="BE43" s="342" t="s">
        <v>143</v>
      </c>
      <c r="BF43" s="342" t="s">
        <v>115</v>
      </c>
    </row>
    <row r="44" spans="1:69" ht="14.5" x14ac:dyDescent="0.35">
      <c r="AJ44" s="41">
        <v>1714278</v>
      </c>
      <c r="AK44" s="34" t="e">
        <f>VLOOKUP(AJ44,'S3 Details'!A93:R155,2,FALSE)</f>
        <v>#N/A</v>
      </c>
      <c r="AL44" s="35" t="s">
        <v>120</v>
      </c>
      <c r="AM44" s="36" t="e">
        <f>VLOOKUP(AJ44,'S3 Details'!A93:R155,3,FALSE)</f>
        <v>#N/A</v>
      </c>
      <c r="AN44" s="33" t="e">
        <f>VLOOKUP(AJ44,'S3 Details'!A93:R155,6,FALSE)</f>
        <v>#N/A</v>
      </c>
      <c r="AO44" s="33">
        <v>6</v>
      </c>
      <c r="AP44" s="33"/>
      <c r="AQ44" s="33"/>
      <c r="AR44" s="33"/>
      <c r="AS44" s="59" t="e">
        <f t="shared" si="16"/>
        <v>#N/A</v>
      </c>
      <c r="AT44" s="33">
        <f t="shared" si="17"/>
        <v>6</v>
      </c>
      <c r="AU44" s="345">
        <f t="shared" si="18"/>
        <v>0</v>
      </c>
      <c r="AV44" s="345">
        <f t="shared" si="19"/>
        <v>1</v>
      </c>
      <c r="AW44" s="345">
        <f t="shared" si="20"/>
        <v>1</v>
      </c>
      <c r="AX44" s="31"/>
      <c r="AY44" s="41"/>
      <c r="AZ44" s="346">
        <v>6</v>
      </c>
      <c r="BA44" s="119" t="s">
        <v>144</v>
      </c>
      <c r="BB44" s="63">
        <v>2</v>
      </c>
      <c r="BC44" s="63">
        <v>10</v>
      </c>
      <c r="BD44" s="63">
        <v>14</v>
      </c>
      <c r="BE44" s="63">
        <v>2</v>
      </c>
      <c r="BF44" s="63">
        <v>28</v>
      </c>
    </row>
    <row r="45" spans="1:69" ht="14.5" x14ac:dyDescent="0.35">
      <c r="AJ45" s="41">
        <v>1714280</v>
      </c>
      <c r="AK45" s="34" t="e">
        <f>VLOOKUP(AJ45,'S3 Details'!A94:R156,2,FALSE)</f>
        <v>#N/A</v>
      </c>
      <c r="AL45" s="35" t="s">
        <v>120</v>
      </c>
      <c r="AM45" s="36" t="e">
        <f>VLOOKUP(AJ45,'S3 Details'!A94:R156,3,FALSE)</f>
        <v>#N/A</v>
      </c>
      <c r="AN45" s="33" t="e">
        <f>VLOOKUP(AJ45,'S3 Details'!A94:R156,6,FALSE)</f>
        <v>#N/A</v>
      </c>
      <c r="AO45" s="33">
        <v>6</v>
      </c>
      <c r="AP45" s="33"/>
      <c r="AQ45" s="33"/>
      <c r="AR45" s="33"/>
      <c r="AS45" s="59" t="e">
        <f t="shared" si="16"/>
        <v>#N/A</v>
      </c>
      <c r="AT45" s="33">
        <f t="shared" si="17"/>
        <v>6</v>
      </c>
      <c r="AU45" s="345">
        <f t="shared" si="18"/>
        <v>0</v>
      </c>
      <c r="AV45" s="345">
        <f t="shared" si="19"/>
        <v>1</v>
      </c>
      <c r="AW45" s="345">
        <f t="shared" si="20"/>
        <v>1</v>
      </c>
      <c r="AX45" s="31"/>
      <c r="AY45" s="41"/>
      <c r="AZ45" s="346">
        <v>6</v>
      </c>
      <c r="BA45" s="120" t="s">
        <v>239</v>
      </c>
      <c r="BB45" s="347"/>
      <c r="BC45" s="347">
        <v>1</v>
      </c>
      <c r="BD45" s="347">
        <v>1</v>
      </c>
      <c r="BE45" s="347"/>
      <c r="BF45" s="347">
        <v>2</v>
      </c>
    </row>
    <row r="46" spans="1:69" x14ac:dyDescent="0.3">
      <c r="A46" s="382" t="s">
        <v>1516</v>
      </c>
      <c r="B46" s="382"/>
      <c r="C46" s="382"/>
      <c r="D46" s="382"/>
      <c r="E46" s="382"/>
      <c r="F46" s="382"/>
    </row>
    <row r="47" spans="1:69" x14ac:dyDescent="0.3">
      <c r="A47" s="342" t="s">
        <v>140</v>
      </c>
      <c r="B47" s="342" t="s">
        <v>141</v>
      </c>
      <c r="C47" s="342" t="s">
        <v>20</v>
      </c>
      <c r="D47" s="342" t="s">
        <v>142</v>
      </c>
      <c r="E47" s="342" t="s">
        <v>143</v>
      </c>
      <c r="F47" s="342" t="s">
        <v>115</v>
      </c>
    </row>
    <row r="48" spans="1:69" ht="14.5" x14ac:dyDescent="0.35">
      <c r="A48" s="119" t="s">
        <v>144</v>
      </c>
      <c r="B48" s="63"/>
      <c r="C48" s="63"/>
      <c r="D48" s="63">
        <v>4</v>
      </c>
      <c r="E48" s="63"/>
      <c r="F48" s="63">
        <v>4</v>
      </c>
    </row>
    <row r="49" spans="1:6" ht="14.5" x14ac:dyDescent="0.35">
      <c r="A49" s="120" t="s">
        <v>113</v>
      </c>
      <c r="B49" s="347"/>
      <c r="C49" s="347"/>
      <c r="D49" s="347">
        <v>4</v>
      </c>
      <c r="E49" s="347"/>
      <c r="F49" s="347">
        <v>4</v>
      </c>
    </row>
    <row r="50" spans="1:6" ht="14.5" x14ac:dyDescent="0.35">
      <c r="A50" s="119" t="s">
        <v>162</v>
      </c>
      <c r="B50" s="63">
        <v>7</v>
      </c>
      <c r="C50" s="63">
        <v>8</v>
      </c>
      <c r="D50" s="63">
        <v>6</v>
      </c>
      <c r="E50" s="63">
        <v>1</v>
      </c>
      <c r="F50" s="63">
        <v>22</v>
      </c>
    </row>
    <row r="51" spans="1:6" ht="14.5" x14ac:dyDescent="0.35">
      <c r="A51" s="120" t="s">
        <v>239</v>
      </c>
      <c r="B51" s="347"/>
      <c r="C51" s="347">
        <v>2</v>
      </c>
      <c r="D51" s="347">
        <v>2</v>
      </c>
      <c r="E51" s="347">
        <v>1</v>
      </c>
      <c r="F51" s="347">
        <v>5</v>
      </c>
    </row>
    <row r="52" spans="1:6" ht="14.5" x14ac:dyDescent="0.35">
      <c r="A52" s="120" t="s">
        <v>114</v>
      </c>
      <c r="B52" s="347">
        <v>7</v>
      </c>
      <c r="C52" s="347">
        <v>5</v>
      </c>
      <c r="D52" s="347">
        <v>4</v>
      </c>
      <c r="E52" s="347"/>
      <c r="F52" s="347">
        <v>16</v>
      </c>
    </row>
    <row r="53" spans="1:6" ht="14.5" x14ac:dyDescent="0.35">
      <c r="A53" s="120" t="s">
        <v>1517</v>
      </c>
      <c r="B53" s="347"/>
      <c r="C53" s="347">
        <v>1</v>
      </c>
      <c r="D53" s="347"/>
      <c r="E53" s="347"/>
      <c r="F53" s="347">
        <v>1</v>
      </c>
    </row>
    <row r="54" spans="1:6" ht="14.5" x14ac:dyDescent="0.35">
      <c r="A54" s="119" t="s">
        <v>147</v>
      </c>
      <c r="B54" s="63"/>
      <c r="C54" s="63"/>
      <c r="D54" s="63">
        <v>1</v>
      </c>
      <c r="E54" s="63">
        <v>1</v>
      </c>
      <c r="F54" s="63">
        <v>2</v>
      </c>
    </row>
    <row r="55" spans="1:6" ht="14.5" x14ac:dyDescent="0.35">
      <c r="A55" s="120" t="s">
        <v>113</v>
      </c>
      <c r="B55" s="347"/>
      <c r="C55" s="347"/>
      <c r="D55" s="347">
        <v>1</v>
      </c>
      <c r="E55" s="347"/>
      <c r="F55" s="347">
        <v>1</v>
      </c>
    </row>
    <row r="56" spans="1:6" ht="14.5" x14ac:dyDescent="0.35">
      <c r="A56" s="120" t="s">
        <v>114</v>
      </c>
      <c r="B56" s="347"/>
      <c r="C56" s="347"/>
      <c r="D56" s="347"/>
      <c r="E56" s="347">
        <v>1</v>
      </c>
      <c r="F56" s="347">
        <v>1</v>
      </c>
    </row>
    <row r="57" spans="1:6" ht="14.5" x14ac:dyDescent="0.35">
      <c r="A57" s="119" t="s">
        <v>149</v>
      </c>
      <c r="B57" s="63">
        <v>1</v>
      </c>
      <c r="C57" s="63"/>
      <c r="D57" s="63"/>
      <c r="E57" s="63"/>
      <c r="F57" s="63">
        <v>1</v>
      </c>
    </row>
    <row r="58" spans="1:6" ht="14.5" x14ac:dyDescent="0.35">
      <c r="A58" s="120" t="s">
        <v>113</v>
      </c>
      <c r="B58" s="347">
        <v>1</v>
      </c>
      <c r="C58" s="347"/>
      <c r="D58" s="347"/>
      <c r="E58" s="347"/>
      <c r="F58" s="347">
        <v>1</v>
      </c>
    </row>
    <row r="59" spans="1:6" ht="14.5" x14ac:dyDescent="0.35">
      <c r="A59" s="119" t="s">
        <v>150</v>
      </c>
      <c r="B59" s="63"/>
      <c r="C59" s="63">
        <v>9</v>
      </c>
      <c r="D59" s="63">
        <v>8</v>
      </c>
      <c r="E59" s="63">
        <v>8</v>
      </c>
      <c r="F59" s="63">
        <v>25</v>
      </c>
    </row>
    <row r="60" spans="1:6" ht="14.5" x14ac:dyDescent="0.35">
      <c r="A60" s="120" t="s">
        <v>239</v>
      </c>
      <c r="B60" s="347"/>
      <c r="C60" s="347">
        <v>1</v>
      </c>
      <c r="D60" s="347"/>
      <c r="E60" s="347"/>
      <c r="F60" s="347">
        <v>1</v>
      </c>
    </row>
    <row r="61" spans="1:6" ht="14.5" x14ac:dyDescent="0.35">
      <c r="A61" s="120" t="s">
        <v>1518</v>
      </c>
      <c r="B61" s="347"/>
      <c r="C61" s="347"/>
      <c r="D61" s="347">
        <v>1</v>
      </c>
      <c r="E61" s="347"/>
      <c r="F61" s="347">
        <v>1</v>
      </c>
    </row>
    <row r="62" spans="1:6" ht="14.5" x14ac:dyDescent="0.35">
      <c r="A62" s="120" t="s">
        <v>113</v>
      </c>
      <c r="B62" s="347"/>
      <c r="C62" s="347">
        <v>7</v>
      </c>
      <c r="D62" s="347">
        <v>6</v>
      </c>
      <c r="E62" s="347">
        <v>6</v>
      </c>
      <c r="F62" s="347">
        <v>19</v>
      </c>
    </row>
    <row r="63" spans="1:6" ht="14.5" x14ac:dyDescent="0.35">
      <c r="A63" s="120" t="s">
        <v>145</v>
      </c>
      <c r="B63" s="347"/>
      <c r="C63" s="347"/>
      <c r="D63" s="347"/>
      <c r="E63" s="347">
        <v>1</v>
      </c>
      <c r="F63" s="347">
        <v>1</v>
      </c>
    </row>
    <row r="64" spans="1:6" ht="14.5" x14ac:dyDescent="0.35">
      <c r="A64" s="120" t="s">
        <v>236</v>
      </c>
      <c r="B64" s="347"/>
      <c r="C64" s="347">
        <v>1</v>
      </c>
      <c r="D64" s="347">
        <v>1</v>
      </c>
      <c r="E64" s="347">
        <v>1</v>
      </c>
      <c r="F64" s="347">
        <v>3</v>
      </c>
    </row>
    <row r="65" spans="1:6" ht="14.5" x14ac:dyDescent="0.35">
      <c r="A65" s="119" t="s">
        <v>151</v>
      </c>
      <c r="B65" s="63">
        <v>3</v>
      </c>
      <c r="C65" s="63">
        <v>1</v>
      </c>
      <c r="D65" s="63">
        <v>1</v>
      </c>
      <c r="E65" s="63"/>
      <c r="F65" s="63">
        <v>5</v>
      </c>
    </row>
    <row r="66" spans="1:6" ht="14.5" x14ac:dyDescent="0.35">
      <c r="A66" s="120" t="s">
        <v>113</v>
      </c>
      <c r="B66" s="347">
        <v>2</v>
      </c>
      <c r="C66" s="347">
        <v>1</v>
      </c>
      <c r="D66" s="347"/>
      <c r="E66" s="347"/>
      <c r="F66" s="347">
        <v>3</v>
      </c>
    </row>
    <row r="67" spans="1:6" ht="14.5" x14ac:dyDescent="0.35">
      <c r="A67" s="120" t="s">
        <v>114</v>
      </c>
      <c r="B67" s="347">
        <v>1</v>
      </c>
      <c r="C67" s="347"/>
      <c r="D67" s="347"/>
      <c r="E67" s="347"/>
      <c r="F67" s="347">
        <v>1</v>
      </c>
    </row>
    <row r="68" spans="1:6" ht="14.5" x14ac:dyDescent="0.35">
      <c r="A68" s="120" t="s">
        <v>236</v>
      </c>
      <c r="B68" s="347"/>
      <c r="C68" s="347"/>
      <c r="D68" s="347">
        <v>1</v>
      </c>
      <c r="E68" s="347"/>
      <c r="F68" s="347">
        <v>1</v>
      </c>
    </row>
    <row r="69" spans="1:6" ht="14.5" x14ac:dyDescent="0.35">
      <c r="A69" s="119" t="s">
        <v>152</v>
      </c>
      <c r="B69" s="63">
        <v>1</v>
      </c>
      <c r="C69" s="63"/>
      <c r="D69" s="63"/>
      <c r="E69" s="63"/>
      <c r="F69" s="63">
        <v>1</v>
      </c>
    </row>
    <row r="70" spans="1:6" ht="14.5" x14ac:dyDescent="0.35">
      <c r="A70" s="120" t="s">
        <v>1517</v>
      </c>
      <c r="B70" s="347">
        <v>1</v>
      </c>
      <c r="C70" s="347"/>
      <c r="D70" s="347"/>
      <c r="E70" s="347"/>
      <c r="F70" s="347">
        <v>1</v>
      </c>
    </row>
    <row r="71" spans="1:6" ht="14.5" x14ac:dyDescent="0.35">
      <c r="A71" s="119" t="s">
        <v>115</v>
      </c>
      <c r="B71" s="63">
        <v>12</v>
      </c>
      <c r="C71" s="63">
        <v>18</v>
      </c>
      <c r="D71" s="63">
        <v>20</v>
      </c>
      <c r="E71" s="63">
        <v>10</v>
      </c>
      <c r="F71" s="63">
        <v>60</v>
      </c>
    </row>
  </sheetData>
  <autoFilter ref="A11:S37" xr:uid="{68BCF26F-6F21-48EA-ABB6-A1834D1E321A}"/>
  <mergeCells count="22">
    <mergeCell ref="BA38:BD38"/>
    <mergeCell ref="BA42:BF42"/>
    <mergeCell ref="A46:F46"/>
    <mergeCell ref="G7:G8"/>
    <mergeCell ref="H7:H8"/>
    <mergeCell ref="I7:K8"/>
    <mergeCell ref="L7:M8"/>
    <mergeCell ref="I9:K9"/>
    <mergeCell ref="L9:M9"/>
    <mergeCell ref="A37:D37"/>
    <mergeCell ref="N7:N8"/>
    <mergeCell ref="O7:O8"/>
    <mergeCell ref="A1:K1"/>
    <mergeCell ref="I2:J2"/>
    <mergeCell ref="I3:J3"/>
    <mergeCell ref="A6:O6"/>
    <mergeCell ref="A7:A8"/>
    <mergeCell ref="B7:B8"/>
    <mergeCell ref="C7:C8"/>
    <mergeCell ref="D7:D8"/>
    <mergeCell ref="E7:E8"/>
    <mergeCell ref="F7:F8"/>
  </mergeCells>
  <phoneticPr fontId="17" type="noConversion"/>
  <conditionalFormatting sqref="A26">
    <cfRule type="duplicateValues" dxfId="265" priority="3"/>
  </conditionalFormatting>
  <conditionalFormatting sqref="A27">
    <cfRule type="duplicateValues" dxfId="264" priority="2"/>
  </conditionalFormatting>
  <conditionalFormatting sqref="A15:A16">
    <cfRule type="duplicateValues" dxfId="263" priority="16"/>
  </conditionalFormatting>
  <conditionalFormatting sqref="A28:A30">
    <cfRule type="duplicateValues" dxfId="262" priority="1"/>
  </conditionalFormatting>
  <hyperlinks>
    <hyperlink ref="A15" r:id="rId1" display="https://octane.deloitte.com/ui/entity-navigation.jsp?p=1001/399004&amp;entityType=work_item&amp;id=1793388" xr:uid="{18BA3110-E323-4DBA-967D-475226A3807B}"/>
    <hyperlink ref="A16" r:id="rId2" display="https://octane.deloitte.com/ui/entity-navigation.jsp?p=1001/399004&amp;entityType=work_item&amp;id=1793386" xr:uid="{5D42460D-8627-436B-A143-6DE963E55654}"/>
    <hyperlink ref="A34" r:id="rId3" display="https://octane.deloitte.com/ui/entity-navigation.jsp?p=1001/399004&amp;entityType=work_item&amp;id=1854630" xr:uid="{EC9BB9AA-FF34-4F02-95BF-7988788EB2B2}"/>
  </hyperlinks>
  <pageMargins left="0.7" right="0.7" top="0.75" bottom="0.75" header="0.3" footer="0.3"/>
  <pageSetup paperSize="9" orientation="portrait"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75062-150D-462E-BB13-D1A5C49D019E}">
  <dimension ref="A1:D28"/>
  <sheetViews>
    <sheetView topLeftCell="A11" workbookViewId="0">
      <selection activeCell="B22" sqref="B22"/>
    </sheetView>
  </sheetViews>
  <sheetFormatPr defaultRowHeight="14.5" x14ac:dyDescent="0.35"/>
  <cols>
    <col min="1" max="1" width="49.81640625" customWidth="1"/>
    <col min="2" max="2" width="26" customWidth="1"/>
    <col min="3" max="3" width="11.26953125" customWidth="1"/>
  </cols>
  <sheetData>
    <row r="1" spans="1:3" x14ac:dyDescent="0.35">
      <c r="A1" s="418" t="s">
        <v>1519</v>
      </c>
      <c r="B1" s="418"/>
      <c r="C1" s="418"/>
    </row>
    <row r="2" spans="1:3" x14ac:dyDescent="0.35">
      <c r="A2" s="419" t="s">
        <v>1520</v>
      </c>
      <c r="B2" s="419"/>
      <c r="C2" s="419"/>
    </row>
    <row r="3" spans="1:3" x14ac:dyDescent="0.35">
      <c r="A3" s="348" t="s">
        <v>1521</v>
      </c>
      <c r="B3" s="348" t="s">
        <v>1522</v>
      </c>
      <c r="C3" s="1" t="s">
        <v>1523</v>
      </c>
    </row>
    <row r="4" spans="1:3" x14ac:dyDescent="0.35">
      <c r="A4" s="53" t="s">
        <v>1524</v>
      </c>
      <c r="B4" s="54" t="s">
        <v>1525</v>
      </c>
      <c r="C4" s="1" t="s">
        <v>46</v>
      </c>
    </row>
    <row r="5" spans="1:3" x14ac:dyDescent="0.35">
      <c r="A5" s="53" t="s">
        <v>1526</v>
      </c>
      <c r="B5" s="54" t="s">
        <v>1527</v>
      </c>
      <c r="C5" s="1" t="s">
        <v>30</v>
      </c>
    </row>
    <row r="6" spans="1:3" x14ac:dyDescent="0.35">
      <c r="A6" s="53" t="s">
        <v>1528</v>
      </c>
      <c r="B6" s="54" t="s">
        <v>1529</v>
      </c>
      <c r="C6" s="1" t="s">
        <v>23</v>
      </c>
    </row>
    <row r="7" spans="1:3" x14ac:dyDescent="0.35">
      <c r="A7" s="53" t="s">
        <v>1530</v>
      </c>
      <c r="B7" s="54" t="s">
        <v>1531</v>
      </c>
      <c r="C7" s="1" t="s">
        <v>39</v>
      </c>
    </row>
    <row r="8" spans="1:3" x14ac:dyDescent="0.35">
      <c r="A8" s="53" t="s">
        <v>1532</v>
      </c>
      <c r="B8" s="54" t="s">
        <v>1533</v>
      </c>
      <c r="C8" s="1" t="s">
        <v>68</v>
      </c>
    </row>
    <row r="9" spans="1:3" x14ac:dyDescent="0.35">
      <c r="A9" s="53" t="s">
        <v>1534</v>
      </c>
      <c r="B9" s="53" t="s">
        <v>1535</v>
      </c>
      <c r="C9" s="1" t="s">
        <v>23</v>
      </c>
    </row>
    <row r="10" spans="1:3" x14ac:dyDescent="0.35">
      <c r="A10" s="118" t="s">
        <v>1536</v>
      </c>
      <c r="B10" s="54" t="s">
        <v>1537</v>
      </c>
      <c r="C10" s="1" t="s">
        <v>546</v>
      </c>
    </row>
    <row r="11" spans="1:3" x14ac:dyDescent="0.35">
      <c r="A11" s="118" t="s">
        <v>1538</v>
      </c>
      <c r="B11" s="54" t="s">
        <v>1537</v>
      </c>
      <c r="C11" s="1" t="s">
        <v>520</v>
      </c>
    </row>
    <row r="12" spans="1:3" x14ac:dyDescent="0.35">
      <c r="A12" s="118" t="s">
        <v>1539</v>
      </c>
      <c r="B12" s="54" t="s">
        <v>1537</v>
      </c>
      <c r="C12" s="1" t="s">
        <v>983</v>
      </c>
    </row>
    <row r="13" spans="1:3" x14ac:dyDescent="0.35">
      <c r="A13" s="378"/>
      <c r="B13" s="1"/>
      <c r="C13" s="1"/>
    </row>
    <row r="14" spans="1:3" x14ac:dyDescent="0.35">
      <c r="A14" s="118" t="s">
        <v>1540</v>
      </c>
      <c r="B14" s="118" t="s">
        <v>1541</v>
      </c>
      <c r="C14" s="118" t="s">
        <v>1535</v>
      </c>
    </row>
    <row r="15" spans="1:3" x14ac:dyDescent="0.35">
      <c r="A15" s="53" t="s">
        <v>1542</v>
      </c>
      <c r="B15" s="53" t="s">
        <v>1543</v>
      </c>
      <c r="C15" s="118" t="s">
        <v>1535</v>
      </c>
    </row>
    <row r="16" spans="1:3" x14ac:dyDescent="0.35">
      <c r="A16" s="118" t="s">
        <v>1544</v>
      </c>
      <c r="B16" s="118" t="s">
        <v>1545</v>
      </c>
      <c r="C16" s="118" t="s">
        <v>1546</v>
      </c>
    </row>
    <row r="17" spans="1:4" x14ac:dyDescent="0.35">
      <c r="A17" s="118" t="s">
        <v>1547</v>
      </c>
      <c r="B17" s="118" t="s">
        <v>1548</v>
      </c>
      <c r="C17" s="1" t="s">
        <v>1549</v>
      </c>
    </row>
    <row r="18" spans="1:4" x14ac:dyDescent="0.35">
      <c r="A18" s="1"/>
      <c r="B18" s="118" t="s">
        <v>1550</v>
      </c>
      <c r="C18" s="118" t="s">
        <v>1546</v>
      </c>
    </row>
    <row r="19" spans="1:4" x14ac:dyDescent="0.35">
      <c r="A19" s="118" t="s">
        <v>1551</v>
      </c>
      <c r="B19" s="118" t="s">
        <v>1552</v>
      </c>
      <c r="C19" s="118" t="s">
        <v>1546</v>
      </c>
      <c r="D19" t="s">
        <v>1553</v>
      </c>
    </row>
    <row r="20" spans="1:4" x14ac:dyDescent="0.35">
      <c r="A20" s="118" t="s">
        <v>1554</v>
      </c>
      <c r="B20" s="1"/>
      <c r="C20" s="1"/>
      <c r="D20" t="s">
        <v>1555</v>
      </c>
    </row>
    <row r="21" spans="1:4" x14ac:dyDescent="0.35">
      <c r="A21" s="1"/>
      <c r="B21" s="1"/>
      <c r="C21" s="1"/>
    </row>
    <row r="22" spans="1:4" x14ac:dyDescent="0.35">
      <c r="A22" s="118" t="s">
        <v>1556</v>
      </c>
      <c r="B22" s="118" t="s">
        <v>1557</v>
      </c>
      <c r="C22" s="118" t="s">
        <v>1546</v>
      </c>
      <c r="D22" s="377" t="s">
        <v>1553</v>
      </c>
    </row>
    <row r="23" spans="1:4" x14ac:dyDescent="0.35">
      <c r="A23" s="118" t="s">
        <v>1558</v>
      </c>
      <c r="B23" s="1"/>
      <c r="C23" s="1"/>
      <c r="D23" s="377" t="s">
        <v>1555</v>
      </c>
    </row>
    <row r="24" spans="1:4" x14ac:dyDescent="0.35">
      <c r="A24" s="1"/>
      <c r="B24" s="1"/>
      <c r="C24" s="1"/>
    </row>
    <row r="25" spans="1:4" x14ac:dyDescent="0.35">
      <c r="A25" s="118" t="s">
        <v>1559</v>
      </c>
      <c r="B25" s="1" t="s">
        <v>1541</v>
      </c>
      <c r="C25" s="118" t="s">
        <v>1546</v>
      </c>
      <c r="D25" t="s">
        <v>1553</v>
      </c>
    </row>
    <row r="26" spans="1:4" x14ac:dyDescent="0.35">
      <c r="A26" s="118" t="s">
        <v>1560</v>
      </c>
      <c r="B26" s="1"/>
      <c r="C26" s="1"/>
      <c r="D26" t="s">
        <v>1555</v>
      </c>
    </row>
    <row r="27" spans="1:4" x14ac:dyDescent="0.35">
      <c r="A27" s="1"/>
      <c r="B27" s="1"/>
      <c r="C27" s="1"/>
    </row>
    <row r="28" spans="1:4" x14ac:dyDescent="0.35">
      <c r="A28" s="118" t="s">
        <v>1561</v>
      </c>
      <c r="B28" s="1"/>
      <c r="C28" s="1"/>
      <c r="D28" t="s">
        <v>1562</v>
      </c>
    </row>
  </sheetData>
  <mergeCells count="2">
    <mergeCell ref="A1:C1"/>
    <mergeCell ref="A2:C2"/>
  </mergeCells>
  <hyperlinks>
    <hyperlink ref="A4" r:id="rId1" xr:uid="{CDA0CE58-FA7D-4EB9-B4E2-9251CE6DEDD0}"/>
    <hyperlink ref="B14" r:id="rId2" xr:uid="{19687CE6-F928-4610-BF55-6DE28954AEAC}"/>
    <hyperlink ref="A8" r:id="rId3" xr:uid="{C7510284-AF62-4CFC-99BD-8360F1FC7A64}"/>
    <hyperlink ref="A14" r:id="rId4" xr:uid="{1102A360-F627-45D5-9655-57AF49AEA8C3}"/>
    <hyperlink ref="A10" r:id="rId5" xr:uid="{3FE9C72F-735F-470F-B373-A77385251FCE}"/>
    <hyperlink ref="A6" r:id="rId6" xr:uid="{A629D5B5-EB6B-46CD-9325-A8B31433E64B}"/>
    <hyperlink ref="A5" r:id="rId7" xr:uid="{064BF613-90D8-48DC-AED3-29A4BA976409}"/>
    <hyperlink ref="A7" r:id="rId8" xr:uid="{82BF7683-0249-416D-9243-F42239928AF2}"/>
    <hyperlink ref="A12" r:id="rId9" xr:uid="{86B69EC6-F70E-4A71-AA79-F908456080F5}"/>
    <hyperlink ref="B15" r:id="rId10" xr:uid="{20E121CB-C915-4104-BD05-1FEB43731609}"/>
    <hyperlink ref="C14" r:id="rId11" xr:uid="{E174B67A-1B8B-4E7B-88B6-2A45DFF4BF0F}"/>
    <hyperlink ref="A9" r:id="rId12" xr:uid="{4E301468-0FD5-4A34-A210-D6A714BD3ACC}"/>
    <hyperlink ref="B9" r:id="rId13" xr:uid="{7B72064B-C949-44B0-B8CA-8868A9326A4D}"/>
    <hyperlink ref="A16" r:id="rId14" xr:uid="{05C463CD-7655-4520-8D27-79320E299D23}"/>
    <hyperlink ref="B16" r:id="rId15" xr:uid="{DD12AA93-D9BC-40F4-BA0E-F74695C770FC}"/>
    <hyperlink ref="C16" r:id="rId16" xr:uid="{FFA25B93-36DC-4157-96B2-F5449E7ED4AE}"/>
    <hyperlink ref="B17" r:id="rId17" xr:uid="{B14E306D-AA88-46BC-BAB3-5A3DFFC2C8DE}"/>
    <hyperlink ref="A17" r:id="rId18" xr:uid="{D8A0EE56-A211-4774-B290-5709C10FF2DF}"/>
    <hyperlink ref="B18" r:id="rId19" xr:uid="{AA3E4393-BA9A-4F8B-93CC-D39C14B639B9}"/>
    <hyperlink ref="C18" r:id="rId20" xr:uid="{AFDF3620-0B16-4C25-8C66-39AA4132AE56}"/>
    <hyperlink ref="B19" r:id="rId21" xr:uid="{A4323917-E0C5-4CB6-8B06-88F894AEEA8B}"/>
    <hyperlink ref="A19" r:id="rId22" xr:uid="{1B00FD47-02DC-4C74-B0E3-04EB2500E9D1}"/>
    <hyperlink ref="A20" r:id="rId23" xr:uid="{FDBB5F1B-5FA6-4E6F-83A7-FD867E7A5ACD}"/>
    <hyperlink ref="A22" r:id="rId24" xr:uid="{0862EF7C-3476-4A14-B428-5DD0A3FFCC08}"/>
    <hyperlink ref="B22" r:id="rId25" xr:uid="{B5A75080-5E40-4254-B288-DA0A68A6A514}"/>
    <hyperlink ref="C19" r:id="rId26" xr:uid="{844CACEE-AA91-4521-84F5-F59ED7487E1B}"/>
    <hyperlink ref="C22" r:id="rId27" xr:uid="{1F887330-C5F9-4D4C-9D4B-7F33E80DB8D2}"/>
    <hyperlink ref="A23" r:id="rId28" xr:uid="{00A46751-7F58-48E5-A430-C2C3E93CAA37}"/>
    <hyperlink ref="C25" r:id="rId29" xr:uid="{CDFF5ABD-0F43-4D6D-85E4-BFEF79621A0F}"/>
    <hyperlink ref="A25" r:id="rId30" display="https://maine-ofi--ci1.my.salesforce.com/" xr:uid="{53EBE754-4501-433B-BB54-E509A3A06FC5}"/>
    <hyperlink ref="A26" r:id="rId31" xr:uid="{286FBB61-6391-430C-8105-011997031C60}"/>
    <hyperlink ref="C15" r:id="rId32" xr:uid="{7DE3A6F8-3252-497E-8189-E15FB4EB6406}"/>
    <hyperlink ref="A15" r:id="rId33" xr:uid="{28617475-5C8C-4390-97A1-F5E03CD1B2D3}"/>
  </hyperlinks>
  <pageMargins left="0.7" right="0.7" top="0.75" bottom="0.75" header="0.3" footer="0.3"/>
  <pageSetup paperSize="9" orientation="portrait" r:id="rId34"/>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F275D-8166-4CB5-8BE5-9F3F65072976}">
  <sheetPr filterMode="1"/>
  <dimension ref="A1:BQ126"/>
  <sheetViews>
    <sheetView zoomScale="77" workbookViewId="0">
      <selection activeCell="A30" sqref="A30"/>
    </sheetView>
  </sheetViews>
  <sheetFormatPr defaultColWidth="8.7265625" defaultRowHeight="13" x14ac:dyDescent="0.3"/>
  <cols>
    <col min="1" max="1" width="20.1796875" style="56" customWidth="1"/>
    <col min="2" max="2" width="26.81640625" style="56" customWidth="1"/>
    <col min="3" max="3" width="20.1796875" style="56" customWidth="1"/>
    <col min="4" max="4" width="11.453125" style="56" customWidth="1"/>
    <col min="5" max="5" width="10.1796875" style="56" customWidth="1"/>
    <col min="6" max="6" width="16.453125" style="56" customWidth="1"/>
    <col min="7" max="7" width="13" style="56" customWidth="1"/>
    <col min="8" max="8" width="33.7265625" style="56" customWidth="1"/>
    <col min="9" max="9" width="11.1796875" style="56" customWidth="1"/>
    <col min="10" max="10" width="15.453125" style="56" customWidth="1"/>
    <col min="11" max="11" width="8.54296875" style="56" customWidth="1"/>
    <col min="12" max="12" width="12.453125" style="56" customWidth="1"/>
    <col min="13" max="13" width="14.81640625" style="56" customWidth="1"/>
    <col min="14" max="14" width="20.54296875" style="56" customWidth="1"/>
    <col min="15" max="15" width="13.7265625" style="56" customWidth="1"/>
    <col min="16" max="16" width="22.1796875" style="56" customWidth="1"/>
    <col min="17" max="17" width="21.7265625" style="56" customWidth="1"/>
    <col min="18" max="18" width="13.81640625" style="56" customWidth="1"/>
    <col min="19" max="19" width="42.54296875" style="100" customWidth="1"/>
    <col min="20" max="20" width="26.26953125" style="56" customWidth="1"/>
    <col min="21" max="16384" width="8.7265625" style="56"/>
  </cols>
  <sheetData>
    <row r="1" spans="1:19" x14ac:dyDescent="0.3">
      <c r="A1" s="396" t="s">
        <v>1563</v>
      </c>
      <c r="B1" s="397"/>
      <c r="C1" s="397"/>
      <c r="D1" s="397"/>
      <c r="E1" s="397"/>
      <c r="F1" s="397"/>
      <c r="G1" s="397"/>
      <c r="H1" s="397"/>
      <c r="I1" s="397"/>
      <c r="J1" s="397"/>
      <c r="K1" s="397"/>
      <c r="L1" s="397"/>
    </row>
    <row r="2" spans="1:19" ht="40" customHeight="1" x14ac:dyDescent="0.3">
      <c r="A2" s="344" t="s">
        <v>74</v>
      </c>
      <c r="B2" s="344" t="s">
        <v>119</v>
      </c>
      <c r="C2" s="344" t="s">
        <v>120</v>
      </c>
      <c r="D2" s="344" t="s">
        <v>121</v>
      </c>
      <c r="E2" s="344" t="s">
        <v>122</v>
      </c>
      <c r="F2" s="344" t="s">
        <v>123</v>
      </c>
      <c r="G2" s="344" t="s">
        <v>124</v>
      </c>
      <c r="H2" s="344" t="s">
        <v>125</v>
      </c>
      <c r="I2" s="412" t="s">
        <v>27</v>
      </c>
      <c r="J2" s="413"/>
      <c r="K2" s="344" t="s">
        <v>213</v>
      </c>
      <c r="L2" s="344" t="s">
        <v>1564</v>
      </c>
    </row>
    <row r="3" spans="1:19" ht="14.5" customHeight="1" x14ac:dyDescent="0.3">
      <c r="A3" s="33" t="s">
        <v>81</v>
      </c>
      <c r="B3" s="33">
        <f>COUNTA(B12:B76)</f>
        <v>65</v>
      </c>
      <c r="C3" s="33">
        <f>COUNTIF(C11:C76,C2)</f>
        <v>52</v>
      </c>
      <c r="D3" s="33">
        <f>COUNTIF(C11:C76,D2)</f>
        <v>0</v>
      </c>
      <c r="E3" s="33">
        <f>COUNTIF(C11:C76,E2)</f>
        <v>0</v>
      </c>
      <c r="F3" s="33">
        <f>COUNTIF(C11:C76,F2)</f>
        <v>0</v>
      </c>
      <c r="G3" s="33">
        <f>COUNTIF(C11:C76,G2)</f>
        <v>0</v>
      </c>
      <c r="H3" s="33">
        <f>COUNTIF(C11:C76,H2)</f>
        <v>0</v>
      </c>
      <c r="I3" s="414">
        <f>COUNTIF(C11:C76,I2)</f>
        <v>7</v>
      </c>
      <c r="J3" s="415"/>
      <c r="K3" s="346">
        <f>COUNTIF(C11:E76,K2)</f>
        <v>5</v>
      </c>
      <c r="L3" s="346">
        <f>COUNTIF(C11:F76,L2)</f>
        <v>1</v>
      </c>
    </row>
    <row r="6" spans="1:19" x14ac:dyDescent="0.3">
      <c r="A6" s="387" t="s">
        <v>1565</v>
      </c>
      <c r="B6" s="388"/>
      <c r="C6" s="388"/>
      <c r="D6" s="388"/>
      <c r="E6" s="388"/>
      <c r="F6" s="388"/>
      <c r="G6" s="388"/>
      <c r="H6" s="388"/>
      <c r="I6" s="388"/>
      <c r="J6" s="388"/>
      <c r="K6" s="388"/>
      <c r="L6" s="388"/>
      <c r="M6" s="388"/>
      <c r="N6" s="388"/>
      <c r="O6" s="388"/>
    </row>
    <row r="7" spans="1:19" ht="14.5" customHeight="1" x14ac:dyDescent="0.3">
      <c r="A7" s="392" t="s">
        <v>74</v>
      </c>
      <c r="B7" s="392" t="s">
        <v>109</v>
      </c>
      <c r="C7" s="392" t="s">
        <v>127</v>
      </c>
      <c r="D7" s="392" t="s">
        <v>128</v>
      </c>
      <c r="E7" s="392" t="s">
        <v>77</v>
      </c>
      <c r="F7" s="392" t="s">
        <v>125</v>
      </c>
      <c r="G7" s="392" t="s">
        <v>129</v>
      </c>
      <c r="H7" s="392" t="s">
        <v>130</v>
      </c>
      <c r="I7" s="401" t="s">
        <v>148</v>
      </c>
      <c r="J7" s="407"/>
      <c r="K7" s="402"/>
      <c r="L7" s="401" t="s">
        <v>131</v>
      </c>
      <c r="M7" s="402"/>
      <c r="N7" s="399" t="s">
        <v>132</v>
      </c>
      <c r="O7" s="399" t="s">
        <v>133</v>
      </c>
    </row>
    <row r="8" spans="1:19" x14ac:dyDescent="0.3">
      <c r="A8" s="392"/>
      <c r="B8" s="392"/>
      <c r="C8" s="392"/>
      <c r="D8" s="392"/>
      <c r="E8" s="392"/>
      <c r="F8" s="392"/>
      <c r="G8" s="392"/>
      <c r="H8" s="392"/>
      <c r="I8" s="403"/>
      <c r="J8" s="408"/>
      <c r="K8" s="404"/>
      <c r="L8" s="403"/>
      <c r="M8" s="404"/>
      <c r="N8" s="400"/>
      <c r="O8" s="400"/>
    </row>
    <row r="9" spans="1:19" ht="14.5" customHeight="1" x14ac:dyDescent="0.3">
      <c r="A9" s="33" t="s">
        <v>81</v>
      </c>
      <c r="B9" s="33">
        <f>E77</f>
        <v>204</v>
      </c>
      <c r="C9" s="33">
        <f>F77</f>
        <v>204</v>
      </c>
      <c r="D9" s="33">
        <f>G77</f>
        <v>0</v>
      </c>
      <c r="E9" s="96">
        <f>H77</f>
        <v>0</v>
      </c>
      <c r="F9" s="96">
        <f>I77</f>
        <v>0</v>
      </c>
      <c r="G9" s="59">
        <f>K77</f>
        <v>0</v>
      </c>
      <c r="H9" s="33">
        <f>L77</f>
        <v>204</v>
      </c>
      <c r="I9" s="409">
        <f>J77</f>
        <v>0</v>
      </c>
      <c r="J9" s="410"/>
      <c r="K9" s="411"/>
      <c r="L9" s="405">
        <v>1</v>
      </c>
      <c r="M9" s="406"/>
      <c r="N9" s="345">
        <f>IFERROR(N77,0)</f>
        <v>1</v>
      </c>
      <c r="O9" s="202">
        <f>IFERROR(O77,0)</f>
        <v>0.74509803921568629</v>
      </c>
    </row>
    <row r="11" spans="1:19" x14ac:dyDescent="0.3">
      <c r="A11" s="342" t="s">
        <v>106</v>
      </c>
      <c r="B11" s="342" t="s">
        <v>2</v>
      </c>
      <c r="C11" s="342" t="s">
        <v>107</v>
      </c>
      <c r="D11" s="342" t="s">
        <v>108</v>
      </c>
      <c r="E11" s="342" t="s">
        <v>109</v>
      </c>
      <c r="F11" s="342" t="s">
        <v>127</v>
      </c>
      <c r="G11" s="342" t="s">
        <v>128</v>
      </c>
      <c r="H11" s="342" t="s">
        <v>77</v>
      </c>
      <c r="I11" s="342" t="s">
        <v>125</v>
      </c>
      <c r="J11" s="342" t="s">
        <v>148</v>
      </c>
      <c r="K11" s="342" t="s">
        <v>129</v>
      </c>
      <c r="L11" s="342" t="s">
        <v>130</v>
      </c>
      <c r="M11" s="342" t="s">
        <v>134</v>
      </c>
      <c r="N11" s="342" t="s">
        <v>132</v>
      </c>
      <c r="O11" s="342" t="s">
        <v>135</v>
      </c>
      <c r="P11" s="342" t="s">
        <v>136</v>
      </c>
      <c r="Q11" s="342" t="s">
        <v>18</v>
      </c>
      <c r="R11" s="342" t="s">
        <v>137</v>
      </c>
      <c r="S11" s="197"/>
    </row>
    <row r="12" spans="1:19" ht="39" hidden="1" x14ac:dyDescent="0.3">
      <c r="A12" s="41">
        <v>1780359</v>
      </c>
      <c r="B12" s="34" t="str">
        <f>VLOOKUP(A12,'S4 Details'!3:61,2,FALSE)</f>
        <v>2.03.03 MaineCare Subprogram Selection - Change to options and disabling logic</v>
      </c>
      <c r="C12" s="35" t="s">
        <v>120</v>
      </c>
      <c r="D12" s="36" t="str">
        <f>VLOOKUP(A12,'S4 Details'!3:61,4,FALSE)</f>
        <v>TBD</v>
      </c>
      <c r="E12" s="33">
        <f>VLOOKUP(A12,'S4 Details'!A3:S64,19,0)</f>
        <v>6</v>
      </c>
      <c r="F12" s="33">
        <v>6</v>
      </c>
      <c r="G12" s="33"/>
      <c r="H12" s="96"/>
      <c r="I12" s="96"/>
      <c r="J12" s="33"/>
      <c r="K12" s="59">
        <f>E12-SUM(F12+G12+H12+I12+J12)</f>
        <v>0</v>
      </c>
      <c r="L12" s="33">
        <f>F12+G12</f>
        <v>6</v>
      </c>
      <c r="M12" s="345">
        <f>IFERROR(L12/E12,0)</f>
        <v>1</v>
      </c>
      <c r="N12" s="345">
        <f>IFERROR(F12/L12,0)</f>
        <v>1</v>
      </c>
      <c r="O12" s="345">
        <f>IFERROR(R12/L12,0)</f>
        <v>1</v>
      </c>
      <c r="P12" s="25"/>
      <c r="Q12" s="42"/>
      <c r="R12" s="346">
        <v>6</v>
      </c>
      <c r="S12" s="56"/>
    </row>
    <row r="13" spans="1:19" ht="39" hidden="1" x14ac:dyDescent="0.3">
      <c r="A13" s="41">
        <v>1714190</v>
      </c>
      <c r="B13" s="34" t="str">
        <f>VLOOKUP(A13,'S4 Details'!4:62,2,FALSE)</f>
        <v>2.03.06 Member Match Outcomes and Data Pre-population</v>
      </c>
      <c r="C13" s="35" t="s">
        <v>213</v>
      </c>
      <c r="D13" s="36">
        <f>VLOOKUP(A13,'S4 Details'!4:62,4,FALSE)</f>
        <v>44295</v>
      </c>
      <c r="E13" s="33">
        <v>0</v>
      </c>
      <c r="F13" s="33"/>
      <c r="G13" s="33"/>
      <c r="H13" s="33"/>
      <c r="I13" s="33"/>
      <c r="J13" s="33"/>
      <c r="K13" s="59">
        <f t="shared" ref="K13:K75" si="0">E13-SUM(F13+G13+H13+I13+J13)</f>
        <v>0</v>
      </c>
      <c r="L13" s="33">
        <f t="shared" ref="L13:L49" si="1">F13+G13</f>
        <v>0</v>
      </c>
      <c r="M13" s="345">
        <f t="shared" ref="M13:M45" si="2">IFERROR(L13/E13,0)</f>
        <v>0</v>
      </c>
      <c r="N13" s="345">
        <f t="shared" ref="N13:N49" si="3">IFERROR(F13/L13,0)</f>
        <v>0</v>
      </c>
      <c r="O13" s="345">
        <f t="shared" ref="O13:O49" si="4">IFERROR(R13/L13,0)</f>
        <v>0</v>
      </c>
      <c r="P13" s="25"/>
      <c r="Q13" s="41"/>
      <c r="R13" s="41"/>
      <c r="S13" s="193"/>
    </row>
    <row r="14" spans="1:19" hidden="1" x14ac:dyDescent="0.3">
      <c r="A14" s="41">
        <v>1714191</v>
      </c>
      <c r="B14" s="34" t="str">
        <f>VLOOKUP(A14,'S4 Details'!5:63,2,FALSE)</f>
        <v>2.03.07 Match Found</v>
      </c>
      <c r="C14" s="35" t="s">
        <v>213</v>
      </c>
      <c r="D14" s="36">
        <f>VLOOKUP(A14,'S4 Details'!5:63,4,FALSE)</f>
        <v>44298</v>
      </c>
      <c r="E14" s="33">
        <v>0</v>
      </c>
      <c r="F14" s="33"/>
      <c r="G14" s="33"/>
      <c r="H14" s="33"/>
      <c r="I14" s="33"/>
      <c r="J14" s="33"/>
      <c r="K14" s="59">
        <f t="shared" si="0"/>
        <v>0</v>
      </c>
      <c r="L14" s="33">
        <f t="shared" si="1"/>
        <v>0</v>
      </c>
      <c r="M14" s="345">
        <f t="shared" si="2"/>
        <v>0</v>
      </c>
      <c r="N14" s="345">
        <f t="shared" si="3"/>
        <v>0</v>
      </c>
      <c r="O14" s="345">
        <f t="shared" si="4"/>
        <v>0</v>
      </c>
      <c r="P14" s="25"/>
      <c r="Q14" s="41"/>
      <c r="R14" s="41"/>
      <c r="S14" s="193"/>
    </row>
    <row r="15" spans="1:19" hidden="1" x14ac:dyDescent="0.3">
      <c r="A15" s="41">
        <v>1714192</v>
      </c>
      <c r="B15" s="34" t="str">
        <f>VLOOKUP(A15,'S4 Details'!6:64,2,FALSE)</f>
        <v>2.03.08 You Cannot Apply</v>
      </c>
      <c r="C15" s="35" t="s">
        <v>213</v>
      </c>
      <c r="D15" s="36">
        <f>VLOOKUP(A15,'S4 Details'!6:64,4,FALSE)</f>
        <v>44293</v>
      </c>
      <c r="E15" s="33">
        <v>0</v>
      </c>
      <c r="F15" s="33"/>
      <c r="G15" s="33"/>
      <c r="H15" s="33"/>
      <c r="I15" s="33"/>
      <c r="J15" s="33"/>
      <c r="K15" s="59">
        <f t="shared" si="0"/>
        <v>0</v>
      </c>
      <c r="L15" s="33">
        <f t="shared" si="1"/>
        <v>0</v>
      </c>
      <c r="M15" s="345">
        <f t="shared" si="2"/>
        <v>0</v>
      </c>
      <c r="N15" s="345">
        <f t="shared" si="3"/>
        <v>0</v>
      </c>
      <c r="O15" s="345">
        <f t="shared" si="4"/>
        <v>0</v>
      </c>
      <c r="P15" s="346"/>
      <c r="Q15" s="41"/>
      <c r="R15" s="346"/>
      <c r="S15" s="193"/>
    </row>
    <row r="16" spans="1:19" ht="25.5" hidden="1" customHeight="1" x14ac:dyDescent="0.3">
      <c r="A16" s="41">
        <v>1770530</v>
      </c>
      <c r="B16" s="34" t="str">
        <f>VLOOKUP(A16,'S4 Details'!7:65,2,FALSE)</f>
        <v>2.04.01 Primary Applicant Contact Information - Update to Add Preferred Contact Validators and Conditionally Required Logic</v>
      </c>
      <c r="C16" s="35" t="s">
        <v>120</v>
      </c>
      <c r="D16" s="36">
        <f>VLOOKUP(A16,'S4 Details'!7:65,4,FALSE)</f>
        <v>44286</v>
      </c>
      <c r="E16" s="33">
        <f>VLOOKUP(A16,'S4 Details'!A7:S68,19,0)</f>
        <v>5</v>
      </c>
      <c r="F16" s="33">
        <v>5</v>
      </c>
      <c r="G16" s="33"/>
      <c r="H16" s="33"/>
      <c r="I16" s="33"/>
      <c r="J16" s="33"/>
      <c r="K16" s="59">
        <f t="shared" si="0"/>
        <v>0</v>
      </c>
      <c r="L16" s="33">
        <f t="shared" si="1"/>
        <v>5</v>
      </c>
      <c r="M16" s="345">
        <f t="shared" si="2"/>
        <v>1</v>
      </c>
      <c r="N16" s="345">
        <f t="shared" si="3"/>
        <v>1</v>
      </c>
      <c r="O16" s="345">
        <f t="shared" si="4"/>
        <v>1</v>
      </c>
      <c r="P16" s="31"/>
      <c r="Q16" s="41"/>
      <c r="R16" s="346">
        <v>5</v>
      </c>
      <c r="S16" s="56"/>
    </row>
    <row r="17" spans="1:20" ht="52" hidden="1" x14ac:dyDescent="0.3">
      <c r="A17" s="41">
        <v>1773028</v>
      </c>
      <c r="B17" s="34" t="str">
        <f>VLOOKUP(A17,'S4 Details'!8:66,2,FALSE)</f>
        <v>2.04.03 Non-Primary Applicant Contact Information - Update to Add Preferred Contact Validators and Conditionally Required Logic</v>
      </c>
      <c r="C17" s="35" t="s">
        <v>120</v>
      </c>
      <c r="D17" s="36">
        <f>VLOOKUP(A17,'S4 Details'!8:66,4,FALSE)</f>
        <v>44286</v>
      </c>
      <c r="E17" s="33">
        <f>VLOOKUP(A17,'S4 Details'!A8:S69,19,0)</f>
        <v>5</v>
      </c>
      <c r="F17" s="33">
        <v>5</v>
      </c>
      <c r="G17" s="33"/>
      <c r="H17" s="33"/>
      <c r="I17" s="33"/>
      <c r="J17" s="33"/>
      <c r="K17" s="59">
        <f t="shared" si="0"/>
        <v>0</v>
      </c>
      <c r="L17" s="33">
        <f t="shared" si="1"/>
        <v>5</v>
      </c>
      <c r="M17" s="345">
        <f t="shared" si="2"/>
        <v>1</v>
      </c>
      <c r="N17" s="345">
        <f t="shared" si="3"/>
        <v>1</v>
      </c>
      <c r="O17" s="345">
        <f t="shared" si="4"/>
        <v>1</v>
      </c>
      <c r="P17" s="31"/>
      <c r="Q17" s="41"/>
      <c r="R17" s="346">
        <v>5</v>
      </c>
      <c r="S17" s="56"/>
    </row>
    <row r="18" spans="1:20" ht="52" hidden="1" x14ac:dyDescent="0.3">
      <c r="A18" s="41">
        <v>1780360</v>
      </c>
      <c r="B18" s="34" t="str">
        <f>VLOOKUP(A18,'S4 Details'!9:67,2,FALSE)</f>
        <v>2.05.03 Add Authorized Representative - Change informational blue box to normal label</v>
      </c>
      <c r="C18" s="35" t="s">
        <v>120</v>
      </c>
      <c r="D18" s="36">
        <f>VLOOKUP(A18,'S4 Details'!9:67,4,FALSE)</f>
        <v>44286</v>
      </c>
      <c r="E18" s="33" t="str">
        <f>VLOOKUP(A18,'S4 Details'!A9:S70,19,0)</f>
        <v>NA</v>
      </c>
      <c r="F18" s="33"/>
      <c r="G18" s="33"/>
      <c r="H18" s="33"/>
      <c r="I18" s="33"/>
      <c r="J18" s="33"/>
      <c r="K18" s="59">
        <v>0</v>
      </c>
      <c r="L18" s="33">
        <f t="shared" si="1"/>
        <v>0</v>
      </c>
      <c r="M18" s="345">
        <f t="shared" si="2"/>
        <v>0</v>
      </c>
      <c r="N18" s="345">
        <f t="shared" si="3"/>
        <v>0</v>
      </c>
      <c r="O18" s="345">
        <f t="shared" si="4"/>
        <v>0</v>
      </c>
      <c r="P18" s="346"/>
      <c r="Q18" s="41"/>
      <c r="R18" s="346"/>
      <c r="S18" s="56"/>
    </row>
    <row r="19" spans="1:20" ht="78" hidden="1" x14ac:dyDescent="0.3">
      <c r="A19" s="41">
        <v>1785785</v>
      </c>
      <c r="B19" s="34" t="str">
        <f>VLOOKUP(A19,'S4 Details'!10:68,2,FALSE)</f>
        <v>2.05.04 Add Authorized Representative - Permissions - Update to add RequiredValidator/Placeholder + nestle "Please describe" field under "Other"</v>
      </c>
      <c r="C19" s="35" t="s">
        <v>120</v>
      </c>
      <c r="D19" s="36">
        <f>VLOOKUP(A19,'S4 Details'!10:68,4,FALSE)</f>
        <v>44286</v>
      </c>
      <c r="E19" s="33">
        <f>VLOOKUP(A19,'S4 Details'!A10:S71,19,0)</f>
        <v>3</v>
      </c>
      <c r="F19" s="33">
        <v>3</v>
      </c>
      <c r="G19" s="33"/>
      <c r="H19" s="33"/>
      <c r="I19" s="33"/>
      <c r="J19" s="33"/>
      <c r="K19" s="59">
        <f t="shared" si="0"/>
        <v>0</v>
      </c>
      <c r="L19" s="33">
        <f t="shared" si="1"/>
        <v>3</v>
      </c>
      <c r="M19" s="345">
        <f t="shared" si="2"/>
        <v>1</v>
      </c>
      <c r="N19" s="345">
        <f t="shared" si="3"/>
        <v>1</v>
      </c>
      <c r="O19" s="345">
        <f t="shared" si="4"/>
        <v>0.33333333333333331</v>
      </c>
      <c r="P19" s="346"/>
      <c r="Q19" s="41"/>
      <c r="R19" s="346">
        <v>1</v>
      </c>
      <c r="S19" s="56"/>
    </row>
    <row r="20" spans="1:20" ht="78" hidden="1" x14ac:dyDescent="0.3">
      <c r="A20" s="41">
        <v>1785787</v>
      </c>
      <c r="B20" s="34" t="str">
        <f>VLOOKUP(A20,'S4 Details'!11:69,2,FALSE)</f>
        <v>2.06.01 Relationships + 2.14 Review Required Functionality - Update to add Review Required scenario for the Relationships screen when a new household member is added</v>
      </c>
      <c r="C20" s="35" t="s">
        <v>120</v>
      </c>
      <c r="D20" s="36">
        <f>VLOOKUP(A20,'S4 Details'!11:69,4,FALSE)</f>
        <v>44286</v>
      </c>
      <c r="E20" s="33" t="str">
        <f>VLOOKUP(A20,'S4 Details'!A11:S72,19,0)</f>
        <v>NA</v>
      </c>
      <c r="F20" s="33"/>
      <c r="G20" s="33"/>
      <c r="H20" s="33"/>
      <c r="I20" s="33"/>
      <c r="J20" s="33"/>
      <c r="K20" s="59">
        <v>0</v>
      </c>
      <c r="L20" s="33">
        <f t="shared" si="1"/>
        <v>0</v>
      </c>
      <c r="M20" s="345">
        <f t="shared" si="2"/>
        <v>0</v>
      </c>
      <c r="N20" s="345">
        <f t="shared" si="3"/>
        <v>0</v>
      </c>
      <c r="O20" s="345">
        <f t="shared" si="4"/>
        <v>0</v>
      </c>
      <c r="P20" s="25"/>
      <c r="Q20" s="41"/>
      <c r="R20" s="41"/>
      <c r="S20" s="56"/>
    </row>
    <row r="21" spans="1:20" ht="39" hidden="1" x14ac:dyDescent="0.3">
      <c r="A21" s="41">
        <v>1785782</v>
      </c>
      <c r="B21" s="34" t="str">
        <f>VLOOKUP(A21,'S4 Details'!12:70,2,FALSE)</f>
        <v>2.08.01.08 Absent Parent Details - Update to hide records that do not have a name entered</v>
      </c>
      <c r="C21" s="35" t="s">
        <v>120</v>
      </c>
      <c r="D21" s="36" t="str">
        <f>VLOOKUP(A21,'S4 Details'!12:70,4,FALSE)</f>
        <v>TBD</v>
      </c>
      <c r="E21" s="33" t="str">
        <f>VLOOKUP(A21,'S4 Details'!A12:S73,19,0)</f>
        <v>NA</v>
      </c>
      <c r="F21" s="33"/>
      <c r="G21" s="33"/>
      <c r="H21" s="33"/>
      <c r="I21" s="33"/>
      <c r="J21" s="33"/>
      <c r="K21" s="59">
        <v>0</v>
      </c>
      <c r="L21" s="33">
        <f t="shared" si="1"/>
        <v>0</v>
      </c>
      <c r="M21" s="345">
        <f t="shared" si="2"/>
        <v>0</v>
      </c>
      <c r="N21" s="345">
        <f t="shared" si="3"/>
        <v>0</v>
      </c>
      <c r="O21" s="345">
        <f t="shared" si="4"/>
        <v>0</v>
      </c>
      <c r="P21" s="346"/>
      <c r="Q21" s="41"/>
      <c r="R21" s="346"/>
      <c r="S21" s="56"/>
      <c r="T21" s="122"/>
    </row>
    <row r="22" spans="1:20" ht="65" hidden="1" x14ac:dyDescent="0.3">
      <c r="A22" s="41">
        <v>1785781</v>
      </c>
      <c r="B22" s="34" t="str">
        <f>VLOOKUP(A22,'S4 Details'!13:71,2,FALSE)</f>
        <v>2.08.05.03 Income Details + 2.08.05.05 Remove Existing Income - Update to add EndDateStartDateValidator to "End date" field</v>
      </c>
      <c r="C22" s="35" t="s">
        <v>120</v>
      </c>
      <c r="D22" s="36">
        <f>VLOOKUP(A22,'S4 Details'!13:71,4,FALSE)</f>
        <v>44286</v>
      </c>
      <c r="E22" s="33">
        <f>VLOOKUP(A22,'S4 Details'!A13:S74,19,0)</f>
        <v>3</v>
      </c>
      <c r="F22" s="33">
        <v>3</v>
      </c>
      <c r="G22" s="33"/>
      <c r="H22" s="33"/>
      <c r="I22" s="33"/>
      <c r="J22" s="33"/>
      <c r="K22" s="59">
        <f t="shared" si="0"/>
        <v>0</v>
      </c>
      <c r="L22" s="33">
        <f t="shared" si="1"/>
        <v>3</v>
      </c>
      <c r="M22" s="345">
        <f t="shared" si="2"/>
        <v>1</v>
      </c>
      <c r="N22" s="345">
        <f t="shared" si="3"/>
        <v>1</v>
      </c>
      <c r="O22" s="345">
        <f t="shared" si="4"/>
        <v>0.33333333333333331</v>
      </c>
      <c r="P22" s="175"/>
      <c r="Q22" s="41"/>
      <c r="R22" s="346">
        <v>1</v>
      </c>
      <c r="S22" s="56"/>
    </row>
    <row r="23" spans="1:20" ht="52" hidden="1" x14ac:dyDescent="0.3">
      <c r="A23" s="41">
        <v>1786432</v>
      </c>
      <c r="B23" s="34" t="str">
        <f>VLOOKUP(A23,'S4 Details'!14:72,2,FALSE)</f>
        <v>2.08.06.03 Expense Details - Update to unbold label "Enter shelter expenses individually, such as rent."</v>
      </c>
      <c r="C23" s="35" t="s">
        <v>120</v>
      </c>
      <c r="D23" s="36">
        <f>VLOOKUP(A23,'S4 Details'!14:72,4,FALSE)</f>
        <v>44285</v>
      </c>
      <c r="E23" s="33" t="str">
        <f>VLOOKUP(A23,'S4 Details'!A14:S75,19,0)</f>
        <v>NA</v>
      </c>
      <c r="F23" s="33"/>
      <c r="G23" s="33"/>
      <c r="H23" s="33"/>
      <c r="I23" s="33"/>
      <c r="J23" s="33"/>
      <c r="K23" s="59">
        <v>0</v>
      </c>
      <c r="L23" s="33">
        <f t="shared" si="1"/>
        <v>0</v>
      </c>
      <c r="M23" s="345">
        <f t="shared" si="2"/>
        <v>0</v>
      </c>
      <c r="N23" s="345">
        <f t="shared" si="3"/>
        <v>0</v>
      </c>
      <c r="O23" s="345">
        <f t="shared" si="4"/>
        <v>0</v>
      </c>
      <c r="P23" s="346"/>
      <c r="Q23" s="41"/>
      <c r="R23" s="346"/>
      <c r="S23" s="56"/>
    </row>
    <row r="24" spans="1:20" ht="65" hidden="1" x14ac:dyDescent="0.3">
      <c r="A24" s="41">
        <v>1785786</v>
      </c>
      <c r="B24" s="34" t="str">
        <f>VLOOKUP(A24,'S4 Details'!15:73,2,FALSE)</f>
        <v>2.09.02 Enrollment in Healthcare Coverage Summary - Update to replace [Insurance Plan Name] with [Healthcare Coverage Company Name]</v>
      </c>
      <c r="C24" s="35" t="s">
        <v>120</v>
      </c>
      <c r="D24" s="36">
        <f>VLOOKUP(A24,'S4 Details'!15:73,4,FALSE)</f>
        <v>44286</v>
      </c>
      <c r="E24" s="33" t="str">
        <f>VLOOKUP(A24,'S4 Details'!A15:S76,19,0)</f>
        <v>NA</v>
      </c>
      <c r="F24" s="33"/>
      <c r="G24" s="33"/>
      <c r="H24" s="33"/>
      <c r="I24" s="33"/>
      <c r="J24" s="33"/>
      <c r="K24" s="59">
        <v>0</v>
      </c>
      <c r="L24" s="33">
        <f t="shared" si="1"/>
        <v>0</v>
      </c>
      <c r="M24" s="345">
        <f t="shared" si="2"/>
        <v>0</v>
      </c>
      <c r="N24" s="345">
        <f t="shared" si="3"/>
        <v>0</v>
      </c>
      <c r="O24" s="345">
        <f t="shared" si="4"/>
        <v>0</v>
      </c>
      <c r="P24" s="346"/>
      <c r="Q24" s="41"/>
      <c r="R24" s="346"/>
      <c r="S24" s="56"/>
    </row>
    <row r="25" spans="1:20" ht="65" hidden="1" x14ac:dyDescent="0.3">
      <c r="A25" s="41">
        <v>1785783</v>
      </c>
      <c r="B25" s="34" t="str">
        <f>VLOOKUP(A25,'S4 Details'!16:74,2,FALSE)</f>
        <v>2.09.04 Individual Enrollment Details + 2.09.09 Remove Coverage - Update to add EndDateStartDateValidator to "Coverage end date"</v>
      </c>
      <c r="C25" s="35" t="s">
        <v>120</v>
      </c>
      <c r="D25" s="36">
        <f>VLOOKUP(A25,'S4 Details'!16:74,4,FALSE)</f>
        <v>44287</v>
      </c>
      <c r="E25" s="33">
        <f>VLOOKUP(A25,'S4 Details'!A16:S77,19,0)</f>
        <v>3</v>
      </c>
      <c r="F25" s="33">
        <v>3</v>
      </c>
      <c r="G25" s="33"/>
      <c r="H25" s="33"/>
      <c r="I25" s="33"/>
      <c r="J25" s="33"/>
      <c r="K25" s="59">
        <f t="shared" si="0"/>
        <v>0</v>
      </c>
      <c r="L25" s="33">
        <f t="shared" si="1"/>
        <v>3</v>
      </c>
      <c r="M25" s="345">
        <f t="shared" si="2"/>
        <v>1</v>
      </c>
      <c r="N25" s="345">
        <f t="shared" si="3"/>
        <v>1</v>
      </c>
      <c r="O25" s="345">
        <f t="shared" si="4"/>
        <v>0.66666666666666663</v>
      </c>
      <c r="P25" s="167"/>
      <c r="Q25" s="41"/>
      <c r="R25" s="346">
        <v>2</v>
      </c>
      <c r="S25" s="56"/>
    </row>
    <row r="26" spans="1:20" hidden="1" x14ac:dyDescent="0.3">
      <c r="A26" s="41">
        <v>1782844</v>
      </c>
      <c r="B26" s="34" t="str">
        <f>VLOOKUP(A26,'S4 Details'!17:75,2,FALSE)</f>
        <v>2.1 Account Creation Flow</v>
      </c>
      <c r="C26" s="35" t="s">
        <v>27</v>
      </c>
      <c r="D26" s="36" t="s">
        <v>26</v>
      </c>
      <c r="E26" s="33" t="str">
        <f>VLOOKUP(A26,'S4 Details'!A17:S78,19,0)</f>
        <v>NA</v>
      </c>
      <c r="F26" s="33"/>
      <c r="G26" s="33"/>
      <c r="H26" s="33"/>
      <c r="I26" s="33"/>
      <c r="J26" s="33"/>
      <c r="K26" s="59">
        <v>0</v>
      </c>
      <c r="L26" s="33">
        <f t="shared" si="1"/>
        <v>0</v>
      </c>
      <c r="M26" s="345">
        <f t="shared" si="2"/>
        <v>0</v>
      </c>
      <c r="N26" s="345">
        <f t="shared" si="3"/>
        <v>0</v>
      </c>
      <c r="O26" s="345">
        <f t="shared" si="4"/>
        <v>0</v>
      </c>
      <c r="P26" s="346"/>
      <c r="Q26" s="41"/>
      <c r="R26" s="346"/>
      <c r="S26" s="56"/>
    </row>
    <row r="27" spans="1:20" ht="39" hidden="1" x14ac:dyDescent="0.3">
      <c r="A27" s="41">
        <v>1785784</v>
      </c>
      <c r="B27" s="34" t="str">
        <f>VLOOKUP(A27,'S4 Details'!18:76,2,FALSE)</f>
        <v>2.10.03 Signature Page - Update to remove RequiredValidator for policies</v>
      </c>
      <c r="C27" s="35" t="s">
        <v>120</v>
      </c>
      <c r="D27" s="36">
        <f>VLOOKUP(A27,'S4 Details'!18:76,4,FALSE)</f>
        <v>44286</v>
      </c>
      <c r="E27" s="33">
        <f>VLOOKUP(A27,'S4 Details'!A18:S79,19,0)</f>
        <v>3</v>
      </c>
      <c r="F27" s="33">
        <v>3</v>
      </c>
      <c r="G27" s="33"/>
      <c r="H27" s="33"/>
      <c r="I27" s="33"/>
      <c r="J27" s="33"/>
      <c r="K27" s="59">
        <f t="shared" si="0"/>
        <v>0</v>
      </c>
      <c r="L27" s="33">
        <f t="shared" si="1"/>
        <v>3</v>
      </c>
      <c r="M27" s="345">
        <f t="shared" si="2"/>
        <v>1</v>
      </c>
      <c r="N27" s="345">
        <f t="shared" si="3"/>
        <v>1</v>
      </c>
      <c r="O27" s="345">
        <f t="shared" si="4"/>
        <v>0.66666666666666663</v>
      </c>
      <c r="P27" s="31"/>
      <c r="Q27" s="42"/>
      <c r="R27" s="346">
        <v>2</v>
      </c>
      <c r="S27" s="56"/>
    </row>
    <row r="28" spans="1:20" ht="39" hidden="1" x14ac:dyDescent="0.3">
      <c r="A28" s="41">
        <v>1786433</v>
      </c>
      <c r="B28" s="34" t="str">
        <f>VLOOKUP(A28,'S4 Details'!19:77,2,FALSE)</f>
        <v>2.10.03 Signature Page - Update to remove warning box about DCBS business hours</v>
      </c>
      <c r="C28" s="35" t="s">
        <v>120</v>
      </c>
      <c r="D28" s="36">
        <f>VLOOKUP(A28,'S4 Details'!19:77,4,FALSE)</f>
        <v>44286</v>
      </c>
      <c r="E28" s="33">
        <f>VLOOKUP(A28,'S4 Details'!A19:S80,19,0)</f>
        <v>3</v>
      </c>
      <c r="F28" s="33">
        <v>3</v>
      </c>
      <c r="G28" s="33"/>
      <c r="H28" s="33"/>
      <c r="I28" s="33"/>
      <c r="J28" s="33"/>
      <c r="K28" s="59">
        <f t="shared" si="0"/>
        <v>0</v>
      </c>
      <c r="L28" s="33">
        <f t="shared" si="1"/>
        <v>3</v>
      </c>
      <c r="M28" s="345">
        <f t="shared" si="2"/>
        <v>1</v>
      </c>
      <c r="N28" s="345">
        <f t="shared" si="3"/>
        <v>1</v>
      </c>
      <c r="O28" s="345">
        <f t="shared" si="4"/>
        <v>1</v>
      </c>
      <c r="P28" s="346"/>
      <c r="Q28" s="42"/>
      <c r="R28" s="346">
        <v>3</v>
      </c>
      <c r="S28" s="56"/>
    </row>
    <row r="29" spans="1:20" ht="26" hidden="1" x14ac:dyDescent="0.3">
      <c r="A29" s="41">
        <v>1714285</v>
      </c>
      <c r="B29" s="34" t="str">
        <f>VLOOKUP(A29,'S4 Details'!20:78,2,FALSE)</f>
        <v>2.10.11 Eligibility Results Loading Page</v>
      </c>
      <c r="C29" s="35" t="s">
        <v>120</v>
      </c>
      <c r="D29" s="36" t="str">
        <f>VLOOKUP(A29,'S4 Details'!20:78,4,FALSE)</f>
        <v>TBD</v>
      </c>
      <c r="E29" s="33">
        <v>4</v>
      </c>
      <c r="F29" s="33">
        <v>4</v>
      </c>
      <c r="G29" s="33"/>
      <c r="H29" s="33"/>
      <c r="I29" s="33"/>
      <c r="J29" s="33"/>
      <c r="K29" s="59">
        <f t="shared" si="0"/>
        <v>0</v>
      </c>
      <c r="L29" s="33">
        <f t="shared" si="1"/>
        <v>4</v>
      </c>
      <c r="M29" s="345">
        <f t="shared" si="2"/>
        <v>1</v>
      </c>
      <c r="N29" s="345">
        <f t="shared" si="3"/>
        <v>1</v>
      </c>
      <c r="O29" s="345">
        <f t="shared" si="4"/>
        <v>1</v>
      </c>
      <c r="P29" s="346"/>
      <c r="Q29" s="41" t="s">
        <v>1566</v>
      </c>
      <c r="R29" s="346">
        <v>4</v>
      </c>
      <c r="S29" s="56"/>
    </row>
    <row r="30" spans="1:20" ht="39" x14ac:dyDescent="0.3">
      <c r="A30" s="41">
        <v>1714289</v>
      </c>
      <c r="B30" s="34" t="str">
        <f>VLOOKUP(A30,'S4 Details'!21:79,2,FALSE)</f>
        <v>2.11.2 Eligibility Results</v>
      </c>
      <c r="C30" s="35" t="s">
        <v>120</v>
      </c>
      <c r="D30" s="36">
        <f>VLOOKUP(A30,'S4 Details'!21:79,4,FALSE)</f>
        <v>44293</v>
      </c>
      <c r="E30" s="33">
        <v>6</v>
      </c>
      <c r="F30" s="33">
        <v>6</v>
      </c>
      <c r="G30" s="33"/>
      <c r="H30" s="33"/>
      <c r="I30" s="199"/>
      <c r="J30" s="33"/>
      <c r="K30" s="59">
        <f t="shared" si="0"/>
        <v>0</v>
      </c>
      <c r="L30" s="33">
        <f t="shared" si="1"/>
        <v>6</v>
      </c>
      <c r="M30" s="345">
        <f t="shared" si="2"/>
        <v>1</v>
      </c>
      <c r="N30" s="345">
        <f t="shared" si="3"/>
        <v>1</v>
      </c>
      <c r="O30" s="345">
        <f t="shared" si="4"/>
        <v>0.83333333333333337</v>
      </c>
      <c r="P30" s="346"/>
      <c r="Q30" s="42" t="s">
        <v>1567</v>
      </c>
      <c r="R30" s="346">
        <v>5</v>
      </c>
    </row>
    <row r="31" spans="1:20" hidden="1" x14ac:dyDescent="0.3">
      <c r="A31" s="41">
        <v>1714290</v>
      </c>
      <c r="B31" s="34" t="str">
        <f>VLOOKUP(A31,'S4 Details'!22:80,2,FALSE)</f>
        <v>2.11.3 Next Steps</v>
      </c>
      <c r="C31" s="35" t="s">
        <v>120</v>
      </c>
      <c r="D31" s="36">
        <f>VLOOKUP(A31,'S4 Details'!22:80,4,FALSE)</f>
        <v>44292</v>
      </c>
      <c r="E31" s="33">
        <v>6</v>
      </c>
      <c r="F31" s="33">
        <v>6</v>
      </c>
      <c r="G31" s="33"/>
      <c r="H31" s="33"/>
      <c r="I31" s="33"/>
      <c r="J31" s="33"/>
      <c r="K31" s="59">
        <f t="shared" si="0"/>
        <v>0</v>
      </c>
      <c r="L31" s="33">
        <f t="shared" si="1"/>
        <v>6</v>
      </c>
      <c r="M31" s="345">
        <f t="shared" si="2"/>
        <v>1</v>
      </c>
      <c r="N31" s="345">
        <f t="shared" si="3"/>
        <v>1</v>
      </c>
      <c r="O31" s="345">
        <f t="shared" si="4"/>
        <v>1</v>
      </c>
      <c r="P31" s="346"/>
      <c r="Q31" s="41" t="s">
        <v>1567</v>
      </c>
      <c r="R31" s="349">
        <v>6</v>
      </c>
      <c r="S31" s="56"/>
    </row>
    <row r="32" spans="1:20" ht="39" hidden="1" x14ac:dyDescent="0.3">
      <c r="A32" s="41">
        <v>1714291</v>
      </c>
      <c r="B32" s="34" t="str">
        <f>VLOOKUP(A32,'S4 Details'!23:81,2,FALSE)</f>
        <v>2.11.4 Verification Documents</v>
      </c>
      <c r="C32" s="35" t="s">
        <v>120</v>
      </c>
      <c r="D32" s="36" t="str">
        <f>VLOOKUP(A32,'S4 Details'!23:81,4,FALSE)</f>
        <v>TBD</v>
      </c>
      <c r="E32" s="33">
        <v>1</v>
      </c>
      <c r="F32" s="33">
        <v>1</v>
      </c>
      <c r="G32" s="33"/>
      <c r="H32" s="33"/>
      <c r="I32" s="33"/>
      <c r="J32" s="33"/>
      <c r="K32" s="59">
        <f t="shared" si="0"/>
        <v>0</v>
      </c>
      <c r="L32" s="33">
        <f t="shared" si="1"/>
        <v>1</v>
      </c>
      <c r="M32" s="345">
        <f t="shared" si="2"/>
        <v>1</v>
      </c>
      <c r="N32" s="345">
        <f t="shared" si="3"/>
        <v>1</v>
      </c>
      <c r="O32" s="345">
        <f t="shared" si="4"/>
        <v>0</v>
      </c>
      <c r="P32" s="346"/>
      <c r="Q32" s="203" t="s">
        <v>1568</v>
      </c>
      <c r="R32" s="346"/>
      <c r="S32" s="56"/>
    </row>
    <row r="33" spans="1:19" ht="26" hidden="1" x14ac:dyDescent="0.3">
      <c r="A33" s="41">
        <v>1714292</v>
      </c>
      <c r="B33" s="34" t="str">
        <f>VLOOKUP(A33,'S4 Details'!24:82,2,FALSE)</f>
        <v>2.11.5 More Help and Information</v>
      </c>
      <c r="C33" s="35" t="s">
        <v>120</v>
      </c>
      <c r="D33" s="36">
        <f>VLOOKUP(A33,'S4 Details'!24:82,4,FALSE)</f>
        <v>44291</v>
      </c>
      <c r="E33" s="33">
        <f>VLOOKUP(A33,'S4 Details'!A24:S85,19,0)</f>
        <v>4</v>
      </c>
      <c r="F33" s="33">
        <v>4</v>
      </c>
      <c r="G33" s="33"/>
      <c r="H33" s="33"/>
      <c r="I33" s="33"/>
      <c r="J33" s="33"/>
      <c r="K33" s="59">
        <f t="shared" si="0"/>
        <v>0</v>
      </c>
      <c r="L33" s="33">
        <f t="shared" si="1"/>
        <v>4</v>
      </c>
      <c r="M33" s="345">
        <f t="shared" si="2"/>
        <v>1</v>
      </c>
      <c r="N33" s="345">
        <f t="shared" si="3"/>
        <v>1</v>
      </c>
      <c r="O33" s="345">
        <f t="shared" si="4"/>
        <v>0.75</v>
      </c>
      <c r="P33" s="346"/>
      <c r="Q33" s="346"/>
      <c r="R33" s="346">
        <v>3</v>
      </c>
      <c r="S33" s="56"/>
    </row>
    <row r="34" spans="1:19" hidden="1" x14ac:dyDescent="0.3">
      <c r="A34" s="41">
        <v>1782846</v>
      </c>
      <c r="B34" s="34" t="str">
        <f>VLOOKUP(A34,'S4 Details'!25:83,2,FALSE)</f>
        <v>2.2 Create a New Account</v>
      </c>
      <c r="C34" s="35" t="s">
        <v>120</v>
      </c>
      <c r="D34" s="36">
        <f>VLOOKUP(A34,'S4 Details'!25:83,4,FALSE)</f>
        <v>44299</v>
      </c>
      <c r="E34" s="33">
        <f>VLOOKUP(A34,'S4 Details'!A25:S86,19,0)</f>
        <v>15</v>
      </c>
      <c r="F34" s="33">
        <v>15</v>
      </c>
      <c r="G34" s="33"/>
      <c r="H34" s="33"/>
      <c r="I34" s="33"/>
      <c r="J34" s="33"/>
      <c r="K34" s="59">
        <f t="shared" si="0"/>
        <v>0</v>
      </c>
      <c r="L34" s="33">
        <f t="shared" si="1"/>
        <v>15</v>
      </c>
      <c r="M34" s="345">
        <f t="shared" si="2"/>
        <v>1</v>
      </c>
      <c r="N34" s="345">
        <f t="shared" si="3"/>
        <v>1</v>
      </c>
      <c r="O34" s="345">
        <f t="shared" si="4"/>
        <v>0.66666666666666663</v>
      </c>
      <c r="P34" s="346"/>
      <c r="Q34" s="41"/>
      <c r="R34" s="346">
        <v>10</v>
      </c>
      <c r="S34" s="56"/>
    </row>
    <row r="35" spans="1:19" hidden="1" x14ac:dyDescent="0.3">
      <c r="A35" s="41">
        <v>1782850</v>
      </c>
      <c r="B35" s="34" t="str">
        <f>VLOOKUP(A35,'S4 Details'!26:84,2,FALSE)</f>
        <v>2.3 Terms of Agreement</v>
      </c>
      <c r="C35" s="35" t="s">
        <v>120</v>
      </c>
      <c r="D35" s="36">
        <f>VLOOKUP(A35,'S4 Details'!26:84,4,FALSE)</f>
        <v>44288</v>
      </c>
      <c r="E35" s="33">
        <f>VLOOKUP(A35,'S4 Details'!A26:S87,19,0)</f>
        <v>4</v>
      </c>
      <c r="F35" s="33">
        <v>4</v>
      </c>
      <c r="G35" s="33"/>
      <c r="H35" s="33"/>
      <c r="I35" s="33"/>
      <c r="J35" s="33"/>
      <c r="K35" s="59">
        <f t="shared" si="0"/>
        <v>0</v>
      </c>
      <c r="L35" s="33">
        <f t="shared" si="1"/>
        <v>4</v>
      </c>
      <c r="M35" s="345">
        <f t="shared" si="2"/>
        <v>1</v>
      </c>
      <c r="N35" s="345">
        <f t="shared" si="3"/>
        <v>1</v>
      </c>
      <c r="O35" s="345">
        <f t="shared" si="4"/>
        <v>1</v>
      </c>
      <c r="P35" s="346"/>
      <c r="Q35" s="42"/>
      <c r="R35" s="346">
        <v>4</v>
      </c>
      <c r="S35" s="56"/>
    </row>
    <row r="36" spans="1:19" ht="26" hidden="1" x14ac:dyDescent="0.3">
      <c r="A36" s="41">
        <v>1782852</v>
      </c>
      <c r="B36" s="34" t="str">
        <f>VLOOKUP(A36,'S4 Details'!27:85,2,FALSE)</f>
        <v>2.4 Paperless Terms and Conditions</v>
      </c>
      <c r="C36" s="35" t="s">
        <v>120</v>
      </c>
      <c r="D36" s="36">
        <f>VLOOKUP(A36,'S4 Details'!27:85,4,FALSE)</f>
        <v>44291</v>
      </c>
      <c r="E36" s="33">
        <f>VLOOKUP(A36,'S4 Details'!A27:S88,19,0)</f>
        <v>3</v>
      </c>
      <c r="F36" s="33">
        <v>3</v>
      </c>
      <c r="G36" s="33"/>
      <c r="H36" s="33"/>
      <c r="I36" s="33"/>
      <c r="J36" s="33"/>
      <c r="K36" s="59">
        <f t="shared" si="0"/>
        <v>0</v>
      </c>
      <c r="L36" s="33">
        <f t="shared" si="1"/>
        <v>3</v>
      </c>
      <c r="M36" s="345">
        <f t="shared" si="2"/>
        <v>1</v>
      </c>
      <c r="N36" s="345">
        <f t="shared" si="3"/>
        <v>1</v>
      </c>
      <c r="O36" s="345">
        <f t="shared" si="4"/>
        <v>1</v>
      </c>
      <c r="P36" s="346"/>
      <c r="Q36" s="41"/>
      <c r="R36" s="346">
        <v>3</v>
      </c>
      <c r="S36" s="56"/>
    </row>
    <row r="37" spans="1:19" ht="26" hidden="1" x14ac:dyDescent="0.3">
      <c r="A37" s="41">
        <v>1782853</v>
      </c>
      <c r="B37" s="34" t="str">
        <f>VLOOKUP(A37,'S4 Details'!28:86,2,FALSE)</f>
        <v>2.5 Existing Account Found - Email</v>
      </c>
      <c r="C37" s="35" t="s">
        <v>120</v>
      </c>
      <c r="D37" s="36">
        <f>VLOOKUP(A37,'S4 Details'!28:86,4,FALSE)</f>
        <v>44292</v>
      </c>
      <c r="E37" s="33">
        <f>VLOOKUP(A37,'S4 Details'!A28:S89,19,0)</f>
        <v>5</v>
      </c>
      <c r="F37" s="33">
        <v>5</v>
      </c>
      <c r="G37" s="33"/>
      <c r="H37" s="33"/>
      <c r="I37" s="33"/>
      <c r="J37" s="33"/>
      <c r="K37" s="59">
        <f t="shared" si="0"/>
        <v>0</v>
      </c>
      <c r="L37" s="33">
        <f t="shared" si="1"/>
        <v>5</v>
      </c>
      <c r="M37" s="345">
        <f t="shared" si="2"/>
        <v>1</v>
      </c>
      <c r="N37" s="345">
        <f t="shared" si="3"/>
        <v>1</v>
      </c>
      <c r="O37" s="345">
        <f t="shared" si="4"/>
        <v>0.8</v>
      </c>
      <c r="P37" s="346"/>
      <c r="Q37" s="41"/>
      <c r="R37" s="346">
        <v>4</v>
      </c>
      <c r="S37" s="56"/>
    </row>
    <row r="38" spans="1:19" ht="26" hidden="1" x14ac:dyDescent="0.3">
      <c r="A38" s="41">
        <v>1782854</v>
      </c>
      <c r="B38" s="34" t="str">
        <f>VLOOKUP(A38,'S4 Details'!29:87,2,FALSE)</f>
        <v>2.6 Existing Account Found - Individual Information</v>
      </c>
      <c r="C38" s="35" t="s">
        <v>120</v>
      </c>
      <c r="D38" s="36">
        <f>VLOOKUP(A38,'S4 Details'!29:87,4,FALSE)</f>
        <v>44293</v>
      </c>
      <c r="E38" s="33">
        <f>VLOOKUP(A38,'S4 Details'!A29:S90,19,0)</f>
        <v>6</v>
      </c>
      <c r="F38" s="33">
        <v>6</v>
      </c>
      <c r="G38" s="33"/>
      <c r="H38" s="33"/>
      <c r="I38" s="33"/>
      <c r="J38" s="33"/>
      <c r="K38" s="59">
        <f t="shared" si="0"/>
        <v>0</v>
      </c>
      <c r="L38" s="33">
        <f t="shared" si="1"/>
        <v>6</v>
      </c>
      <c r="M38" s="345">
        <f t="shared" si="2"/>
        <v>1</v>
      </c>
      <c r="N38" s="345">
        <f t="shared" si="3"/>
        <v>1</v>
      </c>
      <c r="O38" s="345">
        <f t="shared" si="4"/>
        <v>1</v>
      </c>
      <c r="P38" s="25"/>
      <c r="Q38" s="41"/>
      <c r="R38" s="349">
        <v>6</v>
      </c>
      <c r="S38" s="56"/>
    </row>
    <row r="39" spans="1:19" hidden="1" x14ac:dyDescent="0.3">
      <c r="A39" s="41">
        <v>1782855</v>
      </c>
      <c r="B39" s="34" t="str">
        <f>VLOOKUP(A39,'S4 Details'!30:88,2,FALSE)</f>
        <v>2.7 No Match Found</v>
      </c>
      <c r="C39" s="35" t="s">
        <v>120</v>
      </c>
      <c r="D39" s="36">
        <f>VLOOKUP(A39,'S4 Details'!30:88,4,FALSE)</f>
        <v>44294</v>
      </c>
      <c r="E39" s="33">
        <f>VLOOKUP(A39,'S4 Details'!A30:S91,19,0)</f>
        <v>6</v>
      </c>
      <c r="F39" s="33">
        <v>6</v>
      </c>
      <c r="G39" s="33"/>
      <c r="H39" s="33"/>
      <c r="I39" s="33"/>
      <c r="J39" s="33"/>
      <c r="K39" s="59">
        <f t="shared" si="0"/>
        <v>0</v>
      </c>
      <c r="L39" s="33">
        <f t="shared" si="1"/>
        <v>6</v>
      </c>
      <c r="M39" s="345">
        <f t="shared" si="2"/>
        <v>1</v>
      </c>
      <c r="N39" s="345">
        <f t="shared" si="3"/>
        <v>1</v>
      </c>
      <c r="O39" s="345">
        <f t="shared" si="4"/>
        <v>1</v>
      </c>
      <c r="P39" s="346"/>
      <c r="Q39" s="41"/>
      <c r="R39" s="346">
        <v>6</v>
      </c>
      <c r="S39" s="56"/>
    </row>
    <row r="40" spans="1:19" hidden="1" x14ac:dyDescent="0.3">
      <c r="A40" s="41">
        <v>1782856</v>
      </c>
      <c r="B40" s="34" t="str">
        <f>VLOOKUP(A40,'S4 Details'!31:89,2,FALSE)</f>
        <v>2.8 Activate Your Account</v>
      </c>
      <c r="C40" s="35" t="s">
        <v>120</v>
      </c>
      <c r="D40" s="36">
        <f>VLOOKUP(A40,'S4 Details'!31:89,4,FALSE)</f>
        <v>44300</v>
      </c>
      <c r="E40" s="33">
        <v>5</v>
      </c>
      <c r="F40" s="33">
        <v>5</v>
      </c>
      <c r="G40" s="33"/>
      <c r="H40" s="33"/>
      <c r="I40" s="199"/>
      <c r="J40" s="33"/>
      <c r="K40" s="59">
        <f t="shared" si="0"/>
        <v>0</v>
      </c>
      <c r="L40" s="33">
        <f t="shared" si="1"/>
        <v>5</v>
      </c>
      <c r="M40" s="345">
        <f t="shared" si="2"/>
        <v>1</v>
      </c>
      <c r="N40" s="345">
        <f t="shared" si="3"/>
        <v>1</v>
      </c>
      <c r="O40" s="345">
        <f t="shared" si="4"/>
        <v>1</v>
      </c>
      <c r="P40" s="31"/>
      <c r="Q40" s="200"/>
      <c r="R40" s="346">
        <v>5</v>
      </c>
      <c r="S40" s="56"/>
    </row>
    <row r="41" spans="1:19" hidden="1" x14ac:dyDescent="0.3">
      <c r="A41" s="41">
        <v>1782857</v>
      </c>
      <c r="B41" s="34" t="str">
        <f>VLOOKUP(A41,'S4 Details'!32:90,2,FALSE)</f>
        <v>2.9 Activation Email</v>
      </c>
      <c r="C41" s="35" t="s">
        <v>120</v>
      </c>
      <c r="D41" s="36">
        <f>VLOOKUP(A41,'S4 Details'!32:90,4,FALSE)</f>
        <v>44288</v>
      </c>
      <c r="E41" s="33">
        <f>VLOOKUP(A41,'S4 Details'!A32:S93,19,0)</f>
        <v>4</v>
      </c>
      <c r="F41" s="33">
        <v>4</v>
      </c>
      <c r="G41" s="33"/>
      <c r="H41" s="33"/>
      <c r="I41" s="33"/>
      <c r="J41" s="33"/>
      <c r="K41" s="59">
        <f t="shared" si="0"/>
        <v>0</v>
      </c>
      <c r="L41" s="33">
        <f t="shared" si="1"/>
        <v>4</v>
      </c>
      <c r="M41" s="345">
        <f t="shared" si="2"/>
        <v>1</v>
      </c>
      <c r="N41" s="345">
        <f t="shared" si="3"/>
        <v>1</v>
      </c>
      <c r="O41" s="345">
        <f t="shared" si="4"/>
        <v>1</v>
      </c>
      <c r="P41" s="31"/>
      <c r="Q41" s="346"/>
      <c r="R41" s="346">
        <v>4</v>
      </c>
      <c r="S41" s="56"/>
    </row>
    <row r="42" spans="1:19" hidden="1" x14ac:dyDescent="0.3">
      <c r="A42" s="41">
        <v>1782858</v>
      </c>
      <c r="B42" s="34" t="str">
        <f>VLOOKUP(A42,'S4 Details'!33:91,2,FALSE)</f>
        <v>3 Reset Password</v>
      </c>
      <c r="C42" s="35" t="s">
        <v>1569</v>
      </c>
      <c r="D42" s="36">
        <f>VLOOKUP(A42,'S4 Details'!33:91,4,FALSE)</f>
        <v>44298</v>
      </c>
      <c r="E42" s="33">
        <f>VLOOKUP(A42,'S4 Details'!A33:S94,19,0)</f>
        <v>5</v>
      </c>
      <c r="F42" s="33">
        <v>5</v>
      </c>
      <c r="G42" s="33"/>
      <c r="H42" s="33"/>
      <c r="I42" s="33"/>
      <c r="J42" s="33"/>
      <c r="K42" s="59">
        <f t="shared" si="0"/>
        <v>0</v>
      </c>
      <c r="L42" s="33">
        <f t="shared" si="1"/>
        <v>5</v>
      </c>
      <c r="M42" s="345">
        <f t="shared" si="2"/>
        <v>1</v>
      </c>
      <c r="N42" s="345">
        <f t="shared" si="3"/>
        <v>1</v>
      </c>
      <c r="O42" s="345">
        <f t="shared" si="4"/>
        <v>0.6</v>
      </c>
      <c r="P42" s="346"/>
      <c r="Q42" s="42"/>
      <c r="R42" s="346">
        <v>3</v>
      </c>
      <c r="S42" s="56"/>
    </row>
    <row r="43" spans="1:19" hidden="1" x14ac:dyDescent="0.3">
      <c r="A43" s="41">
        <v>1782859</v>
      </c>
      <c r="B43" s="34" t="str">
        <f>VLOOKUP(A43,'S4 Details'!34:92,2,FALSE)</f>
        <v>4.1 Sign In Flow</v>
      </c>
      <c r="C43" s="35" t="s">
        <v>27</v>
      </c>
      <c r="D43" s="36" t="s">
        <v>26</v>
      </c>
      <c r="E43" s="33" t="str">
        <f>VLOOKUP(A43,'S4 Details'!A34:S95,19,0)</f>
        <v>NA</v>
      </c>
      <c r="F43" s="33"/>
      <c r="G43" s="33"/>
      <c r="H43" s="33"/>
      <c r="I43" s="33"/>
      <c r="J43" s="33"/>
      <c r="K43" s="59">
        <v>0</v>
      </c>
      <c r="L43" s="33">
        <f t="shared" si="1"/>
        <v>0</v>
      </c>
      <c r="M43" s="345">
        <f t="shared" si="2"/>
        <v>0</v>
      </c>
      <c r="N43" s="345">
        <f t="shared" si="3"/>
        <v>0</v>
      </c>
      <c r="O43" s="345">
        <f t="shared" si="4"/>
        <v>0</v>
      </c>
      <c r="P43" s="346"/>
      <c r="Q43" s="41"/>
      <c r="R43" s="346"/>
      <c r="S43" s="56"/>
    </row>
    <row r="44" spans="1:19" hidden="1" x14ac:dyDescent="0.3">
      <c r="A44" s="41">
        <v>1782860</v>
      </c>
      <c r="B44" s="34" t="str">
        <f>VLOOKUP(A44,'S4 Details'!35:93,2,FALSE)</f>
        <v>4.2 Sign In</v>
      </c>
      <c r="C44" s="35" t="s">
        <v>120</v>
      </c>
      <c r="D44" s="36">
        <f>VLOOKUP(A44,'S4 Details'!35:93,4,FALSE)</f>
        <v>44298</v>
      </c>
      <c r="E44" s="33">
        <f>VLOOKUP(A44,'S4 Details'!A35:S96,19,0)</f>
        <v>6</v>
      </c>
      <c r="F44" s="33">
        <v>6</v>
      </c>
      <c r="G44" s="33"/>
      <c r="H44" s="33"/>
      <c r="I44" s="33"/>
      <c r="J44" s="33"/>
      <c r="K44" s="59">
        <f t="shared" si="0"/>
        <v>0</v>
      </c>
      <c r="L44" s="33">
        <f t="shared" si="1"/>
        <v>6</v>
      </c>
      <c r="M44" s="345">
        <f t="shared" si="2"/>
        <v>1</v>
      </c>
      <c r="N44" s="345">
        <f t="shared" si="3"/>
        <v>1</v>
      </c>
      <c r="O44" s="345">
        <f t="shared" si="4"/>
        <v>1</v>
      </c>
      <c r="P44" s="25"/>
      <c r="Q44" s="41"/>
      <c r="R44" s="346">
        <v>6</v>
      </c>
      <c r="S44" s="56"/>
    </row>
    <row r="45" spans="1:19" hidden="1" x14ac:dyDescent="0.3">
      <c r="A45" s="41">
        <v>1782861</v>
      </c>
      <c r="B45" s="34" t="str">
        <f>VLOOKUP(A45,'S4 Details'!36:94,2,FALSE)</f>
        <v>4.3 Use of This Website</v>
      </c>
      <c r="C45" s="35" t="s">
        <v>120</v>
      </c>
      <c r="D45" s="36">
        <f>VLOOKUP(A45,'S4 Details'!36:94,4,FALSE)</f>
        <v>44298</v>
      </c>
      <c r="E45" s="33">
        <f>VLOOKUP(A45,'S4 Details'!A36:S97,19,0)</f>
        <v>5</v>
      </c>
      <c r="F45" s="33">
        <v>5</v>
      </c>
      <c r="G45" s="33"/>
      <c r="H45" s="33"/>
      <c r="I45" s="33"/>
      <c r="J45" s="33"/>
      <c r="K45" s="59">
        <f t="shared" si="0"/>
        <v>0</v>
      </c>
      <c r="L45" s="33">
        <f t="shared" si="1"/>
        <v>5</v>
      </c>
      <c r="M45" s="345">
        <f t="shared" si="2"/>
        <v>1</v>
      </c>
      <c r="N45" s="345">
        <f t="shared" si="3"/>
        <v>1</v>
      </c>
      <c r="O45" s="345">
        <f t="shared" si="4"/>
        <v>0.8</v>
      </c>
      <c r="P45" s="346"/>
      <c r="Q45" s="41"/>
      <c r="R45" s="349">
        <v>4</v>
      </c>
      <c r="S45" s="56"/>
    </row>
    <row r="46" spans="1:19" hidden="1" x14ac:dyDescent="0.3">
      <c r="A46" s="41">
        <v>1782862</v>
      </c>
      <c r="B46" s="34" t="str">
        <f>VLOOKUP(A46,'S4 Details'!37:95,2,FALSE)</f>
        <v>5.1 Reset Password - Enter Email</v>
      </c>
      <c r="C46" s="35" t="s">
        <v>120</v>
      </c>
      <c r="D46" s="36">
        <f>VLOOKUP(A46,'S4 Details'!37:95,4,FALSE)</f>
        <v>44301</v>
      </c>
      <c r="E46" s="33">
        <f>VLOOKUP(A46,'S4 Details'!A37:S98,19,0)</f>
        <v>4</v>
      </c>
      <c r="F46" s="33">
        <v>4</v>
      </c>
      <c r="G46" s="33"/>
      <c r="H46" s="33"/>
      <c r="I46" s="33"/>
      <c r="J46" s="33"/>
      <c r="K46" s="59">
        <f t="shared" si="0"/>
        <v>0</v>
      </c>
      <c r="L46" s="33">
        <f t="shared" si="1"/>
        <v>4</v>
      </c>
      <c r="M46" s="345">
        <f>IFERROR(L46/E46,0)</f>
        <v>1</v>
      </c>
      <c r="N46" s="345">
        <f t="shared" si="3"/>
        <v>1</v>
      </c>
      <c r="O46" s="345">
        <f t="shared" si="4"/>
        <v>1</v>
      </c>
      <c r="P46" s="25"/>
      <c r="Q46" s="41"/>
      <c r="R46" s="349">
        <v>4</v>
      </c>
      <c r="S46" s="56"/>
    </row>
    <row r="47" spans="1:19" hidden="1" x14ac:dyDescent="0.3">
      <c r="A47" s="41">
        <v>1782863</v>
      </c>
      <c r="B47" s="34" t="str">
        <f>VLOOKUP(A47,'S4 Details'!38:96,2,FALSE)</f>
        <v>5.2 Reset Password - Email Sent</v>
      </c>
      <c r="C47" s="35" t="s">
        <v>120</v>
      </c>
      <c r="D47" s="36">
        <f>VLOOKUP(A47,'S4 Details'!38:96,4,FALSE)</f>
        <v>44294</v>
      </c>
      <c r="E47" s="33">
        <f>VLOOKUP(A47,'S4 Details'!A38:S99,19,0)</f>
        <v>4</v>
      </c>
      <c r="F47" s="33">
        <v>4</v>
      </c>
      <c r="G47" s="33"/>
      <c r="H47" s="33"/>
      <c r="I47" s="33"/>
      <c r="J47" s="33"/>
      <c r="K47" s="59">
        <f t="shared" si="0"/>
        <v>0</v>
      </c>
      <c r="L47" s="33">
        <f t="shared" si="1"/>
        <v>4</v>
      </c>
      <c r="M47" s="345">
        <f>IFERROR(L47/E47,0)</f>
        <v>1</v>
      </c>
      <c r="N47" s="345">
        <f t="shared" si="3"/>
        <v>1</v>
      </c>
      <c r="O47" s="345">
        <f t="shared" si="4"/>
        <v>1</v>
      </c>
      <c r="P47" s="346"/>
      <c r="Q47" s="42"/>
      <c r="R47" s="346">
        <v>4</v>
      </c>
      <c r="S47" s="56"/>
    </row>
    <row r="48" spans="1:19" hidden="1" x14ac:dyDescent="0.3">
      <c r="A48" s="41">
        <v>1782864</v>
      </c>
      <c r="B48" s="34" t="str">
        <f>VLOOKUP(A48,'S4 Details'!39:97,2,FALSE)</f>
        <v>5.3 Reset Password Email</v>
      </c>
      <c r="C48" s="35" t="s">
        <v>120</v>
      </c>
      <c r="D48" s="36">
        <f>VLOOKUP(A48,'S4 Details'!39:97,4,FALSE)</f>
        <v>44294</v>
      </c>
      <c r="E48" s="33">
        <f>VLOOKUP(A48,'S4 Details'!A39:S100,19,0)</f>
        <v>4</v>
      </c>
      <c r="F48" s="33">
        <v>4</v>
      </c>
      <c r="G48" s="33"/>
      <c r="H48" s="33"/>
      <c r="I48" s="33"/>
      <c r="J48" s="33"/>
      <c r="K48" s="59">
        <f t="shared" si="0"/>
        <v>0</v>
      </c>
      <c r="L48" s="33">
        <f t="shared" si="1"/>
        <v>4</v>
      </c>
      <c r="M48" s="345">
        <f>IFERROR(L48/E48,0)</f>
        <v>1</v>
      </c>
      <c r="N48" s="345">
        <f t="shared" si="3"/>
        <v>1</v>
      </c>
      <c r="O48" s="345">
        <f t="shared" si="4"/>
        <v>1</v>
      </c>
      <c r="P48" s="346"/>
      <c r="Q48" s="346"/>
      <c r="R48" s="346">
        <v>4</v>
      </c>
      <c r="S48" s="56"/>
    </row>
    <row r="49" spans="1:19" ht="29" hidden="1" x14ac:dyDescent="0.35">
      <c r="A49" s="41">
        <v>1782865</v>
      </c>
      <c r="B49" s="34" t="str">
        <f>VLOOKUP(A49,'S4 Details'!40:98,2,FALSE)</f>
        <v>6 Account Management</v>
      </c>
      <c r="C49" s="194" t="s">
        <v>120</v>
      </c>
      <c r="D49" s="36">
        <f>VLOOKUP(A49,'S4 Details'!40:98,4,FALSE)</f>
        <v>44293</v>
      </c>
      <c r="E49" s="33">
        <f>VLOOKUP(A49,'S4 Details'!A40:S101,19,0)</f>
        <v>4</v>
      </c>
      <c r="F49" s="33">
        <v>4</v>
      </c>
      <c r="G49" s="33"/>
      <c r="H49" s="33"/>
      <c r="I49" s="33"/>
      <c r="J49" s="33"/>
      <c r="K49" s="59">
        <f t="shared" si="0"/>
        <v>0</v>
      </c>
      <c r="L49" s="33">
        <f t="shared" si="1"/>
        <v>4</v>
      </c>
      <c r="M49" s="345">
        <f>IFERROR(L49/E49,0)</f>
        <v>1</v>
      </c>
      <c r="N49" s="345">
        <f t="shared" si="3"/>
        <v>1</v>
      </c>
      <c r="O49" s="345">
        <f t="shared" si="4"/>
        <v>1</v>
      </c>
      <c r="P49" s="346"/>
      <c r="Q49" s="42"/>
      <c r="R49" s="346">
        <v>4</v>
      </c>
      <c r="S49" s="195" t="s">
        <v>1570</v>
      </c>
    </row>
    <row r="50" spans="1:19" hidden="1" x14ac:dyDescent="0.3">
      <c r="A50" s="41">
        <v>1782866</v>
      </c>
      <c r="B50" s="34" t="str">
        <f>VLOOKUP(A50,'S4 Details'!41:99,2,FALSE)</f>
        <v>7.1 Session Timeout</v>
      </c>
      <c r="C50" s="35" t="s">
        <v>120</v>
      </c>
      <c r="D50" s="36">
        <f>VLOOKUP(A50,'S4 Details'!41:99,4,FALSE)</f>
        <v>44293</v>
      </c>
      <c r="E50" s="33">
        <f>VLOOKUP(A50,'S4 Details'!A41:S102,19,0)</f>
        <v>3</v>
      </c>
      <c r="F50" s="33">
        <v>3</v>
      </c>
      <c r="G50" s="33"/>
      <c r="H50" s="96"/>
      <c r="I50" s="96"/>
      <c r="J50" s="33"/>
      <c r="K50" s="59">
        <f t="shared" si="0"/>
        <v>0</v>
      </c>
      <c r="L50" s="33">
        <f>F50+G50</f>
        <v>3</v>
      </c>
      <c r="M50" s="345">
        <f>IFERROR(L50/E50,0)</f>
        <v>1</v>
      </c>
      <c r="N50" s="345">
        <f>IFERROR(F50/L50,0)</f>
        <v>1</v>
      </c>
      <c r="O50" s="345">
        <f>IFERROR(R50/L50,0)</f>
        <v>1</v>
      </c>
      <c r="P50" s="31"/>
      <c r="Q50" s="42"/>
      <c r="R50" s="346">
        <v>3</v>
      </c>
      <c r="S50" s="198"/>
    </row>
    <row r="51" spans="1:19" hidden="1" x14ac:dyDescent="0.3">
      <c r="A51" s="41">
        <v>1782869</v>
      </c>
      <c r="B51" s="34" t="str">
        <f>VLOOKUP(A51,'S4 Details'!42:100,2,FALSE)</f>
        <v>Account Management Masks</v>
      </c>
      <c r="C51" s="35" t="s">
        <v>27</v>
      </c>
      <c r="D51" s="36" t="s">
        <v>26</v>
      </c>
      <c r="E51" s="33" t="str">
        <f>VLOOKUP(A51,'S4 Details'!A42:S103,19,0)</f>
        <v>NA</v>
      </c>
      <c r="F51" s="33"/>
      <c r="G51" s="33"/>
      <c r="H51" s="33"/>
      <c r="I51" s="33"/>
      <c r="J51" s="33"/>
      <c r="K51" s="59">
        <v>0</v>
      </c>
      <c r="L51" s="33">
        <f t="shared" ref="L51:L70" si="5">F51+G51</f>
        <v>0</v>
      </c>
      <c r="M51" s="345">
        <f t="shared" ref="M51:M70" si="6">IFERROR(L51/E51,0)</f>
        <v>0</v>
      </c>
      <c r="N51" s="345">
        <f t="shared" ref="N51:N70" si="7">IFERROR(F51/L51,0)</f>
        <v>0</v>
      </c>
      <c r="O51" s="345">
        <f t="shared" ref="O51:O70" si="8">IFERROR(R51/L51,0)</f>
        <v>0</v>
      </c>
      <c r="P51" s="31"/>
      <c r="Q51" s="41"/>
      <c r="R51" s="346"/>
      <c r="S51" s="56"/>
    </row>
    <row r="52" spans="1:19" ht="26" hidden="1" x14ac:dyDescent="0.3">
      <c r="A52" s="41">
        <v>1782867</v>
      </c>
      <c r="B52" s="34" t="str">
        <f>VLOOKUP(A52,'S4 Details'!43:101,2,FALSE)</f>
        <v>Account Management Reference Tables</v>
      </c>
      <c r="C52" s="35" t="s">
        <v>27</v>
      </c>
      <c r="D52" s="36" t="s">
        <v>26</v>
      </c>
      <c r="E52" s="33" t="str">
        <f>VLOOKUP(A52,'S4 Details'!A43:S104,19,0)</f>
        <v>NA</v>
      </c>
      <c r="F52" s="33"/>
      <c r="G52" s="33"/>
      <c r="H52" s="33"/>
      <c r="I52" s="33"/>
      <c r="J52" s="33"/>
      <c r="K52" s="59">
        <v>0</v>
      </c>
      <c r="L52" s="33">
        <f t="shared" si="5"/>
        <v>0</v>
      </c>
      <c r="M52" s="345">
        <f t="shared" si="6"/>
        <v>0</v>
      </c>
      <c r="N52" s="345">
        <f t="shared" si="7"/>
        <v>0</v>
      </c>
      <c r="O52" s="345">
        <f t="shared" si="8"/>
        <v>0</v>
      </c>
      <c r="P52" s="31"/>
      <c r="Q52" s="41"/>
      <c r="R52" s="346"/>
      <c r="S52" s="56"/>
    </row>
    <row r="53" spans="1:19" ht="26.15" hidden="1" customHeight="1" x14ac:dyDescent="0.3">
      <c r="A53" s="41">
        <v>1782868</v>
      </c>
      <c r="B53" s="34" t="str">
        <f>VLOOKUP(A53,'S4 Details'!44:102,2,FALSE)</f>
        <v>Account Management Validations</v>
      </c>
      <c r="C53" s="35" t="s">
        <v>27</v>
      </c>
      <c r="D53" s="36" t="s">
        <v>26</v>
      </c>
      <c r="E53" s="33" t="str">
        <f>VLOOKUP(A53,'S4 Details'!A44:S105,19,0)</f>
        <v>NA</v>
      </c>
      <c r="F53" s="33"/>
      <c r="G53" s="33"/>
      <c r="H53" s="33"/>
      <c r="I53" s="33"/>
      <c r="J53" s="33"/>
      <c r="K53" s="59">
        <v>0</v>
      </c>
      <c r="L53" s="33">
        <f t="shared" si="5"/>
        <v>0</v>
      </c>
      <c r="M53" s="345">
        <f t="shared" si="6"/>
        <v>0</v>
      </c>
      <c r="N53" s="345">
        <f t="shared" si="7"/>
        <v>0</v>
      </c>
      <c r="O53" s="345">
        <f t="shared" si="8"/>
        <v>0</v>
      </c>
      <c r="P53" s="31"/>
      <c r="Q53" s="41"/>
      <c r="R53" s="346"/>
      <c r="S53" s="56"/>
    </row>
    <row r="54" spans="1:19" ht="26.15" hidden="1" customHeight="1" x14ac:dyDescent="0.3">
      <c r="A54" s="41">
        <v>1780373</v>
      </c>
      <c r="B54" s="34" t="str">
        <f>VLOOKUP(A54,'S4 Details'!45:103,2,FALSE)</f>
        <v>Authorized Representative Consent - Alignment of the bullet points in the Terms of Agreement</v>
      </c>
      <c r="C54" s="35" t="s">
        <v>120</v>
      </c>
      <c r="D54" s="36">
        <f>VLOOKUP(A54,'S4 Details'!45:103,4,FALSE)</f>
        <v>44286</v>
      </c>
      <c r="E54" s="33" t="str">
        <f>VLOOKUP(A54,'S4 Details'!A45:S106,19,0)</f>
        <v>NA</v>
      </c>
      <c r="F54" s="33"/>
      <c r="G54" s="33"/>
      <c r="H54" s="33"/>
      <c r="I54" s="33"/>
      <c r="J54" s="33"/>
      <c r="K54" s="59">
        <v>0</v>
      </c>
      <c r="L54" s="33">
        <f t="shared" si="5"/>
        <v>0</v>
      </c>
      <c r="M54" s="345">
        <f t="shared" si="6"/>
        <v>0</v>
      </c>
      <c r="N54" s="345">
        <f t="shared" si="7"/>
        <v>0</v>
      </c>
      <c r="O54" s="345">
        <f t="shared" si="8"/>
        <v>0</v>
      </c>
      <c r="P54" s="31"/>
      <c r="Q54" s="41"/>
      <c r="R54" s="346"/>
      <c r="S54" s="56"/>
    </row>
    <row r="55" spans="1:19" ht="39" hidden="1" x14ac:dyDescent="0.3">
      <c r="A55" s="41">
        <v>1780362</v>
      </c>
      <c r="B55" s="34" t="str">
        <f>VLOOKUP(A55,'S4 Details'!46:104,2,FALSE)</f>
        <v>Update warning label text on Authorized Representative screens for consistency.</v>
      </c>
      <c r="C55" s="35" t="s">
        <v>120</v>
      </c>
      <c r="D55" s="36">
        <f>VLOOKUP(A55,'S4 Details'!46:104,4,FALSE)</f>
        <v>44286</v>
      </c>
      <c r="E55" s="33" t="str">
        <f>VLOOKUP(A55,'S4 Details'!A46:S107,19,0)</f>
        <v>NA</v>
      </c>
      <c r="F55" s="33"/>
      <c r="G55" s="33"/>
      <c r="H55" s="33"/>
      <c r="I55" s="33"/>
      <c r="J55" s="33"/>
      <c r="K55" s="59">
        <v>0</v>
      </c>
      <c r="L55" s="33">
        <f t="shared" si="5"/>
        <v>0</v>
      </c>
      <c r="M55" s="345">
        <f t="shared" si="6"/>
        <v>0</v>
      </c>
      <c r="N55" s="345">
        <f t="shared" si="7"/>
        <v>0</v>
      </c>
      <c r="O55" s="345">
        <f t="shared" si="8"/>
        <v>0</v>
      </c>
      <c r="P55" s="31"/>
      <c r="Q55" s="41"/>
      <c r="R55" s="346"/>
      <c r="S55" s="56"/>
    </row>
    <row r="56" spans="1:19" ht="26.15" hidden="1" customHeight="1" x14ac:dyDescent="0.3">
      <c r="A56" s="41">
        <v>1732558</v>
      </c>
      <c r="B56" s="34" t="str">
        <f>VLOOKUP(A56,'S4 Details'!47:105,2,FALSE)</f>
        <v>2.04.01 Primary Applicant Contact Information - Update to add SamePhoneTypeValidator</v>
      </c>
      <c r="C56" s="35" t="s">
        <v>120</v>
      </c>
      <c r="D56" s="36" t="str">
        <f>VLOOKUP(A56,'S4 Details'!47:105,4,FALSE)</f>
        <v>TBD</v>
      </c>
      <c r="E56" s="33">
        <f>VLOOKUP(A56,'S4 Details'!A47:S108,19,0)</f>
        <v>4</v>
      </c>
      <c r="F56" s="33">
        <v>4</v>
      </c>
      <c r="G56" s="33"/>
      <c r="H56" s="33"/>
      <c r="I56" s="33"/>
      <c r="J56" s="33"/>
      <c r="K56" s="59">
        <f t="shared" si="0"/>
        <v>0</v>
      </c>
      <c r="L56" s="33">
        <f t="shared" si="5"/>
        <v>4</v>
      </c>
      <c r="M56" s="345">
        <f t="shared" si="6"/>
        <v>1</v>
      </c>
      <c r="N56" s="345">
        <f t="shared" si="7"/>
        <v>1</v>
      </c>
      <c r="O56" s="345">
        <f t="shared" si="8"/>
        <v>1</v>
      </c>
      <c r="P56" s="31"/>
      <c r="Q56" s="41"/>
      <c r="R56" s="346">
        <v>4</v>
      </c>
      <c r="S56" s="56"/>
    </row>
    <row r="57" spans="1:19" ht="26.15" hidden="1" customHeight="1" x14ac:dyDescent="0.3">
      <c r="A57" s="41">
        <v>1793385</v>
      </c>
      <c r="B57" s="34" t="str">
        <f>VLOOKUP(A57,'S4 Details'!48:106,2,FALSE)</f>
        <v>Application Pre-Fill: Application Overview</v>
      </c>
      <c r="C57" s="35" t="s">
        <v>27</v>
      </c>
      <c r="D57" s="36" t="str">
        <f>VLOOKUP(A57,'S4 Details'!48:106,4,FALSE)</f>
        <v>NA</v>
      </c>
      <c r="E57" s="33" t="str">
        <f>VLOOKUP(A57,'S4 Details'!A48:S109,19,0)</f>
        <v>NA</v>
      </c>
      <c r="F57" s="33"/>
      <c r="G57" s="33"/>
      <c r="H57" s="33"/>
      <c r="I57" s="33"/>
      <c r="J57" s="33"/>
      <c r="K57" s="59">
        <v>0</v>
      </c>
      <c r="L57" s="33">
        <f t="shared" si="5"/>
        <v>0</v>
      </c>
      <c r="M57" s="345">
        <f t="shared" si="6"/>
        <v>0</v>
      </c>
      <c r="N57" s="345">
        <f t="shared" si="7"/>
        <v>0</v>
      </c>
      <c r="O57" s="345">
        <f t="shared" si="8"/>
        <v>0</v>
      </c>
      <c r="P57" s="31"/>
      <c r="Q57" s="123"/>
      <c r="R57" s="346"/>
      <c r="S57" s="56"/>
    </row>
    <row r="58" spans="1:19" ht="26.15" hidden="1" customHeight="1" x14ac:dyDescent="0.3">
      <c r="A58" s="41">
        <v>1793388</v>
      </c>
      <c r="B58" s="34" t="str">
        <f>VLOOKUP(A58,'S4 Details'!49:107,2,FALSE)</f>
        <v>Application Pre-Fill: Authorized Representatives</v>
      </c>
      <c r="C58" s="35" t="s">
        <v>213</v>
      </c>
      <c r="D58" s="36">
        <f>VLOOKUP(A58,'S4 Details'!49:107,4,FALSE)</f>
        <v>44300</v>
      </c>
      <c r="E58" s="33">
        <v>0</v>
      </c>
      <c r="F58" s="33"/>
      <c r="G58" s="33"/>
      <c r="H58" s="33"/>
      <c r="I58" s="33"/>
      <c r="J58" s="33"/>
      <c r="K58" s="59">
        <f t="shared" si="0"/>
        <v>0</v>
      </c>
      <c r="L58" s="33">
        <f t="shared" si="5"/>
        <v>0</v>
      </c>
      <c r="M58" s="345">
        <f t="shared" si="6"/>
        <v>0</v>
      </c>
      <c r="N58" s="345">
        <f t="shared" si="7"/>
        <v>0</v>
      </c>
      <c r="O58" s="345">
        <f t="shared" si="8"/>
        <v>0</v>
      </c>
      <c r="P58" s="31"/>
      <c r="Q58" s="41"/>
      <c r="R58" s="346"/>
      <c r="S58" s="193"/>
    </row>
    <row r="59" spans="1:19" ht="39" hidden="1" x14ac:dyDescent="0.3">
      <c r="A59" s="41">
        <v>1793387</v>
      </c>
      <c r="B59" s="34" t="str">
        <f>VLOOKUP(A59,'S4 Details'!50:108,2,FALSE)</f>
        <v>Application Pre-Fill: Contact Information</v>
      </c>
      <c r="C59" s="35" t="s">
        <v>120</v>
      </c>
      <c r="D59" s="36">
        <f>VLOOKUP(A59,'S4 Details'!50:108,4,FALSE)</f>
        <v>44300</v>
      </c>
      <c r="E59" s="33">
        <f>VLOOKUP(A59,'S4 Details'!A50:S111,19,0)</f>
        <v>6</v>
      </c>
      <c r="F59" s="33">
        <v>6</v>
      </c>
      <c r="G59" s="33"/>
      <c r="H59" s="33"/>
      <c r="I59" s="33"/>
      <c r="J59" s="33"/>
      <c r="K59" s="59">
        <f t="shared" si="0"/>
        <v>0</v>
      </c>
      <c r="L59" s="33">
        <f t="shared" si="5"/>
        <v>6</v>
      </c>
      <c r="M59" s="345">
        <f t="shared" si="6"/>
        <v>1</v>
      </c>
      <c r="N59" s="345">
        <f t="shared" si="7"/>
        <v>1</v>
      </c>
      <c r="O59" s="345">
        <f t="shared" si="8"/>
        <v>0.66666666666666663</v>
      </c>
      <c r="P59" s="31"/>
      <c r="Q59" s="184"/>
      <c r="R59" s="346">
        <v>4</v>
      </c>
      <c r="S59" s="198" t="s">
        <v>1571</v>
      </c>
    </row>
    <row r="60" spans="1:19" ht="26.15" hidden="1" customHeight="1" x14ac:dyDescent="0.3">
      <c r="A60" s="41">
        <v>1793397</v>
      </c>
      <c r="B60" s="196" t="str">
        <f>VLOOKUP(A60,'S4 Details'!51:109,2,FALSE)</f>
        <v>Application Pre-Fill: Healthcare Coverage</v>
      </c>
      <c r="C60" s="35" t="s">
        <v>1564</v>
      </c>
      <c r="D60" s="36">
        <f>VLOOKUP(A60,'S4 Details'!51:109,4,FALSE)</f>
        <v>44300</v>
      </c>
      <c r="E60" s="33">
        <v>0</v>
      </c>
      <c r="F60" s="33"/>
      <c r="G60" s="33"/>
      <c r="H60" s="33"/>
      <c r="I60" s="33"/>
      <c r="J60" s="33"/>
      <c r="K60" s="59">
        <f t="shared" si="0"/>
        <v>0</v>
      </c>
      <c r="L60" s="33">
        <f t="shared" si="5"/>
        <v>0</v>
      </c>
      <c r="M60" s="345">
        <f t="shared" si="6"/>
        <v>0</v>
      </c>
      <c r="N60" s="345">
        <f t="shared" si="7"/>
        <v>0</v>
      </c>
      <c r="O60" s="345">
        <f t="shared" si="8"/>
        <v>0</v>
      </c>
      <c r="P60" s="31"/>
      <c r="Q60" s="42" t="s">
        <v>1572</v>
      </c>
      <c r="R60" s="346"/>
      <c r="S60" s="198" t="s">
        <v>1573</v>
      </c>
    </row>
    <row r="61" spans="1:19" ht="26.15" hidden="1" customHeight="1" x14ac:dyDescent="0.3">
      <c r="A61" s="41">
        <v>1793390</v>
      </c>
      <c r="B61" s="196" t="str">
        <f>VLOOKUP(A61,'S4 Details'!52:110,2,FALSE)</f>
        <v>Application Pre-Fill: Household Information</v>
      </c>
      <c r="C61" s="35" t="s">
        <v>120</v>
      </c>
      <c r="D61" s="36">
        <f>VLOOKUP(A61,'S4 Details'!52:110,4,FALSE)</f>
        <v>44300</v>
      </c>
      <c r="E61" s="33">
        <f>VLOOKUP(A61,'S4 Details'!A52:S113,19,0)</f>
        <v>6</v>
      </c>
      <c r="F61" s="33">
        <v>6</v>
      </c>
      <c r="G61" s="33"/>
      <c r="H61" s="33"/>
      <c r="I61" s="33"/>
      <c r="J61" s="33"/>
      <c r="K61" s="59">
        <f t="shared" si="0"/>
        <v>0</v>
      </c>
      <c r="L61" s="33">
        <f t="shared" si="5"/>
        <v>6</v>
      </c>
      <c r="M61" s="345">
        <f t="shared" si="6"/>
        <v>1</v>
      </c>
      <c r="N61" s="345">
        <f t="shared" si="7"/>
        <v>1</v>
      </c>
      <c r="O61" s="345">
        <f t="shared" si="8"/>
        <v>0</v>
      </c>
      <c r="P61" s="31"/>
      <c r="Q61" s="184"/>
      <c r="R61" s="346"/>
      <c r="S61" s="198"/>
    </row>
    <row r="62" spans="1:19" ht="39" hidden="1" customHeight="1" x14ac:dyDescent="0.3">
      <c r="A62" s="41">
        <v>1793386</v>
      </c>
      <c r="B62" s="34" t="str">
        <f>VLOOKUP(A62,'S4 Details'!53:111,2,FALSE)</f>
        <v>Application Pre-Fill: Household Members &amp; Individual Program Selection</v>
      </c>
      <c r="C62" s="35" t="s">
        <v>213</v>
      </c>
      <c r="D62" s="36">
        <f>VLOOKUP(A62,'S4 Details'!53:111,4,FALSE)</f>
        <v>44300</v>
      </c>
      <c r="E62" s="33">
        <v>0</v>
      </c>
      <c r="F62" s="33"/>
      <c r="G62" s="33"/>
      <c r="H62" s="33"/>
      <c r="I62" s="33"/>
      <c r="J62" s="33"/>
      <c r="K62" s="59">
        <f t="shared" si="0"/>
        <v>0</v>
      </c>
      <c r="L62" s="33">
        <f t="shared" si="5"/>
        <v>0</v>
      </c>
      <c r="M62" s="345">
        <f t="shared" si="6"/>
        <v>0</v>
      </c>
      <c r="N62" s="345">
        <f t="shared" si="7"/>
        <v>0</v>
      </c>
      <c r="O62" s="345">
        <f t="shared" si="8"/>
        <v>0</v>
      </c>
      <c r="P62" s="180"/>
      <c r="Q62" s="41"/>
      <c r="R62" s="346"/>
      <c r="S62" s="56"/>
    </row>
    <row r="63" spans="1:19" ht="26.15" hidden="1" customHeight="1" x14ac:dyDescent="0.3">
      <c r="A63" s="41">
        <v>1793394</v>
      </c>
      <c r="B63" s="34" t="str">
        <f>VLOOKUP(A63,'S4 Details'!54:112,2,FALSE)</f>
        <v>Application Pre-Fill: Member Details - Asset Information</v>
      </c>
      <c r="C63" s="35" t="s">
        <v>1569</v>
      </c>
      <c r="D63" s="36">
        <f>VLOOKUP(A63,'S4 Details'!54:112,4,FALSE)</f>
        <v>44300</v>
      </c>
      <c r="E63" s="33">
        <f>VLOOKUP(A63,'S4 Details'!A54:S115,19,0)</f>
        <v>5</v>
      </c>
      <c r="F63" s="33">
        <v>5</v>
      </c>
      <c r="G63" s="33"/>
      <c r="H63" s="33"/>
      <c r="I63" s="33"/>
      <c r="J63" s="33"/>
      <c r="K63" s="59">
        <f t="shared" si="0"/>
        <v>0</v>
      </c>
      <c r="L63" s="33">
        <f t="shared" si="5"/>
        <v>5</v>
      </c>
      <c r="M63" s="345">
        <f t="shared" si="6"/>
        <v>1</v>
      </c>
      <c r="N63" s="345">
        <f t="shared" si="7"/>
        <v>1</v>
      </c>
      <c r="O63" s="345">
        <f t="shared" si="8"/>
        <v>0.4</v>
      </c>
      <c r="P63" s="201"/>
      <c r="Q63" s="31"/>
      <c r="R63" s="346">
        <v>2</v>
      </c>
    </row>
    <row r="64" spans="1:19" ht="26" hidden="1" x14ac:dyDescent="0.3">
      <c r="A64" s="41">
        <v>1793396</v>
      </c>
      <c r="B64" s="34" t="str">
        <f>VLOOKUP(A64,'S4 Details'!55:113,2,FALSE)</f>
        <v>Application Pre-Fill: Member Details - Expenses Information</v>
      </c>
      <c r="C64" s="35" t="s">
        <v>120</v>
      </c>
      <c r="D64" s="36">
        <f>VLOOKUP(A64,'S4 Details'!55:113,4,FALSE)</f>
        <v>44300</v>
      </c>
      <c r="E64" s="33">
        <f>VLOOKUP(A64,'S4 Details'!A55:S116,19,0)</f>
        <v>5</v>
      </c>
      <c r="F64" s="33">
        <v>5</v>
      </c>
      <c r="G64" s="33"/>
      <c r="H64" s="33"/>
      <c r="I64" s="33"/>
      <c r="J64" s="33"/>
      <c r="K64" s="59">
        <f t="shared" si="0"/>
        <v>0</v>
      </c>
      <c r="L64" s="33">
        <f t="shared" si="5"/>
        <v>5</v>
      </c>
      <c r="M64" s="345">
        <f t="shared" si="6"/>
        <v>1</v>
      </c>
      <c r="N64" s="345">
        <f t="shared" si="7"/>
        <v>1</v>
      </c>
      <c r="O64" s="345">
        <f t="shared" si="8"/>
        <v>1</v>
      </c>
      <c r="P64" s="31"/>
      <c r="Q64" s="184"/>
      <c r="R64" s="346">
        <v>5</v>
      </c>
    </row>
    <row r="65" spans="1:69" ht="36" hidden="1" customHeight="1" x14ac:dyDescent="0.3">
      <c r="A65" s="41">
        <v>1793392</v>
      </c>
      <c r="B65" s="34" t="str">
        <f>VLOOKUP(A65,'S4 Details'!56:114,2,FALSE)</f>
        <v>Application Pre-Fill: Member Details - Health Information</v>
      </c>
      <c r="C65" s="35" t="s">
        <v>1569</v>
      </c>
      <c r="D65" s="36">
        <f>VLOOKUP(A65,'S4 Details'!56:114,4,FALSE)</f>
        <v>44300</v>
      </c>
      <c r="E65" s="33">
        <v>5</v>
      </c>
      <c r="F65" s="33">
        <v>5</v>
      </c>
      <c r="G65" s="33"/>
      <c r="H65" s="33"/>
      <c r="I65" s="33"/>
      <c r="J65" s="33"/>
      <c r="K65" s="59">
        <f t="shared" si="0"/>
        <v>0</v>
      </c>
      <c r="L65" s="33">
        <f t="shared" si="5"/>
        <v>5</v>
      </c>
      <c r="M65" s="345">
        <f t="shared" si="6"/>
        <v>1</v>
      </c>
      <c r="N65" s="345">
        <f t="shared" si="7"/>
        <v>1</v>
      </c>
      <c r="O65" s="345">
        <f t="shared" si="8"/>
        <v>0</v>
      </c>
      <c r="P65" s="31"/>
      <c r="Q65" s="31"/>
      <c r="R65" s="31"/>
      <c r="S65" s="198"/>
    </row>
    <row r="66" spans="1:69" ht="39" hidden="1" x14ac:dyDescent="0.3">
      <c r="A66" s="41">
        <v>1793395</v>
      </c>
      <c r="B66" s="34" t="str">
        <f>VLOOKUP(A66,'S4 Details'!57:115,2,FALSE)</f>
        <v>Application Pre-Fill: Member Details - Income &amp; Subsidies Information</v>
      </c>
      <c r="C66" s="35" t="s">
        <v>120</v>
      </c>
      <c r="D66" s="36">
        <f>VLOOKUP(A66,'S4 Details'!57:115,4,FALSE)</f>
        <v>44300</v>
      </c>
      <c r="E66" s="33">
        <f>VLOOKUP(A66,'S4 Details'!A57:S118,19,0)</f>
        <v>5</v>
      </c>
      <c r="F66" s="33">
        <v>5</v>
      </c>
      <c r="G66" s="33"/>
      <c r="H66" s="33"/>
      <c r="I66" s="33"/>
      <c r="J66" s="33"/>
      <c r="K66" s="59">
        <f t="shared" si="0"/>
        <v>0</v>
      </c>
      <c r="L66" s="33">
        <f t="shared" si="5"/>
        <v>5</v>
      </c>
      <c r="M66" s="345">
        <f t="shared" si="6"/>
        <v>1</v>
      </c>
      <c r="N66" s="345">
        <f t="shared" si="7"/>
        <v>1</v>
      </c>
      <c r="O66" s="345">
        <f t="shared" si="8"/>
        <v>0.4</v>
      </c>
      <c r="P66" s="31"/>
      <c r="Q66" s="184"/>
      <c r="R66" s="346">
        <v>2</v>
      </c>
      <c r="S66" s="198"/>
    </row>
    <row r="67" spans="1:69" ht="29.25" hidden="1" customHeight="1" x14ac:dyDescent="0.3">
      <c r="A67" s="41">
        <v>1793391</v>
      </c>
      <c r="B67" s="34" t="str">
        <f>VLOOKUP(A67,'S4 Details'!58:116,2,FALSE)</f>
        <v>Application Pre-Fill: Member Details - Individual Information</v>
      </c>
      <c r="C67" s="35" t="s">
        <v>120</v>
      </c>
      <c r="D67" s="36">
        <f>VLOOKUP(A67,'S4 Details'!58:116,4,FALSE)</f>
        <v>44300</v>
      </c>
      <c r="E67" s="33">
        <f>VLOOKUP(A67,'S4 Details'!A58:S119,19,0)</f>
        <v>6</v>
      </c>
      <c r="F67" s="33">
        <v>6</v>
      </c>
      <c r="G67" s="33"/>
      <c r="H67" s="33"/>
      <c r="I67" s="33"/>
      <c r="J67" s="33"/>
      <c r="K67" s="59">
        <f t="shared" si="0"/>
        <v>0</v>
      </c>
      <c r="L67" s="33">
        <f t="shared" si="5"/>
        <v>6</v>
      </c>
      <c r="M67" s="345">
        <f t="shared" si="6"/>
        <v>1</v>
      </c>
      <c r="N67" s="345">
        <f t="shared" si="7"/>
        <v>1</v>
      </c>
      <c r="O67" s="345">
        <f t="shared" si="8"/>
        <v>0</v>
      </c>
      <c r="P67" s="31"/>
      <c r="Q67" s="184"/>
      <c r="R67" s="346"/>
      <c r="S67" s="198"/>
    </row>
    <row r="68" spans="1:69" ht="33" hidden="1" customHeight="1" x14ac:dyDescent="0.3">
      <c r="A68" s="41">
        <v>1793393</v>
      </c>
      <c r="B68" s="34" t="str">
        <f>VLOOKUP(A68,'S4 Details'!59:117,2,FALSE)</f>
        <v>Application Pre-Fill: Member Details - Other Information</v>
      </c>
      <c r="C68" s="35" t="s">
        <v>120</v>
      </c>
      <c r="D68" s="36">
        <f>VLOOKUP(A68,'S4 Details'!59:117,4,FALSE)</f>
        <v>44300</v>
      </c>
      <c r="E68" s="33">
        <f>VLOOKUP(A68,'S4 Details'!A59:S120,19,0)</f>
        <v>6</v>
      </c>
      <c r="F68" s="33">
        <v>6</v>
      </c>
      <c r="G68" s="33"/>
      <c r="H68" s="33"/>
      <c r="I68" s="33"/>
      <c r="J68" s="33"/>
      <c r="K68" s="59">
        <f t="shared" si="0"/>
        <v>0</v>
      </c>
      <c r="L68" s="33">
        <f t="shared" si="5"/>
        <v>6</v>
      </c>
      <c r="M68" s="345">
        <f t="shared" si="6"/>
        <v>1</v>
      </c>
      <c r="N68" s="345">
        <f t="shared" si="7"/>
        <v>1</v>
      </c>
      <c r="O68" s="345">
        <f t="shared" si="8"/>
        <v>0.33333333333333331</v>
      </c>
      <c r="P68" s="31"/>
      <c r="Q68" s="184"/>
      <c r="R68" s="346">
        <v>2</v>
      </c>
      <c r="S68" s="198"/>
    </row>
    <row r="69" spans="1:69" ht="26" hidden="1" x14ac:dyDescent="0.3">
      <c r="A69" s="41">
        <v>1793389</v>
      </c>
      <c r="B69" s="34" t="str">
        <f>VLOOKUP(A69,'S4 Details'!60:118,2,FALSE)</f>
        <v>Application Pre-Fill: Relationships &amp; Tax Filing</v>
      </c>
      <c r="C69" s="35" t="s">
        <v>120</v>
      </c>
      <c r="D69" s="36">
        <f>VLOOKUP(A69,'S4 Details'!60:118,4,FALSE)</f>
        <v>44300</v>
      </c>
      <c r="E69" s="33">
        <f>VLOOKUP(A69,'S4 Details'!A60:S121,19,0)</f>
        <v>5</v>
      </c>
      <c r="F69" s="33">
        <v>5</v>
      </c>
      <c r="G69" s="33"/>
      <c r="H69" s="33"/>
      <c r="I69" s="33"/>
      <c r="J69" s="33"/>
      <c r="K69" s="59">
        <f t="shared" si="0"/>
        <v>0</v>
      </c>
      <c r="L69" s="33">
        <f t="shared" si="5"/>
        <v>5</v>
      </c>
      <c r="M69" s="345">
        <f t="shared" si="6"/>
        <v>1</v>
      </c>
      <c r="N69" s="345">
        <f t="shared" si="7"/>
        <v>1</v>
      </c>
      <c r="O69" s="345">
        <f t="shared" si="8"/>
        <v>0</v>
      </c>
      <c r="P69" s="31"/>
      <c r="Q69" s="184"/>
      <c r="R69" s="346"/>
      <c r="S69" s="193"/>
      <c r="AJ69" s="41">
        <v>1714216</v>
      </c>
      <c r="AK69" s="34" t="e">
        <f>VLOOKUP(AJ69,'S3 Details'!A41:R103,2,FALSE)</f>
        <v>#N/A</v>
      </c>
      <c r="AL69" s="35" t="s">
        <v>122</v>
      </c>
      <c r="AM69" s="36" t="e">
        <f>VLOOKUP(AJ69,'S3 Details'!A41:R103,3,FALSE)</f>
        <v>#N/A</v>
      </c>
      <c r="AN69" s="33" t="e">
        <f>VLOOKUP(AJ69,'S3 Details'!A41:R103,6,FALSE)</f>
        <v>#N/A</v>
      </c>
      <c r="AO69" s="33">
        <v>6</v>
      </c>
      <c r="AP69" s="33">
        <v>1</v>
      </c>
      <c r="AQ69" s="96"/>
      <c r="AR69" s="33"/>
      <c r="AS69" s="59" t="e">
        <f>AN69-SUM(AO69+AP69+AQ69+AR69)</f>
        <v>#N/A</v>
      </c>
      <c r="AT69" s="33">
        <f>AO69+AP69</f>
        <v>7</v>
      </c>
      <c r="AU69" s="345">
        <f>IFERROR(AT69/AN69,0)</f>
        <v>0</v>
      </c>
      <c r="AV69" s="345">
        <f>IFERROR(AO69/AT69,0)</f>
        <v>0.8571428571428571</v>
      </c>
      <c r="AW69" s="345">
        <f>IFERROR(AZ69/AT69,0)</f>
        <v>0.8571428571428571</v>
      </c>
      <c r="AX69" s="31">
        <v>1753544</v>
      </c>
      <c r="AY69" s="42"/>
      <c r="AZ69" s="346">
        <v>6</v>
      </c>
      <c r="BA69" s="148"/>
      <c r="BB69" s="149"/>
      <c r="BC69" s="146"/>
      <c r="BD69" s="147"/>
      <c r="BE69" s="33"/>
      <c r="BF69" s="33"/>
      <c r="BG69" s="33"/>
      <c r="BH69" s="33"/>
      <c r="BI69" s="33"/>
      <c r="BJ69" s="59"/>
      <c r="BK69" s="33"/>
      <c r="BL69" s="345"/>
      <c r="BM69" s="345"/>
      <c r="BN69" s="345"/>
      <c r="BO69" s="346"/>
      <c r="BP69" s="42"/>
      <c r="BQ69" s="346"/>
    </row>
    <row r="70" spans="1:69" ht="26.15" hidden="1" customHeight="1" x14ac:dyDescent="0.3">
      <c r="A70" s="41">
        <v>1793398</v>
      </c>
      <c r="B70" s="34" t="str">
        <f>VLOOKUP(A70,'S4 Details'!61:119,2,FALSE)</f>
        <v>Application Pre-Fill: Sign &amp; Submit</v>
      </c>
      <c r="C70" s="35" t="s">
        <v>120</v>
      </c>
      <c r="D70" s="36">
        <f>VLOOKUP(A70,'S4 Details'!61:119,4,FALSE)</f>
        <v>44300</v>
      </c>
      <c r="E70" s="33">
        <f>VLOOKUP(A70,'S4 Details'!A61:S122,19,0)</f>
        <v>6</v>
      </c>
      <c r="F70" s="33">
        <v>6</v>
      </c>
      <c r="G70" s="33"/>
      <c r="H70" s="33"/>
      <c r="I70" s="33"/>
      <c r="J70" s="33"/>
      <c r="K70" s="59">
        <f t="shared" si="0"/>
        <v>0</v>
      </c>
      <c r="L70" s="33">
        <f t="shared" si="5"/>
        <v>6</v>
      </c>
      <c r="M70" s="345">
        <f t="shared" si="6"/>
        <v>1</v>
      </c>
      <c r="N70" s="345">
        <f t="shared" si="7"/>
        <v>1</v>
      </c>
      <c r="O70" s="345">
        <f t="shared" si="8"/>
        <v>1</v>
      </c>
      <c r="P70" s="31"/>
      <c r="Q70" s="31"/>
      <c r="R70" s="346">
        <v>6</v>
      </c>
      <c r="S70" s="198"/>
      <c r="AJ70" s="41">
        <v>1714215</v>
      </c>
      <c r="AK70" s="34" t="e">
        <f>VLOOKUP(AJ70,'S3 Details'!A42:R104,2,FALSE)</f>
        <v>#N/A</v>
      </c>
      <c r="AL70" s="35" t="s">
        <v>120</v>
      </c>
      <c r="AM70" s="36" t="e">
        <f>VLOOKUP(AJ70,'S3 Details'!A42:R104,3,FALSE)</f>
        <v>#N/A</v>
      </c>
      <c r="AN70" s="33" t="e">
        <f>VLOOKUP(AJ70,'S3 Details'!A42:R104,6,FALSE)</f>
        <v>#N/A</v>
      </c>
      <c r="AO70" s="33">
        <v>16</v>
      </c>
      <c r="AP70" s="33"/>
      <c r="AQ70" s="33"/>
      <c r="AR70" s="33"/>
      <c r="AS70" s="59" t="e">
        <f t="shared" ref="AS70:AS85" si="9">AN70-SUM(AO70+AP70+AQ70+AR70)</f>
        <v>#N/A</v>
      </c>
      <c r="AT70" s="33">
        <f t="shared" ref="AT70:AT85" si="10">AO70+AP70</f>
        <v>16</v>
      </c>
      <c r="AU70" s="345">
        <f t="shared" ref="AU70:AU85" si="11">IFERROR(AT70/AN70,0)</f>
        <v>0</v>
      </c>
      <c r="AV70" s="345">
        <f t="shared" ref="AV70:AV85" si="12">IFERROR(AO70/AT70,0)</f>
        <v>1</v>
      </c>
      <c r="AW70" s="345">
        <f t="shared" ref="AW70:AW85" si="13">IFERROR(AZ70/AT70,0)</f>
        <v>1</v>
      </c>
      <c r="AX70" s="31"/>
      <c r="AY70" s="41"/>
      <c r="AZ70" s="346">
        <v>16</v>
      </c>
      <c r="BA70" s="148"/>
      <c r="BB70" s="149"/>
      <c r="BC70" s="146"/>
      <c r="BD70" s="147"/>
      <c r="BE70" s="33"/>
      <c r="BF70" s="33"/>
      <c r="BG70" s="33"/>
      <c r="BH70" s="33"/>
      <c r="BI70" s="33"/>
      <c r="BJ70" s="59"/>
      <c r="BK70" s="33"/>
      <c r="BL70" s="345"/>
      <c r="BM70" s="345"/>
      <c r="BN70" s="345"/>
      <c r="BO70" s="346"/>
      <c r="BP70" s="42"/>
      <c r="BQ70" s="346"/>
    </row>
    <row r="71" spans="1:69" ht="26.15" hidden="1" customHeight="1" x14ac:dyDescent="0.35">
      <c r="A71" s="1">
        <v>1712561</v>
      </c>
      <c r="B71" s="34" t="str">
        <f>VLOOKUP(A71,'S4 Details'!62:120,2,FALSE)</f>
        <v>2.11 Eligibility Results &amp; Next Steps</v>
      </c>
      <c r="C71" s="146" t="s">
        <v>27</v>
      </c>
      <c r="D71" s="36">
        <f>VLOOKUP(A71,'S4 Details'!62:120,4,FALSE)</f>
        <v>44292</v>
      </c>
      <c r="E71" s="33" t="str">
        <f>VLOOKUP(A71,'S4 Details'!A62:S123,19,0)</f>
        <v>NA</v>
      </c>
      <c r="F71" s="33"/>
      <c r="G71" s="33"/>
      <c r="H71" s="33"/>
      <c r="I71" s="33"/>
      <c r="J71" s="33"/>
      <c r="K71" s="59">
        <v>0</v>
      </c>
      <c r="L71" s="33">
        <f>F71+G71</f>
        <v>0</v>
      </c>
      <c r="M71" s="345">
        <f>IFERROR(L71/E71,0)</f>
        <v>0</v>
      </c>
      <c r="N71" s="345">
        <f t="shared" ref="N71:N77" si="14">IFERROR(F71/L71,0)</f>
        <v>0</v>
      </c>
      <c r="O71" s="345">
        <f t="shared" ref="O71:O77" si="15">IFERROR(R71/L71,0)</f>
        <v>0</v>
      </c>
      <c r="P71" s="31"/>
      <c r="Q71" s="41"/>
      <c r="R71" s="346"/>
      <c r="S71" s="56"/>
      <c r="AK71" s="151"/>
      <c r="AL71" s="152"/>
      <c r="AM71" s="153"/>
      <c r="AN71" s="154"/>
      <c r="AO71" s="154"/>
      <c r="AP71" s="154"/>
      <c r="AQ71" s="154"/>
      <c r="AR71" s="154"/>
      <c r="AS71" s="155"/>
      <c r="AT71" s="154"/>
      <c r="AU71" s="156"/>
      <c r="AV71" s="156"/>
      <c r="AW71" s="156"/>
      <c r="AX71" s="105"/>
      <c r="AZ71" s="89"/>
      <c r="BB71" s="151"/>
      <c r="BC71" s="152"/>
      <c r="BD71" s="153"/>
      <c r="BE71" s="154"/>
      <c r="BF71" s="154"/>
      <c r="BG71" s="154"/>
      <c r="BH71" s="154"/>
      <c r="BI71" s="154"/>
      <c r="BJ71" s="155"/>
      <c r="BK71" s="154"/>
      <c r="BL71" s="156"/>
      <c r="BM71" s="156"/>
      <c r="BN71" s="156"/>
      <c r="BO71" s="89"/>
      <c r="BP71" s="100"/>
      <c r="BQ71" s="89"/>
    </row>
    <row r="72" spans="1:69" ht="26.15" hidden="1" customHeight="1" x14ac:dyDescent="0.3">
      <c r="A72" s="41">
        <v>1799100</v>
      </c>
      <c r="B72" s="34" t="str">
        <f>VLOOKUP(A72,'S4 Details'!63:121,2,FALSE)</f>
        <v>2.03.02 Household Member Details - Update to change reference table values for NOSSNREASON + RACEDISPLAY</v>
      </c>
      <c r="C72" s="35" t="s">
        <v>120</v>
      </c>
      <c r="D72" s="36" t="str">
        <f>VLOOKUP(A72,'S4 Details'!63:121,4,FALSE)</f>
        <v>TBD</v>
      </c>
      <c r="E72" s="33">
        <f>VLOOKUP(A72,'S4 Details'!A63:S124,19,0)</f>
        <v>3</v>
      </c>
      <c r="F72" s="33">
        <v>3</v>
      </c>
      <c r="G72" s="33"/>
      <c r="H72" s="33"/>
      <c r="I72" s="33"/>
      <c r="J72" s="33"/>
      <c r="K72" s="59">
        <f t="shared" si="0"/>
        <v>0</v>
      </c>
      <c r="L72" s="33">
        <f>F72+G72</f>
        <v>3</v>
      </c>
      <c r="M72" s="345">
        <f>IFERROR(L72/E72,0)</f>
        <v>1</v>
      </c>
      <c r="N72" s="345">
        <f t="shared" si="14"/>
        <v>1</v>
      </c>
      <c r="O72" s="345">
        <f t="shared" si="15"/>
        <v>1</v>
      </c>
      <c r="P72" s="31"/>
      <c r="Q72" s="41"/>
      <c r="R72" s="346">
        <v>3</v>
      </c>
      <c r="S72" s="56"/>
      <c r="AK72" s="151"/>
      <c r="AL72" s="152"/>
      <c r="AM72" s="153"/>
      <c r="AN72" s="154"/>
      <c r="AO72" s="154"/>
      <c r="AP72" s="154"/>
      <c r="AQ72" s="154"/>
      <c r="AR72" s="154"/>
      <c r="AS72" s="155"/>
      <c r="AT72" s="154"/>
      <c r="AU72" s="156"/>
      <c r="AV72" s="156"/>
      <c r="AW72" s="156"/>
      <c r="AX72" s="105"/>
      <c r="AZ72" s="89"/>
      <c r="BB72" s="151"/>
      <c r="BC72" s="152"/>
      <c r="BD72" s="153"/>
      <c r="BE72" s="154"/>
      <c r="BF72" s="154"/>
      <c r="BG72" s="154"/>
      <c r="BH72" s="154"/>
      <c r="BI72" s="154"/>
      <c r="BJ72" s="155"/>
      <c r="BK72" s="154"/>
      <c r="BL72" s="156"/>
      <c r="BM72" s="156"/>
      <c r="BN72" s="156"/>
      <c r="BO72" s="89"/>
      <c r="BP72" s="100"/>
      <c r="BQ72" s="89"/>
    </row>
    <row r="73" spans="1:69" ht="26.15" hidden="1" customHeight="1" x14ac:dyDescent="0.3">
      <c r="A73" s="41">
        <v>1799101</v>
      </c>
      <c r="B73" s="34" t="str">
        <f>VLOOKUP(A73,'S4 Details'!64:122,2,FALSE)</f>
        <v>2.08.01.04 Highest Level of Education Details - Update to change options for HIGHESTLEVELEDU</v>
      </c>
      <c r="C73" s="146" t="s">
        <v>120</v>
      </c>
      <c r="D73" s="36" t="str">
        <f>VLOOKUP(A73,'S4 Details'!64:122,4,FALSE)</f>
        <v>TBD</v>
      </c>
      <c r="E73" s="33">
        <f>VLOOKUP(A73,'S4 Details'!A64:S125,19,0)</f>
        <v>2</v>
      </c>
      <c r="F73" s="33">
        <v>2</v>
      </c>
      <c r="G73" s="33"/>
      <c r="H73" s="33"/>
      <c r="I73" s="33"/>
      <c r="J73" s="33"/>
      <c r="K73" s="59">
        <f t="shared" si="0"/>
        <v>0</v>
      </c>
      <c r="L73" s="33">
        <f>F73+G73</f>
        <v>2</v>
      </c>
      <c r="M73" s="345">
        <f>IFERROR(L73/E73,0)</f>
        <v>1</v>
      </c>
      <c r="N73" s="345">
        <f t="shared" si="14"/>
        <v>1</v>
      </c>
      <c r="O73" s="345">
        <f t="shared" si="15"/>
        <v>1</v>
      </c>
      <c r="P73" s="31"/>
      <c r="Q73" s="41"/>
      <c r="R73" s="346">
        <v>2</v>
      </c>
      <c r="S73" s="56"/>
      <c r="AK73" s="151"/>
      <c r="AL73" s="152"/>
      <c r="AM73" s="153"/>
      <c r="AN73" s="154"/>
      <c r="AO73" s="154"/>
      <c r="AP73" s="154"/>
      <c r="AQ73" s="154"/>
      <c r="AR73" s="154"/>
      <c r="AS73" s="155"/>
      <c r="AT73" s="154"/>
      <c r="AU73" s="156"/>
      <c r="AV73" s="156"/>
      <c r="AW73" s="156"/>
      <c r="AX73" s="105"/>
      <c r="AZ73" s="89"/>
      <c r="BB73" s="151"/>
      <c r="BC73" s="152"/>
      <c r="BD73" s="153"/>
      <c r="BE73" s="154"/>
      <c r="BF73" s="154"/>
      <c r="BG73" s="154"/>
      <c r="BH73" s="154"/>
      <c r="BI73" s="154"/>
      <c r="BJ73" s="155"/>
      <c r="BK73" s="154"/>
      <c r="BL73" s="156"/>
      <c r="BM73" s="156"/>
      <c r="BN73" s="156"/>
      <c r="BO73" s="89"/>
      <c r="BP73" s="100"/>
      <c r="BQ73" s="89"/>
    </row>
    <row r="74" spans="1:69" ht="26.15" hidden="1" customHeight="1" x14ac:dyDescent="0.3">
      <c r="A74" s="41">
        <v>1803142</v>
      </c>
      <c r="B74" s="34" t="str">
        <f>VLOOKUP(A74,'S4 Details'!65:123,2,FALSE)</f>
        <v>2.04.03 Non-Primary Applicant Contact Information - PREFERREDMETHODNOTICE updated option for "Electronic-Text Message" to "Electronic - Email and Text Message"</v>
      </c>
      <c r="C74" s="146" t="s">
        <v>120</v>
      </c>
      <c r="D74" s="36">
        <f>VLOOKUP(A74,'S4 Details'!65:123,4,FALSE)</f>
        <v>44298</v>
      </c>
      <c r="E74" s="33">
        <f>VLOOKUP(A74,'S4 Details'!A65:S126,19,0)</f>
        <v>2</v>
      </c>
      <c r="F74" s="33">
        <v>2</v>
      </c>
      <c r="G74" s="33"/>
      <c r="H74" s="33"/>
      <c r="I74" s="33"/>
      <c r="J74" s="33"/>
      <c r="K74" s="59">
        <f t="shared" si="0"/>
        <v>0</v>
      </c>
      <c r="L74" s="33">
        <f>F74+G74</f>
        <v>2</v>
      </c>
      <c r="M74" s="345">
        <f>IFERROR(L74/E74,0)</f>
        <v>1</v>
      </c>
      <c r="N74" s="345">
        <f t="shared" si="14"/>
        <v>1</v>
      </c>
      <c r="O74" s="345">
        <f t="shared" si="15"/>
        <v>1</v>
      </c>
      <c r="P74" s="31"/>
      <c r="Q74" s="41"/>
      <c r="R74" s="346">
        <v>2</v>
      </c>
      <c r="S74" s="56"/>
      <c r="AK74" s="151"/>
      <c r="AL74" s="152"/>
      <c r="AM74" s="153"/>
      <c r="AN74" s="154"/>
      <c r="AO74" s="154"/>
      <c r="AP74" s="154"/>
      <c r="AQ74" s="154"/>
      <c r="AR74" s="154"/>
      <c r="AS74" s="155"/>
      <c r="AT74" s="154"/>
      <c r="AU74" s="156"/>
      <c r="AV74" s="156"/>
      <c r="AW74" s="156"/>
      <c r="AX74" s="105"/>
      <c r="AZ74" s="89"/>
      <c r="BB74" s="151"/>
      <c r="BC74" s="152"/>
      <c r="BD74" s="153"/>
      <c r="BE74" s="154"/>
      <c r="BF74" s="154"/>
      <c r="BG74" s="154"/>
      <c r="BH74" s="154"/>
      <c r="BI74" s="154"/>
      <c r="BJ74" s="155"/>
      <c r="BK74" s="154"/>
      <c r="BL74" s="156"/>
      <c r="BM74" s="156"/>
      <c r="BN74" s="156"/>
      <c r="BO74" s="89"/>
      <c r="BP74" s="100"/>
      <c r="BQ74" s="89"/>
    </row>
    <row r="75" spans="1:69" ht="26.15" hidden="1" customHeight="1" x14ac:dyDescent="0.3">
      <c r="A75" s="41">
        <v>1807329</v>
      </c>
      <c r="B75" s="34" t="str">
        <f>VLOOKUP(A75,'S4 Details'!66:124,2,FALSE)</f>
        <v>2.07.06 Expenses Selection - Update to add Medicaid (MAGI) to program logic for "Does anyone in this household pay alimony?"</v>
      </c>
      <c r="C75" s="146" t="s">
        <v>120</v>
      </c>
      <c r="D75" s="36">
        <f>VLOOKUP(A75,'S4 Details'!66:124,4,FALSE)</f>
        <v>44299</v>
      </c>
      <c r="E75" s="33">
        <f>VLOOKUP(A75,'S4 Details'!A66:S127,19,0)</f>
        <v>3</v>
      </c>
      <c r="F75" s="33">
        <v>3</v>
      </c>
      <c r="G75" s="33"/>
      <c r="H75" s="33"/>
      <c r="I75" s="33"/>
      <c r="J75" s="33"/>
      <c r="K75" s="59">
        <f t="shared" si="0"/>
        <v>0</v>
      </c>
      <c r="L75" s="33">
        <f>F75+G75</f>
        <v>3</v>
      </c>
      <c r="M75" s="345">
        <f>IFERROR(L75/E75,0)</f>
        <v>1</v>
      </c>
      <c r="N75" s="345">
        <f t="shared" si="14"/>
        <v>1</v>
      </c>
      <c r="O75" s="345">
        <f t="shared" si="15"/>
        <v>1</v>
      </c>
      <c r="P75" s="31"/>
      <c r="Q75" s="41"/>
      <c r="R75" s="346">
        <v>3</v>
      </c>
      <c r="S75" s="56"/>
      <c r="AK75" s="151"/>
      <c r="AL75" s="152"/>
      <c r="AM75" s="153"/>
      <c r="AN75" s="154"/>
      <c r="AO75" s="154"/>
      <c r="AP75" s="154"/>
      <c r="AQ75" s="154"/>
      <c r="AR75" s="154"/>
      <c r="AS75" s="155"/>
      <c r="AT75" s="154"/>
      <c r="AU75" s="156"/>
      <c r="AV75" s="156"/>
      <c r="AW75" s="156"/>
      <c r="AX75" s="105"/>
      <c r="AZ75" s="89"/>
      <c r="BB75" s="151"/>
      <c r="BC75" s="152"/>
      <c r="BD75" s="153"/>
      <c r="BE75" s="154"/>
      <c r="BF75" s="154"/>
      <c r="BG75" s="154"/>
      <c r="BH75" s="154"/>
      <c r="BI75" s="154"/>
      <c r="BJ75" s="155"/>
      <c r="BK75" s="154"/>
      <c r="BL75" s="156"/>
      <c r="BM75" s="156"/>
      <c r="BN75" s="156"/>
      <c r="BO75" s="89"/>
      <c r="BP75" s="100"/>
      <c r="BQ75" s="89"/>
    </row>
    <row r="76" spans="1:69" ht="26.15" hidden="1" customHeight="1" x14ac:dyDescent="0.3">
      <c r="A76" s="41">
        <v>1779086</v>
      </c>
      <c r="B76" s="34" t="s">
        <v>1574</v>
      </c>
      <c r="C76" s="35" t="s">
        <v>120</v>
      </c>
      <c r="D76" s="36" t="s">
        <v>162</v>
      </c>
      <c r="E76" s="33">
        <v>0</v>
      </c>
      <c r="F76" s="33"/>
      <c r="G76" s="33"/>
      <c r="H76" s="33"/>
      <c r="I76" s="33"/>
      <c r="J76" s="33"/>
      <c r="K76" s="59"/>
      <c r="L76" s="33"/>
      <c r="M76" s="345"/>
      <c r="N76" s="345"/>
      <c r="O76" s="345"/>
      <c r="P76" s="31"/>
      <c r="Q76" s="41"/>
      <c r="R76" s="346"/>
      <c r="S76" s="56"/>
      <c r="AK76" s="151"/>
      <c r="AL76" s="152"/>
      <c r="AM76" s="153"/>
      <c r="AN76" s="154"/>
      <c r="AO76" s="154"/>
      <c r="AP76" s="154"/>
      <c r="AQ76" s="154"/>
      <c r="AR76" s="154"/>
      <c r="AS76" s="155"/>
      <c r="AT76" s="154"/>
      <c r="AU76" s="156"/>
      <c r="AV76" s="156"/>
      <c r="AW76" s="156"/>
      <c r="AX76" s="105"/>
      <c r="AZ76" s="89"/>
      <c r="BB76" s="151"/>
      <c r="BC76" s="152"/>
      <c r="BD76" s="153"/>
      <c r="BE76" s="154"/>
      <c r="BF76" s="154"/>
      <c r="BG76" s="154"/>
      <c r="BH76" s="154"/>
      <c r="BI76" s="154"/>
      <c r="BJ76" s="155"/>
      <c r="BK76" s="154"/>
      <c r="BL76" s="156"/>
      <c r="BM76" s="156"/>
      <c r="BN76" s="156"/>
      <c r="BO76" s="89"/>
      <c r="BP76" s="100"/>
      <c r="BQ76" s="89"/>
    </row>
    <row r="77" spans="1:69" hidden="1" x14ac:dyDescent="0.3">
      <c r="A77" s="389" t="s">
        <v>110</v>
      </c>
      <c r="B77" s="390"/>
      <c r="C77" s="390"/>
      <c r="D77" s="391"/>
      <c r="E77" s="343">
        <f t="shared" ref="E77:L77" si="16">SUM(E12:E76)</f>
        <v>204</v>
      </c>
      <c r="F77" s="343">
        <f t="shared" si="16"/>
        <v>204</v>
      </c>
      <c r="G77" s="343">
        <f t="shared" si="16"/>
        <v>0</v>
      </c>
      <c r="H77" s="62">
        <f t="shared" si="16"/>
        <v>0</v>
      </c>
      <c r="I77" s="62">
        <f t="shared" si="16"/>
        <v>0</v>
      </c>
      <c r="J77" s="62">
        <f t="shared" si="16"/>
        <v>0</v>
      </c>
      <c r="K77" s="61">
        <f t="shared" si="16"/>
        <v>0</v>
      </c>
      <c r="L77" s="343">
        <f t="shared" si="16"/>
        <v>204</v>
      </c>
      <c r="M77" s="38">
        <f>L77/E77</f>
        <v>1</v>
      </c>
      <c r="N77" s="38">
        <f t="shared" si="14"/>
        <v>1</v>
      </c>
      <c r="O77" s="38">
        <f t="shared" si="15"/>
        <v>0.74509803921568629</v>
      </c>
      <c r="P77" s="37"/>
      <c r="Q77" s="41"/>
      <c r="R77" s="30">
        <f>SUM(R12:R76)</f>
        <v>152</v>
      </c>
    </row>
    <row r="78" spans="1:69" x14ac:dyDescent="0.3">
      <c r="AJ78" s="41">
        <v>1714268</v>
      </c>
      <c r="AK78" s="34" t="e">
        <f>VLOOKUP(AJ78,'S3 Details'!A87:R149,2,FALSE)</f>
        <v>#N/A</v>
      </c>
      <c r="AL78" s="35" t="s">
        <v>120</v>
      </c>
      <c r="AM78" s="36" t="e">
        <f>VLOOKUP(AJ78,'S3 Details'!A87:R149,3,FALSE)</f>
        <v>#N/A</v>
      </c>
      <c r="AN78" s="33" t="e">
        <f>VLOOKUP(AJ78,'S3 Details'!A87:R149,6,FALSE)</f>
        <v>#N/A</v>
      </c>
      <c r="AO78" s="33">
        <v>6</v>
      </c>
      <c r="AP78" s="33"/>
      <c r="AQ78" s="33"/>
      <c r="AR78" s="33"/>
      <c r="AS78" s="59" t="e">
        <f t="shared" si="9"/>
        <v>#N/A</v>
      </c>
      <c r="AT78" s="33">
        <f t="shared" si="10"/>
        <v>6</v>
      </c>
      <c r="AU78" s="345">
        <f t="shared" si="11"/>
        <v>0</v>
      </c>
      <c r="AV78" s="345">
        <f t="shared" si="12"/>
        <v>1</v>
      </c>
      <c r="AW78" s="345">
        <f t="shared" si="13"/>
        <v>0.66666666666666663</v>
      </c>
      <c r="AX78" s="31"/>
      <c r="AY78" s="41"/>
      <c r="AZ78" s="346">
        <v>4</v>
      </c>
      <c r="BA78" s="389" t="s">
        <v>110</v>
      </c>
      <c r="BB78" s="390"/>
      <c r="BC78" s="390"/>
      <c r="BD78" s="391"/>
      <c r="BE78" s="343">
        <f>SUM(E12:E49)</f>
        <v>132</v>
      </c>
      <c r="BF78" s="343">
        <f>SUM(F12:F49)</f>
        <v>132</v>
      </c>
      <c r="BG78" s="343">
        <f>SUM(G12:G49)</f>
        <v>0</v>
      </c>
      <c r="BH78" s="62">
        <f>SUM(H12:H49)</f>
        <v>0</v>
      </c>
      <c r="BI78" s="343">
        <f>SUM(J12:J49)</f>
        <v>0</v>
      </c>
      <c r="BJ78" s="61">
        <f>SUM(K12:K49)</f>
        <v>0</v>
      </c>
      <c r="BK78" s="343">
        <f>SUM(L12:L49)</f>
        <v>132</v>
      </c>
      <c r="BL78" s="38">
        <f>BK78/BE78</f>
        <v>1</v>
      </c>
      <c r="BM78" s="38">
        <f>BF78/BK78</f>
        <v>1</v>
      </c>
      <c r="BN78" s="38">
        <f>BQ78/BK78</f>
        <v>0.86363636363636365</v>
      </c>
      <c r="BO78" s="27"/>
      <c r="BP78" s="41"/>
      <c r="BQ78" s="30">
        <f>SUM(R12:R49)</f>
        <v>114</v>
      </c>
    </row>
    <row r="79" spans="1:69" ht="14.5" customHeight="1" x14ac:dyDescent="0.3">
      <c r="AJ79" s="41">
        <v>1714269</v>
      </c>
      <c r="AK79" s="34" t="e">
        <f>VLOOKUP(AJ79,'S3 Details'!A88:R150,2,FALSE)</f>
        <v>#N/A</v>
      </c>
      <c r="AL79" s="35" t="s">
        <v>120</v>
      </c>
      <c r="AM79" s="36" t="e">
        <f>VLOOKUP(AJ79,'S3 Details'!A88:R150,3,FALSE)</f>
        <v>#N/A</v>
      </c>
      <c r="AN79" s="33" t="e">
        <f>VLOOKUP(AJ79,'S3 Details'!A88:R150,6,FALSE)</f>
        <v>#N/A</v>
      </c>
      <c r="AO79" s="33">
        <v>11</v>
      </c>
      <c r="AP79" s="33"/>
      <c r="AQ79" s="33"/>
      <c r="AR79" s="33"/>
      <c r="AS79" s="59" t="e">
        <f t="shared" si="9"/>
        <v>#N/A</v>
      </c>
      <c r="AT79" s="33">
        <f t="shared" si="10"/>
        <v>11</v>
      </c>
      <c r="AU79" s="345">
        <f t="shared" si="11"/>
        <v>0</v>
      </c>
      <c r="AV79" s="345">
        <f t="shared" si="12"/>
        <v>1</v>
      </c>
      <c r="AW79" s="345">
        <f t="shared" si="13"/>
        <v>0.72727272727272729</v>
      </c>
      <c r="AX79" s="31"/>
      <c r="AY79" s="41"/>
      <c r="AZ79" s="346">
        <v>8</v>
      </c>
    </row>
    <row r="80" spans="1:69" ht="14.5" customHeight="1" x14ac:dyDescent="0.3">
      <c r="AJ80" s="41">
        <v>1714274</v>
      </c>
      <c r="AK80" s="34" t="e">
        <f>VLOOKUP(AJ80,'S3 Details'!A89:R151,2,FALSE)</f>
        <v>#N/A</v>
      </c>
      <c r="AL80" s="35" t="s">
        <v>122</v>
      </c>
      <c r="AM80" s="36" t="e">
        <f>VLOOKUP(AJ80,'S3 Details'!A89:R151,3,FALSE)</f>
        <v>#N/A</v>
      </c>
      <c r="AN80" s="33" t="e">
        <f>VLOOKUP(AJ80,'S3 Details'!A89:R151,6,FALSE)</f>
        <v>#N/A</v>
      </c>
      <c r="AO80" s="33">
        <v>6</v>
      </c>
      <c r="AP80" s="33">
        <v>1</v>
      </c>
      <c r="AQ80" s="33"/>
      <c r="AR80" s="33"/>
      <c r="AS80" s="59" t="e">
        <f t="shared" si="9"/>
        <v>#N/A</v>
      </c>
      <c r="AT80" s="33">
        <f t="shared" si="10"/>
        <v>7</v>
      </c>
      <c r="AU80" s="345">
        <f t="shared" si="11"/>
        <v>0</v>
      </c>
      <c r="AV80" s="345">
        <f t="shared" si="12"/>
        <v>0.8571428571428571</v>
      </c>
      <c r="AW80" s="345">
        <f t="shared" si="13"/>
        <v>0.7142857142857143</v>
      </c>
      <c r="AX80" s="31">
        <v>1777184</v>
      </c>
      <c r="AY80" s="41"/>
      <c r="AZ80" s="346">
        <v>5</v>
      </c>
    </row>
    <row r="81" spans="1:58" ht="14.5" x14ac:dyDescent="0.3">
      <c r="AJ81" s="41">
        <v>1712574</v>
      </c>
      <c r="AK81" s="34" t="e">
        <f>VLOOKUP(AJ81,'S3 Details'!A90:R152,2,FALSE)</f>
        <v>#N/A</v>
      </c>
      <c r="AL81" s="35" t="s">
        <v>27</v>
      </c>
      <c r="AM81" s="36"/>
      <c r="AN81" s="33" t="e">
        <f>VLOOKUP(AJ81,'S3 Details'!A90:R152,6,FALSE)</f>
        <v>#N/A</v>
      </c>
      <c r="AO81" s="33"/>
      <c r="AP81" s="33"/>
      <c r="AQ81" s="33"/>
      <c r="AR81" s="33"/>
      <c r="AS81" s="59" t="e">
        <f t="shared" si="9"/>
        <v>#N/A</v>
      </c>
      <c r="AT81" s="33">
        <f t="shared" si="10"/>
        <v>0</v>
      </c>
      <c r="AU81" s="345">
        <f t="shared" si="11"/>
        <v>0</v>
      </c>
      <c r="AV81" s="345">
        <f t="shared" si="12"/>
        <v>0</v>
      </c>
      <c r="AW81" s="345">
        <f t="shared" si="13"/>
        <v>0</v>
      </c>
      <c r="AX81" s="31"/>
      <c r="AY81" s="41"/>
      <c r="AZ81" s="346"/>
      <c r="BA81" s="63"/>
      <c r="BB81" s="63"/>
      <c r="BC81" s="63"/>
      <c r="BD81" s="63"/>
      <c r="BE81" s="63"/>
      <c r="BF81" s="63"/>
    </row>
    <row r="82" spans="1:58" x14ac:dyDescent="0.3">
      <c r="AJ82" s="41">
        <v>1714275</v>
      </c>
      <c r="AK82" s="34" t="e">
        <f>VLOOKUP(AJ82,'S3 Details'!A91:R153,2,FALSE)</f>
        <v>#N/A</v>
      </c>
      <c r="AL82" s="35" t="s">
        <v>120</v>
      </c>
      <c r="AM82" s="36" t="e">
        <f>VLOOKUP(AJ82,'S3 Details'!A91:R153,3,FALSE)</f>
        <v>#N/A</v>
      </c>
      <c r="AN82" s="33" t="e">
        <f>VLOOKUP(AJ82,'S3 Details'!A91:R153,6,FALSE)</f>
        <v>#N/A</v>
      </c>
      <c r="AO82" s="33">
        <v>7</v>
      </c>
      <c r="AP82" s="33"/>
      <c r="AQ82" s="33"/>
      <c r="AR82" s="33"/>
      <c r="AS82" s="59" t="e">
        <f t="shared" si="9"/>
        <v>#N/A</v>
      </c>
      <c r="AT82" s="33">
        <f t="shared" si="10"/>
        <v>7</v>
      </c>
      <c r="AU82" s="345">
        <f t="shared" si="11"/>
        <v>0</v>
      </c>
      <c r="AV82" s="345">
        <f t="shared" si="12"/>
        <v>1</v>
      </c>
      <c r="AW82" s="345">
        <f t="shared" si="13"/>
        <v>1</v>
      </c>
      <c r="AX82" s="31"/>
      <c r="AY82" s="41"/>
      <c r="AZ82" s="346">
        <v>7</v>
      </c>
      <c r="BA82" s="384" t="s">
        <v>139</v>
      </c>
      <c r="BB82" s="385"/>
      <c r="BC82" s="385"/>
      <c r="BD82" s="385"/>
      <c r="BE82" s="385"/>
      <c r="BF82" s="386"/>
    </row>
    <row r="83" spans="1:58" x14ac:dyDescent="0.3">
      <c r="AJ83" s="41">
        <v>1714277</v>
      </c>
      <c r="AK83" s="34" t="e">
        <f>VLOOKUP(AJ83,'S3 Details'!A92:R154,2,FALSE)</f>
        <v>#N/A</v>
      </c>
      <c r="AL83" s="35" t="s">
        <v>120</v>
      </c>
      <c r="AM83" s="36" t="e">
        <f>VLOOKUP(AJ83,'S3 Details'!A92:R154,3,FALSE)</f>
        <v>#N/A</v>
      </c>
      <c r="AN83" s="33" t="e">
        <f>VLOOKUP(AJ83,'S3 Details'!A92:R154,6,FALSE)</f>
        <v>#N/A</v>
      </c>
      <c r="AO83" s="33">
        <v>12</v>
      </c>
      <c r="AP83" s="33"/>
      <c r="AQ83" s="33"/>
      <c r="AR83" s="33"/>
      <c r="AS83" s="59" t="e">
        <f t="shared" si="9"/>
        <v>#N/A</v>
      </c>
      <c r="AT83" s="33">
        <f t="shared" si="10"/>
        <v>12</v>
      </c>
      <c r="AU83" s="345">
        <f t="shared" si="11"/>
        <v>0</v>
      </c>
      <c r="AV83" s="345">
        <f t="shared" si="12"/>
        <v>1</v>
      </c>
      <c r="AW83" s="345">
        <f t="shared" si="13"/>
        <v>0.75</v>
      </c>
      <c r="AX83" s="31"/>
      <c r="AY83" s="41"/>
      <c r="AZ83" s="346">
        <v>9</v>
      </c>
      <c r="BA83" s="342" t="s">
        <v>140</v>
      </c>
      <c r="BB83" s="342" t="s">
        <v>141</v>
      </c>
      <c r="BC83" s="342" t="s">
        <v>20</v>
      </c>
      <c r="BD83" s="342" t="s">
        <v>142</v>
      </c>
      <c r="BE83" s="342" t="s">
        <v>143</v>
      </c>
      <c r="BF83" s="342" t="s">
        <v>115</v>
      </c>
    </row>
    <row r="84" spans="1:58" ht="14.5" x14ac:dyDescent="0.35">
      <c r="AJ84" s="41">
        <v>1714278</v>
      </c>
      <c r="AK84" s="34" t="e">
        <f>VLOOKUP(AJ84,'S3 Details'!A93:R155,2,FALSE)</f>
        <v>#N/A</v>
      </c>
      <c r="AL84" s="35" t="s">
        <v>120</v>
      </c>
      <c r="AM84" s="36" t="e">
        <f>VLOOKUP(AJ84,'S3 Details'!A93:R155,3,FALSE)</f>
        <v>#N/A</v>
      </c>
      <c r="AN84" s="33" t="e">
        <f>VLOOKUP(AJ84,'S3 Details'!A93:R155,6,FALSE)</f>
        <v>#N/A</v>
      </c>
      <c r="AO84" s="33">
        <v>6</v>
      </c>
      <c r="AP84" s="33"/>
      <c r="AQ84" s="33"/>
      <c r="AR84" s="33"/>
      <c r="AS84" s="59" t="e">
        <f t="shared" si="9"/>
        <v>#N/A</v>
      </c>
      <c r="AT84" s="33">
        <f t="shared" si="10"/>
        <v>6</v>
      </c>
      <c r="AU84" s="345">
        <f t="shared" si="11"/>
        <v>0</v>
      </c>
      <c r="AV84" s="345">
        <f t="shared" si="12"/>
        <v>1</v>
      </c>
      <c r="AW84" s="345">
        <f t="shared" si="13"/>
        <v>1</v>
      </c>
      <c r="AX84" s="31"/>
      <c r="AY84" s="41"/>
      <c r="AZ84" s="346">
        <v>6</v>
      </c>
      <c r="BA84" s="119" t="s">
        <v>144</v>
      </c>
      <c r="BB84" s="63">
        <v>2</v>
      </c>
      <c r="BC84" s="63">
        <v>10</v>
      </c>
      <c r="BD84" s="63">
        <v>14</v>
      </c>
      <c r="BE84" s="63">
        <v>2</v>
      </c>
      <c r="BF84" s="63">
        <v>28</v>
      </c>
    </row>
    <row r="85" spans="1:58" ht="14.5" x14ac:dyDescent="0.35">
      <c r="AJ85" s="41">
        <v>1714280</v>
      </c>
      <c r="AK85" s="34" t="e">
        <f>VLOOKUP(AJ85,'S3 Details'!A94:R156,2,FALSE)</f>
        <v>#N/A</v>
      </c>
      <c r="AL85" s="35" t="s">
        <v>120</v>
      </c>
      <c r="AM85" s="36" t="e">
        <f>VLOOKUP(AJ85,'S3 Details'!A94:R156,3,FALSE)</f>
        <v>#N/A</v>
      </c>
      <c r="AN85" s="33" t="e">
        <f>VLOOKUP(AJ85,'S3 Details'!A94:R156,6,FALSE)</f>
        <v>#N/A</v>
      </c>
      <c r="AO85" s="33">
        <v>6</v>
      </c>
      <c r="AP85" s="33"/>
      <c r="AQ85" s="33"/>
      <c r="AR85" s="33"/>
      <c r="AS85" s="59" t="e">
        <f t="shared" si="9"/>
        <v>#N/A</v>
      </c>
      <c r="AT85" s="33">
        <f t="shared" si="10"/>
        <v>6</v>
      </c>
      <c r="AU85" s="345">
        <f t="shared" si="11"/>
        <v>0</v>
      </c>
      <c r="AV85" s="345">
        <f t="shared" si="12"/>
        <v>1</v>
      </c>
      <c r="AW85" s="345">
        <f t="shared" si="13"/>
        <v>1</v>
      </c>
      <c r="AX85" s="31"/>
      <c r="AY85" s="41"/>
      <c r="AZ85" s="346">
        <v>6</v>
      </c>
      <c r="BA85" s="120" t="s">
        <v>239</v>
      </c>
      <c r="BB85" s="347"/>
      <c r="BC85" s="347">
        <v>1</v>
      </c>
      <c r="BD85" s="347">
        <v>1</v>
      </c>
      <c r="BE85" s="347"/>
      <c r="BF85" s="347">
        <v>2</v>
      </c>
    </row>
    <row r="86" spans="1:58" x14ac:dyDescent="0.3">
      <c r="A86" s="382" t="s">
        <v>1516</v>
      </c>
      <c r="B86" s="382"/>
      <c r="C86" s="382"/>
      <c r="D86" s="382"/>
      <c r="E86" s="382"/>
      <c r="F86" s="382"/>
      <c r="H86" s="396" t="s">
        <v>1516</v>
      </c>
      <c r="I86" s="397"/>
      <c r="J86" s="397"/>
      <c r="K86" s="397"/>
      <c r="L86" s="397"/>
      <c r="M86" s="397"/>
      <c r="N86" s="397"/>
    </row>
    <row r="87" spans="1:58" x14ac:dyDescent="0.3">
      <c r="A87" s="342" t="s">
        <v>140</v>
      </c>
      <c r="B87" s="342" t="s">
        <v>141</v>
      </c>
      <c r="C87" s="342" t="s">
        <v>20</v>
      </c>
      <c r="D87" s="342" t="s">
        <v>142</v>
      </c>
      <c r="E87" s="342" t="s">
        <v>143</v>
      </c>
      <c r="F87" s="342" t="s">
        <v>115</v>
      </c>
      <c r="H87" s="188" t="s">
        <v>1575</v>
      </c>
      <c r="I87" s="188" t="s">
        <v>234</v>
      </c>
      <c r="J87" s="188" t="s">
        <v>141</v>
      </c>
      <c r="K87" s="188" t="s">
        <v>20</v>
      </c>
      <c r="L87" s="188" t="s">
        <v>142</v>
      </c>
      <c r="M87" s="188" t="s">
        <v>143</v>
      </c>
      <c r="N87" s="188" t="s">
        <v>115</v>
      </c>
      <c r="Q87" s="188" t="s">
        <v>142</v>
      </c>
    </row>
    <row r="88" spans="1:58" ht="14.5" x14ac:dyDescent="0.35">
      <c r="A88" s="119" t="s">
        <v>144</v>
      </c>
      <c r="B88" s="63"/>
      <c r="C88" s="63"/>
      <c r="D88" s="63">
        <v>4</v>
      </c>
      <c r="E88" s="63"/>
      <c r="F88" s="63">
        <v>4</v>
      </c>
      <c r="H88" s="120" t="s">
        <v>113</v>
      </c>
      <c r="I88" s="347"/>
      <c r="J88" s="347">
        <v>27</v>
      </c>
      <c r="K88" s="347">
        <v>30</v>
      </c>
      <c r="L88" s="347">
        <v>23</v>
      </c>
      <c r="M88" s="347">
        <v>8</v>
      </c>
      <c r="N88" s="120">
        <v>88</v>
      </c>
      <c r="Q88" s="347">
        <v>2</v>
      </c>
    </row>
    <row r="89" spans="1:58" ht="14.5" x14ac:dyDescent="0.35">
      <c r="A89" s="120" t="s">
        <v>113</v>
      </c>
      <c r="B89" s="347"/>
      <c r="C89" s="347"/>
      <c r="D89" s="347">
        <v>4</v>
      </c>
      <c r="E89" s="347"/>
      <c r="F89" s="347">
        <v>4</v>
      </c>
      <c r="H89" s="120" t="s">
        <v>114</v>
      </c>
      <c r="I89" s="347">
        <v>4</v>
      </c>
      <c r="J89" s="347">
        <v>9</v>
      </c>
      <c r="K89" s="347"/>
      <c r="L89" s="347"/>
      <c r="M89" s="347"/>
      <c r="N89" s="120">
        <v>13</v>
      </c>
      <c r="Q89" s="347"/>
    </row>
    <row r="90" spans="1:58" ht="14.5" x14ac:dyDescent="0.35">
      <c r="A90" s="119" t="s">
        <v>162</v>
      </c>
      <c r="B90" s="63">
        <v>7</v>
      </c>
      <c r="C90" s="63">
        <v>8</v>
      </c>
      <c r="D90" s="63">
        <v>6</v>
      </c>
      <c r="E90" s="63">
        <v>1</v>
      </c>
      <c r="F90" s="63">
        <v>22</v>
      </c>
      <c r="H90" s="120" t="s">
        <v>1576</v>
      </c>
      <c r="I90" s="347"/>
      <c r="J90" s="347">
        <v>12</v>
      </c>
      <c r="K90" s="347"/>
      <c r="L90" s="347"/>
      <c r="M90" s="347"/>
      <c r="N90" s="120">
        <v>12</v>
      </c>
      <c r="Q90" s="347">
        <v>23</v>
      </c>
    </row>
    <row r="91" spans="1:58" ht="14.5" x14ac:dyDescent="0.35">
      <c r="A91" s="120" t="s">
        <v>239</v>
      </c>
      <c r="B91" s="347"/>
      <c r="C91" s="347">
        <v>2</v>
      </c>
      <c r="D91" s="347">
        <v>2</v>
      </c>
      <c r="E91" s="347">
        <v>1</v>
      </c>
      <c r="F91" s="347">
        <v>5</v>
      </c>
      <c r="H91" s="120" t="s">
        <v>1518</v>
      </c>
      <c r="I91" s="347"/>
      <c r="J91" s="347">
        <v>2</v>
      </c>
      <c r="K91" s="347">
        <v>1</v>
      </c>
      <c r="L91" s="347">
        <v>2</v>
      </c>
      <c r="M91" s="347"/>
      <c r="N91" s="120">
        <v>5</v>
      </c>
      <c r="Q91" s="347">
        <v>1</v>
      </c>
    </row>
    <row r="92" spans="1:58" ht="14.5" x14ac:dyDescent="0.35">
      <c r="A92" s="120" t="s">
        <v>114</v>
      </c>
      <c r="B92" s="347">
        <v>7</v>
      </c>
      <c r="C92" s="347">
        <v>5</v>
      </c>
      <c r="D92" s="347">
        <v>4</v>
      </c>
      <c r="E92" s="347"/>
      <c r="F92" s="347">
        <v>16</v>
      </c>
      <c r="H92" s="120" t="s">
        <v>236</v>
      </c>
      <c r="I92" s="347"/>
      <c r="J92" s="347">
        <v>5</v>
      </c>
      <c r="K92" s="347"/>
      <c r="L92" s="347"/>
      <c r="M92" s="347"/>
      <c r="N92" s="120">
        <v>5</v>
      </c>
      <c r="Q92" s="347"/>
    </row>
    <row r="93" spans="1:58" ht="14.5" x14ac:dyDescent="0.35">
      <c r="A93" s="120" t="s">
        <v>1517</v>
      </c>
      <c r="B93" s="347"/>
      <c r="C93" s="347">
        <v>1</v>
      </c>
      <c r="D93" s="347"/>
      <c r="E93" s="347"/>
      <c r="F93" s="347">
        <v>1</v>
      </c>
      <c r="H93" s="120" t="s">
        <v>235</v>
      </c>
      <c r="I93" s="347"/>
      <c r="J93" s="347">
        <v>3</v>
      </c>
      <c r="K93" s="347"/>
      <c r="L93" s="347"/>
      <c r="M93" s="347"/>
      <c r="N93" s="120">
        <v>3</v>
      </c>
      <c r="Q93" s="347"/>
    </row>
    <row r="94" spans="1:58" ht="14.5" x14ac:dyDescent="0.35">
      <c r="A94" s="119" t="s">
        <v>147</v>
      </c>
      <c r="B94" s="63"/>
      <c r="C94" s="63"/>
      <c r="D94" s="63">
        <v>1</v>
      </c>
      <c r="E94" s="63">
        <v>1</v>
      </c>
      <c r="F94" s="63">
        <v>2</v>
      </c>
      <c r="H94" s="120" t="s">
        <v>148</v>
      </c>
      <c r="I94" s="347"/>
      <c r="J94" s="347"/>
      <c r="K94" s="347"/>
      <c r="L94" s="347">
        <v>1</v>
      </c>
      <c r="M94" s="347"/>
      <c r="N94" s="120">
        <v>1</v>
      </c>
      <c r="Q94" s="347"/>
    </row>
    <row r="95" spans="1:58" ht="14.5" x14ac:dyDescent="0.35">
      <c r="A95" s="120" t="s">
        <v>113</v>
      </c>
      <c r="B95" s="347"/>
      <c r="C95" s="347"/>
      <c r="D95" s="347">
        <v>1</v>
      </c>
      <c r="E95" s="347"/>
      <c r="F95" s="347">
        <v>1</v>
      </c>
      <c r="H95" s="120" t="s">
        <v>145</v>
      </c>
      <c r="I95" s="347"/>
      <c r="J95" s="347">
        <v>1</v>
      </c>
      <c r="K95" s="347"/>
      <c r="L95" s="347"/>
      <c r="M95" s="347"/>
      <c r="N95" s="120">
        <v>1</v>
      </c>
      <c r="Q95" s="347"/>
    </row>
    <row r="96" spans="1:58" ht="14.5" x14ac:dyDescent="0.35">
      <c r="A96" s="120" t="s">
        <v>114</v>
      </c>
      <c r="B96" s="347"/>
      <c r="C96" s="347"/>
      <c r="D96" s="347"/>
      <c r="E96" s="347">
        <v>1</v>
      </c>
      <c r="F96" s="347">
        <v>1</v>
      </c>
      <c r="H96" s="189" t="s">
        <v>115</v>
      </c>
      <c r="I96" s="190">
        <v>4</v>
      </c>
      <c r="J96" s="190">
        <v>59</v>
      </c>
      <c r="K96" s="190">
        <v>31</v>
      </c>
      <c r="L96" s="190">
        <v>26</v>
      </c>
      <c r="M96" s="190">
        <v>8</v>
      </c>
      <c r="N96" s="189">
        <v>128</v>
      </c>
      <c r="Q96" s="190">
        <v>26</v>
      </c>
    </row>
    <row r="97" spans="1:14" ht="14.5" x14ac:dyDescent="0.35">
      <c r="A97" s="119" t="s">
        <v>149</v>
      </c>
      <c r="B97" s="63">
        <v>1</v>
      </c>
      <c r="C97" s="63"/>
      <c r="D97" s="63"/>
      <c r="E97" s="63"/>
      <c r="F97" s="63">
        <v>1</v>
      </c>
    </row>
    <row r="98" spans="1:14" ht="14.5" x14ac:dyDescent="0.35">
      <c r="A98" s="120" t="s">
        <v>113</v>
      </c>
      <c r="B98" s="347">
        <v>1</v>
      </c>
      <c r="C98" s="347"/>
      <c r="D98" s="347"/>
      <c r="E98" s="347"/>
      <c r="F98" s="347">
        <v>1</v>
      </c>
      <c r="H98" s="205" t="s">
        <v>1575</v>
      </c>
      <c r="I98" s="205" t="s">
        <v>1577</v>
      </c>
      <c r="J98" s="205" t="s">
        <v>141</v>
      </c>
      <c r="K98" s="205" t="s">
        <v>142</v>
      </c>
      <c r="L98" s="205" t="s">
        <v>234</v>
      </c>
      <c r="M98" s="205" t="s">
        <v>20</v>
      </c>
      <c r="N98" s="205" t="s">
        <v>115</v>
      </c>
    </row>
    <row r="99" spans="1:14" ht="14.5" x14ac:dyDescent="0.35">
      <c r="A99" s="119" t="s">
        <v>150</v>
      </c>
      <c r="B99" s="63"/>
      <c r="C99" s="63">
        <v>9</v>
      </c>
      <c r="D99" s="63">
        <v>8</v>
      </c>
      <c r="E99" s="63">
        <v>8</v>
      </c>
      <c r="F99" s="63">
        <v>25</v>
      </c>
      <c r="H99" s="206" t="s">
        <v>1518</v>
      </c>
      <c r="I99" s="206"/>
      <c r="J99" s="206">
        <v>1</v>
      </c>
      <c r="K99" s="206"/>
      <c r="L99" s="206"/>
      <c r="M99" s="206"/>
      <c r="N99" s="206">
        <v>1</v>
      </c>
    </row>
    <row r="100" spans="1:14" ht="14.5" x14ac:dyDescent="0.35">
      <c r="A100" s="120" t="s">
        <v>239</v>
      </c>
      <c r="B100" s="347"/>
      <c r="C100" s="347">
        <v>1</v>
      </c>
      <c r="D100" s="347"/>
      <c r="E100" s="347"/>
      <c r="F100" s="347">
        <v>1</v>
      </c>
      <c r="H100" s="206" t="s">
        <v>113</v>
      </c>
      <c r="I100" s="206">
        <v>1</v>
      </c>
      <c r="J100" s="206">
        <v>49</v>
      </c>
      <c r="K100" s="206"/>
      <c r="L100" s="206">
        <v>1</v>
      </c>
      <c r="M100" s="206">
        <v>7</v>
      </c>
      <c r="N100" s="206">
        <v>58</v>
      </c>
    </row>
    <row r="101" spans="1:14" ht="14.5" x14ac:dyDescent="0.35">
      <c r="A101" s="120" t="s">
        <v>1518</v>
      </c>
      <c r="B101" s="347"/>
      <c r="C101" s="347"/>
      <c r="D101" s="347">
        <v>1</v>
      </c>
      <c r="E101" s="347"/>
      <c r="F101" s="347">
        <v>1</v>
      </c>
      <c r="H101" s="206" t="s">
        <v>148</v>
      </c>
      <c r="I101" s="206"/>
      <c r="J101" s="206">
        <v>1</v>
      </c>
      <c r="K101" s="206"/>
      <c r="L101" s="206">
        <v>2</v>
      </c>
      <c r="M101" s="206"/>
      <c r="N101" s="206">
        <v>3</v>
      </c>
    </row>
    <row r="102" spans="1:14" ht="14.5" x14ac:dyDescent="0.35">
      <c r="A102" s="120" t="s">
        <v>113</v>
      </c>
      <c r="B102" s="347"/>
      <c r="C102" s="347">
        <v>7</v>
      </c>
      <c r="D102" s="347">
        <v>6</v>
      </c>
      <c r="E102" s="347">
        <v>6</v>
      </c>
      <c r="F102" s="347">
        <v>19</v>
      </c>
      <c r="H102" s="206" t="s">
        <v>145</v>
      </c>
      <c r="I102" s="206"/>
      <c r="J102" s="206">
        <v>1</v>
      </c>
      <c r="K102" s="206">
        <v>1</v>
      </c>
      <c r="L102" s="206"/>
      <c r="M102" s="206"/>
      <c r="N102" s="206">
        <v>2</v>
      </c>
    </row>
    <row r="103" spans="1:14" ht="14.5" x14ac:dyDescent="0.35">
      <c r="A103" s="120" t="s">
        <v>145</v>
      </c>
      <c r="B103" s="347"/>
      <c r="C103" s="347"/>
      <c r="D103" s="347"/>
      <c r="E103" s="347">
        <v>1</v>
      </c>
      <c r="F103" s="347">
        <v>1</v>
      </c>
      <c r="H103" s="206" t="s">
        <v>114</v>
      </c>
      <c r="I103" s="206"/>
      <c r="J103" s="206">
        <v>9</v>
      </c>
      <c r="K103" s="206"/>
      <c r="L103" s="206"/>
      <c r="M103" s="206">
        <v>1</v>
      </c>
      <c r="N103" s="206">
        <v>10</v>
      </c>
    </row>
    <row r="104" spans="1:14" ht="14.5" x14ac:dyDescent="0.35">
      <c r="A104" s="120" t="s">
        <v>236</v>
      </c>
      <c r="B104" s="347"/>
      <c r="C104" s="347">
        <v>1</v>
      </c>
      <c r="D104" s="347">
        <v>1</v>
      </c>
      <c r="E104" s="347">
        <v>1</v>
      </c>
      <c r="F104" s="347">
        <v>3</v>
      </c>
      <c r="H104" s="206" t="s">
        <v>236</v>
      </c>
      <c r="I104" s="206"/>
      <c r="J104" s="206">
        <v>7</v>
      </c>
      <c r="K104" s="206"/>
      <c r="L104" s="206"/>
      <c r="M104" s="206">
        <v>1</v>
      </c>
      <c r="N104" s="206">
        <v>8</v>
      </c>
    </row>
    <row r="105" spans="1:14" ht="14.5" x14ac:dyDescent="0.35">
      <c r="A105" s="119" t="s">
        <v>151</v>
      </c>
      <c r="B105" s="63">
        <v>3</v>
      </c>
      <c r="C105" s="63">
        <v>1</v>
      </c>
      <c r="D105" s="63">
        <v>1</v>
      </c>
      <c r="E105" s="63"/>
      <c r="F105" s="63">
        <v>5</v>
      </c>
      <c r="H105" s="206" t="s">
        <v>1517</v>
      </c>
      <c r="I105" s="206"/>
      <c r="J105" s="206">
        <v>1</v>
      </c>
      <c r="K105" s="206"/>
      <c r="L105" s="206"/>
      <c r="M105" s="206"/>
      <c r="N105" s="206">
        <v>1</v>
      </c>
    </row>
    <row r="106" spans="1:14" ht="14.5" x14ac:dyDescent="0.35">
      <c r="A106" s="120" t="s">
        <v>113</v>
      </c>
      <c r="B106" s="347">
        <v>2</v>
      </c>
      <c r="C106" s="347">
        <v>1</v>
      </c>
      <c r="D106" s="347"/>
      <c r="E106" s="347"/>
      <c r="F106" s="347">
        <v>3</v>
      </c>
      <c r="H106" s="206" t="s">
        <v>235</v>
      </c>
      <c r="I106" s="206"/>
      <c r="J106" s="206">
        <v>2</v>
      </c>
      <c r="K106" s="206"/>
      <c r="L106" s="206"/>
      <c r="M106" s="206"/>
      <c r="N106" s="206">
        <v>2</v>
      </c>
    </row>
    <row r="107" spans="1:14" ht="14.5" x14ac:dyDescent="0.35">
      <c r="A107" s="120" t="s">
        <v>114</v>
      </c>
      <c r="B107" s="347">
        <v>1</v>
      </c>
      <c r="C107" s="347"/>
      <c r="D107" s="347"/>
      <c r="E107" s="347"/>
      <c r="F107" s="347">
        <v>1</v>
      </c>
      <c r="H107" s="207" t="s">
        <v>115</v>
      </c>
      <c r="I107" s="207">
        <v>1</v>
      </c>
      <c r="J107" s="207">
        <v>71</v>
      </c>
      <c r="K107" s="207">
        <v>1</v>
      </c>
      <c r="L107" s="207">
        <v>3</v>
      </c>
      <c r="M107" s="207">
        <v>9</v>
      </c>
      <c r="N107" s="207">
        <v>85</v>
      </c>
    </row>
    <row r="108" spans="1:14" ht="14.5" x14ac:dyDescent="0.35">
      <c r="A108" s="120" t="s">
        <v>236</v>
      </c>
      <c r="B108" s="347"/>
      <c r="C108" s="347"/>
      <c r="D108" s="347">
        <v>1</v>
      </c>
      <c r="E108" s="347"/>
      <c r="F108" s="347">
        <v>1</v>
      </c>
    </row>
    <row r="109" spans="1:14" ht="14.5" x14ac:dyDescent="0.35">
      <c r="A109" s="119" t="s">
        <v>152</v>
      </c>
      <c r="B109" s="63">
        <v>1</v>
      </c>
      <c r="C109" s="63"/>
      <c r="D109" s="63"/>
      <c r="E109" s="63"/>
      <c r="F109" s="63">
        <v>1</v>
      </c>
    </row>
    <row r="110" spans="1:14" ht="14.5" x14ac:dyDescent="0.35">
      <c r="A110" s="120" t="s">
        <v>1517</v>
      </c>
      <c r="B110" s="347">
        <v>1</v>
      </c>
      <c r="C110" s="347"/>
      <c r="D110" s="347"/>
      <c r="E110" s="347"/>
      <c r="F110" s="347">
        <v>1</v>
      </c>
    </row>
    <row r="111" spans="1:14" ht="14.5" x14ac:dyDescent="0.35">
      <c r="A111" s="119" t="s">
        <v>115</v>
      </c>
      <c r="B111" s="63">
        <v>12</v>
      </c>
      <c r="C111" s="63">
        <v>18</v>
      </c>
      <c r="D111" s="63">
        <v>20</v>
      </c>
      <c r="E111" s="63">
        <v>10</v>
      </c>
      <c r="F111" s="63">
        <v>60</v>
      </c>
    </row>
    <row r="116" spans="1:7" ht="14.5" x14ac:dyDescent="0.35">
      <c r="A116" s="185" t="s">
        <v>1578</v>
      </c>
      <c r="B116" s="1" t="s">
        <v>1579</v>
      </c>
      <c r="C116" s="1"/>
      <c r="D116" s="1"/>
      <c r="E116" s="1"/>
      <c r="F116" s="1"/>
      <c r="G116" s="1"/>
    </row>
    <row r="117" spans="1:7" x14ac:dyDescent="0.3">
      <c r="A117" s="342" t="s">
        <v>1580</v>
      </c>
      <c r="B117" s="342" t="s">
        <v>141</v>
      </c>
      <c r="C117" s="342" t="s">
        <v>142</v>
      </c>
      <c r="D117" s="342" t="s">
        <v>234</v>
      </c>
      <c r="E117" s="342" t="s">
        <v>20</v>
      </c>
      <c r="F117" s="342" t="s">
        <v>143</v>
      </c>
      <c r="G117" s="342" t="s">
        <v>115</v>
      </c>
    </row>
    <row r="118" spans="1:7" ht="14.5" x14ac:dyDescent="0.35">
      <c r="A118" s="120" t="s">
        <v>1518</v>
      </c>
      <c r="B118" s="347">
        <v>2</v>
      </c>
      <c r="C118" s="347">
        <v>2</v>
      </c>
      <c r="D118" s="347"/>
      <c r="E118" s="347">
        <v>1</v>
      </c>
      <c r="F118" s="347"/>
      <c r="G118" s="120">
        <v>5</v>
      </c>
    </row>
    <row r="119" spans="1:7" ht="14.5" x14ac:dyDescent="0.35">
      <c r="A119" s="120" t="s">
        <v>1576</v>
      </c>
      <c r="B119" s="347">
        <v>12</v>
      </c>
      <c r="C119" s="347"/>
      <c r="D119" s="347"/>
      <c r="E119" s="347"/>
      <c r="F119" s="347"/>
      <c r="G119" s="120">
        <v>12</v>
      </c>
    </row>
    <row r="120" spans="1:7" ht="14.5" x14ac:dyDescent="0.35">
      <c r="A120" s="120" t="s">
        <v>113</v>
      </c>
      <c r="B120" s="347">
        <v>27</v>
      </c>
      <c r="C120" s="347">
        <v>23</v>
      </c>
      <c r="D120" s="347"/>
      <c r="E120" s="347">
        <v>30</v>
      </c>
      <c r="F120" s="347">
        <v>8</v>
      </c>
      <c r="G120" s="120">
        <v>88</v>
      </c>
    </row>
    <row r="121" spans="1:7" ht="14.5" x14ac:dyDescent="0.35">
      <c r="A121" s="120" t="s">
        <v>148</v>
      </c>
      <c r="B121" s="347"/>
      <c r="C121" s="347">
        <v>1</v>
      </c>
      <c r="D121" s="347"/>
      <c r="E121" s="347"/>
      <c r="F121" s="347"/>
      <c r="G121" s="120">
        <v>1</v>
      </c>
    </row>
    <row r="122" spans="1:7" ht="14.5" x14ac:dyDescent="0.35">
      <c r="A122" s="120" t="s">
        <v>145</v>
      </c>
      <c r="B122" s="347">
        <v>1</v>
      </c>
      <c r="C122" s="347"/>
      <c r="D122" s="347"/>
      <c r="E122" s="347"/>
      <c r="F122" s="347"/>
      <c r="G122" s="120">
        <v>1</v>
      </c>
    </row>
    <row r="123" spans="1:7" ht="14.5" x14ac:dyDescent="0.35">
      <c r="A123" s="120" t="s">
        <v>114</v>
      </c>
      <c r="B123" s="347">
        <v>9</v>
      </c>
      <c r="C123" s="347"/>
      <c r="D123" s="347">
        <v>4</v>
      </c>
      <c r="E123" s="347"/>
      <c r="F123" s="347"/>
      <c r="G123" s="120">
        <v>13</v>
      </c>
    </row>
    <row r="124" spans="1:7" ht="14.5" x14ac:dyDescent="0.35">
      <c r="A124" s="120" t="s">
        <v>236</v>
      </c>
      <c r="B124" s="347">
        <v>5</v>
      </c>
      <c r="C124" s="347"/>
      <c r="D124" s="347"/>
      <c r="E124" s="347"/>
      <c r="F124" s="347"/>
      <c r="G124" s="120">
        <v>5</v>
      </c>
    </row>
    <row r="125" spans="1:7" ht="14.5" x14ac:dyDescent="0.35">
      <c r="A125" s="120" t="s">
        <v>235</v>
      </c>
      <c r="B125" s="347">
        <v>3</v>
      </c>
      <c r="C125" s="347"/>
      <c r="D125" s="347"/>
      <c r="E125" s="347"/>
      <c r="F125" s="347"/>
      <c r="G125" s="120">
        <v>3</v>
      </c>
    </row>
    <row r="126" spans="1:7" ht="14.5" x14ac:dyDescent="0.35">
      <c r="A126" s="186" t="s">
        <v>115</v>
      </c>
      <c r="B126" s="187">
        <v>59</v>
      </c>
      <c r="C126" s="187">
        <v>26</v>
      </c>
      <c r="D126" s="187">
        <v>4</v>
      </c>
      <c r="E126" s="187">
        <v>31</v>
      </c>
      <c r="F126" s="187">
        <v>8</v>
      </c>
      <c r="G126" s="186">
        <v>128</v>
      </c>
    </row>
  </sheetData>
  <autoFilter ref="A11:R77" xr:uid="{8EB0D86D-6198-4364-9B03-2E44D3EF80C6}">
    <filterColumn colId="2">
      <filters>
        <filter val="Awaiting Defect Resolution"/>
      </filters>
    </filterColumn>
  </autoFilter>
  <mergeCells count="23">
    <mergeCell ref="BA82:BF82"/>
    <mergeCell ref="N7:N8"/>
    <mergeCell ref="I9:K9"/>
    <mergeCell ref="L9:M9"/>
    <mergeCell ref="A77:D77"/>
    <mergeCell ref="BA78:BD78"/>
    <mergeCell ref="O7:O8"/>
    <mergeCell ref="H86:N86"/>
    <mergeCell ref="A1:L1"/>
    <mergeCell ref="A86:F86"/>
    <mergeCell ref="I2:J2"/>
    <mergeCell ref="I3:J3"/>
    <mergeCell ref="A6:O6"/>
    <mergeCell ref="A7:A8"/>
    <mergeCell ref="B7:B8"/>
    <mergeCell ref="C7:C8"/>
    <mergeCell ref="D7:D8"/>
    <mergeCell ref="E7:E8"/>
    <mergeCell ref="F7:F8"/>
    <mergeCell ref="G7:G8"/>
    <mergeCell ref="H7:H8"/>
    <mergeCell ref="I7:K8"/>
    <mergeCell ref="L7:M8"/>
  </mergeCells>
  <conditionalFormatting sqref="A56:A70">
    <cfRule type="duplicateValues" dxfId="261" priority="6"/>
  </conditionalFormatting>
  <conditionalFormatting sqref="A57:A70">
    <cfRule type="duplicateValues" dxfId="260" priority="5"/>
  </conditionalFormatting>
  <conditionalFormatting sqref="A71">
    <cfRule type="duplicateValues" dxfId="259" priority="4"/>
  </conditionalFormatting>
  <conditionalFormatting sqref="A72:A73">
    <cfRule type="duplicateValues" dxfId="258" priority="3"/>
  </conditionalFormatting>
  <conditionalFormatting sqref="A74">
    <cfRule type="duplicateValues" dxfId="257" priority="2"/>
  </conditionalFormatting>
  <conditionalFormatting sqref="A75:A76">
    <cfRule type="duplicateValues" dxfId="256" priority="1"/>
  </conditionalFormatting>
  <hyperlinks>
    <hyperlink ref="A57" r:id="rId2" display="https://octane.deloitte.com/ui/entity-navigation.jsp?p=1001/399004&amp;entityType=work_item&amp;id=1793385" xr:uid="{039A8FB8-D156-4F0C-8F7E-27C9C4DC30E5}"/>
    <hyperlink ref="A58" r:id="rId3" display="https://octane.deloitte.com/ui/entity-navigation.jsp?p=1001/399004&amp;entityType=work_item&amp;id=1793388" xr:uid="{907045AC-BB8A-4BDF-A3C8-0CFD840DBFA0}"/>
    <hyperlink ref="A59" r:id="rId4" display="https://octane.deloitte.com/ui/entity-navigation.jsp?p=1001/399004&amp;entityType=work_item&amp;id=1793387" xr:uid="{2FE28983-C39B-41BF-ACE5-6BE8697B3449}"/>
    <hyperlink ref="A60" r:id="rId5" display="https://octane.deloitte.com/ui/entity-navigation.jsp?p=1001/399004&amp;entityType=work_item&amp;id=1793397" xr:uid="{F7107EE5-8EA2-4EA5-9D74-B21DAEDA42A1}"/>
    <hyperlink ref="A61" r:id="rId6" display="https://octane.deloitte.com/ui/entity-navigation.jsp?p=1001/399004&amp;entityType=work_item&amp;id=1793390" xr:uid="{318AAEBD-F581-43B0-A03D-EDBB33BC36D0}"/>
    <hyperlink ref="A62" r:id="rId7" display="https://octane.deloitte.com/ui/entity-navigation.jsp?p=1001/399004&amp;entityType=work_item&amp;id=1793386" xr:uid="{8DFD8BAA-92A1-412A-9BE1-433B6B48D777}"/>
    <hyperlink ref="A63" r:id="rId8" display="https://octane.deloitte.com/ui/entity-navigation.jsp?p=1001/399004&amp;entityType=work_item&amp;id=1793394" xr:uid="{48355C03-EA48-4524-8C3B-E79B3ED6CE7A}"/>
    <hyperlink ref="A64" r:id="rId9" display="https://octane.deloitte.com/ui/entity-navigation.jsp?p=1001/399004&amp;entityType=work_item&amp;id=1793396" xr:uid="{DD3D7184-0282-4AFE-AA06-C0F3FDAFA1EE}"/>
    <hyperlink ref="A65" r:id="rId10" display="https://octane.deloitte.com/ui/entity-navigation.jsp?p=1001/399004&amp;entityType=work_item&amp;id=1793392" xr:uid="{315369BF-1914-478B-B47F-B81F25FE808F}"/>
    <hyperlink ref="A66" r:id="rId11" display="https://octane.deloitte.com/ui/entity-navigation.jsp?p=1001/399004&amp;entityType=work_item&amp;id=1793395" xr:uid="{0029C29D-8D3E-4115-B3FD-1F7478E11213}"/>
    <hyperlink ref="A67" r:id="rId12" display="https://octane.deloitte.com/ui/entity-navigation.jsp?p=1001/399004&amp;entityType=work_item&amp;id=1793391" xr:uid="{1705A35A-2050-4068-B00B-811F2ADB1A87}"/>
    <hyperlink ref="A68" r:id="rId13" display="https://octane.deloitte.com/ui/entity-navigation.jsp?p=1001/399004&amp;entityType=work_item&amp;id=1793393" xr:uid="{6FE121AE-50A6-4EB0-BE80-8A4A6C8FA1D1}"/>
    <hyperlink ref="A69" r:id="rId14" display="https://octane.deloitte.com/ui/entity-navigation.jsp?p=1001/399004&amp;entityType=work_item&amp;id=1793389" xr:uid="{1B05D297-E7A0-4A8E-A2AD-5ED649D408B6}"/>
    <hyperlink ref="A70" r:id="rId15" display="https://octane.deloitte.com/ui/entity-navigation.jsp?p=1001/399004&amp;entityType=work_item&amp;id=1793398" xr:uid="{3736D6E8-4065-4230-B1E3-14C4902312C0}"/>
    <hyperlink ref="A71" r:id="rId16" display="https://octane.deloitte.com/ui/entity-navigation.jsp?p=1001/399004&amp;entityType=work_item&amp;id=1712561" xr:uid="{C4F3F300-1113-451C-9112-D9115DE7EC35}"/>
  </hyperlinks>
  <pageMargins left="0.7" right="0.7" top="0.75" bottom="0.75" header="0.3" footer="0.3"/>
  <pageSetup paperSize="9" orientation="portrait" r:id="rId17"/>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02041-68AA-4023-B0CE-525262807E0C}">
  <sheetPr filterMode="1"/>
  <dimension ref="A1:S55"/>
  <sheetViews>
    <sheetView zoomScale="85" workbookViewId="0">
      <selection activeCell="D57" sqref="D57"/>
    </sheetView>
  </sheetViews>
  <sheetFormatPr defaultColWidth="8.7265625" defaultRowHeight="13" x14ac:dyDescent="0.3"/>
  <cols>
    <col min="1" max="1" width="20.1796875" style="56" customWidth="1"/>
    <col min="2" max="2" width="30.26953125" style="56" bestFit="1" customWidth="1"/>
    <col min="3" max="3" width="23.453125" style="56" customWidth="1"/>
    <col min="4" max="4" width="18.54296875" style="56" customWidth="1"/>
    <col min="5" max="5" width="21.54296875" style="56" customWidth="1"/>
    <col min="6" max="6" width="16.453125" style="56" customWidth="1"/>
    <col min="7" max="7" width="13" style="56" customWidth="1"/>
    <col min="8" max="9" width="11.1796875" style="56" customWidth="1"/>
    <col min="10" max="10" width="15.453125" style="56" customWidth="1"/>
    <col min="11" max="11" width="8.54296875" style="56" customWidth="1"/>
    <col min="12" max="12" width="12.453125" style="56" customWidth="1"/>
    <col min="13" max="13" width="14.81640625" style="56" customWidth="1"/>
    <col min="14" max="14" width="20.54296875" style="56" customWidth="1"/>
    <col min="15" max="15" width="13.7265625" style="56" customWidth="1"/>
    <col min="16" max="16" width="22.1796875" style="56" customWidth="1"/>
    <col min="17" max="17" width="27.1796875" style="56" customWidth="1"/>
    <col min="18" max="18" width="18.26953125" style="56" customWidth="1"/>
    <col min="19" max="16384" width="8.7265625" style="56"/>
  </cols>
  <sheetData>
    <row r="1" spans="1:18" x14ac:dyDescent="0.3">
      <c r="A1" s="396" t="s">
        <v>1581</v>
      </c>
      <c r="B1" s="397"/>
      <c r="C1" s="397"/>
      <c r="D1" s="397"/>
      <c r="E1" s="397"/>
      <c r="F1" s="397"/>
      <c r="G1" s="397"/>
      <c r="H1" s="397"/>
      <c r="I1" s="397"/>
      <c r="J1" s="397"/>
      <c r="K1" s="397"/>
    </row>
    <row r="2" spans="1:18" ht="40" customHeight="1" x14ac:dyDescent="0.3">
      <c r="A2" s="344" t="s">
        <v>74</v>
      </c>
      <c r="B2" s="344" t="s">
        <v>119</v>
      </c>
      <c r="C2" s="344" t="s">
        <v>120</v>
      </c>
      <c r="D2" s="344" t="s">
        <v>121</v>
      </c>
      <c r="E2" s="344" t="s">
        <v>122</v>
      </c>
      <c r="F2" s="344" t="s">
        <v>123</v>
      </c>
      <c r="G2" s="344" t="s">
        <v>124</v>
      </c>
      <c r="H2" s="344" t="s">
        <v>125</v>
      </c>
      <c r="I2" s="412" t="s">
        <v>27</v>
      </c>
      <c r="J2" s="413"/>
      <c r="K2" s="344" t="s">
        <v>213</v>
      </c>
    </row>
    <row r="3" spans="1:18" ht="14.5" customHeight="1" x14ac:dyDescent="0.3">
      <c r="A3" s="33" t="s">
        <v>81</v>
      </c>
      <c r="B3" s="33">
        <f>COUNTA(B12:B51)</f>
        <v>40</v>
      </c>
      <c r="C3" s="33">
        <f>COUNTIF(C11:C51,C2)</f>
        <v>32</v>
      </c>
      <c r="D3" s="33">
        <f>COUNTIF(C11:C51,D2)</f>
        <v>0</v>
      </c>
      <c r="E3" s="33">
        <f>COUNTIF(C11:C51,E2)</f>
        <v>0</v>
      </c>
      <c r="F3" s="33">
        <f>COUNTIF(C11:C51,F2)</f>
        <v>0</v>
      </c>
      <c r="G3" s="33">
        <f>COUNTIF(C11:C51,G2)</f>
        <v>0</v>
      </c>
      <c r="H3" s="33">
        <f>COUNTIF(C11:C51,H2)</f>
        <v>0</v>
      </c>
      <c r="I3" s="414">
        <f>COUNTIF(C11:C51,I2)</f>
        <v>8</v>
      </c>
      <c r="J3" s="415"/>
      <c r="K3" s="346">
        <f>COUNTIF(C11:C51,K2)</f>
        <v>0</v>
      </c>
      <c r="L3" s="89"/>
    </row>
    <row r="6" spans="1:18" x14ac:dyDescent="0.3">
      <c r="A6" s="387" t="s">
        <v>1582</v>
      </c>
      <c r="B6" s="388"/>
      <c r="C6" s="388"/>
      <c r="D6" s="388"/>
      <c r="E6" s="388"/>
      <c r="F6" s="388"/>
      <c r="G6" s="388"/>
      <c r="H6" s="388"/>
      <c r="I6" s="388"/>
      <c r="J6" s="388"/>
      <c r="K6" s="388"/>
      <c r="L6" s="388"/>
      <c r="M6" s="388"/>
      <c r="N6" s="388"/>
      <c r="O6" s="388"/>
    </row>
    <row r="7" spans="1:18" ht="14.5" customHeight="1" x14ac:dyDescent="0.3">
      <c r="A7" s="392" t="s">
        <v>74</v>
      </c>
      <c r="B7" s="392" t="s">
        <v>109</v>
      </c>
      <c r="C7" s="392" t="s">
        <v>127</v>
      </c>
      <c r="D7" s="392" t="s">
        <v>128</v>
      </c>
      <c r="E7" s="392" t="s">
        <v>77</v>
      </c>
      <c r="F7" s="392" t="s">
        <v>125</v>
      </c>
      <c r="G7" s="392" t="s">
        <v>129</v>
      </c>
      <c r="H7" s="392" t="s">
        <v>130</v>
      </c>
      <c r="I7" s="401" t="s">
        <v>148</v>
      </c>
      <c r="J7" s="407"/>
      <c r="K7" s="402"/>
      <c r="L7" s="401" t="s">
        <v>131</v>
      </c>
      <c r="M7" s="402"/>
      <c r="N7" s="399" t="s">
        <v>132</v>
      </c>
      <c r="O7" s="399" t="s">
        <v>133</v>
      </c>
    </row>
    <row r="8" spans="1:18" x14ac:dyDescent="0.3">
      <c r="A8" s="392"/>
      <c r="B8" s="392"/>
      <c r="C8" s="392"/>
      <c r="D8" s="392"/>
      <c r="E8" s="392"/>
      <c r="F8" s="392"/>
      <c r="G8" s="392"/>
      <c r="H8" s="392"/>
      <c r="I8" s="403"/>
      <c r="J8" s="408"/>
      <c r="K8" s="404"/>
      <c r="L8" s="403"/>
      <c r="M8" s="404"/>
      <c r="N8" s="400"/>
      <c r="O8" s="400"/>
    </row>
    <row r="9" spans="1:18" ht="14.5" customHeight="1" x14ac:dyDescent="0.3">
      <c r="A9" s="33" t="s">
        <v>81</v>
      </c>
      <c r="B9" s="33">
        <f>E52</f>
        <v>214</v>
      </c>
      <c r="C9" s="33">
        <f>F52</f>
        <v>214</v>
      </c>
      <c r="D9" s="33">
        <f>G52</f>
        <v>0</v>
      </c>
      <c r="E9" s="96">
        <f>H52</f>
        <v>0</v>
      </c>
      <c r="F9" s="96">
        <f>I52</f>
        <v>0</v>
      </c>
      <c r="G9" s="59">
        <f>K52</f>
        <v>0</v>
      </c>
      <c r="H9" s="33">
        <f>L52</f>
        <v>214</v>
      </c>
      <c r="I9" s="409">
        <f>J52</f>
        <v>0</v>
      </c>
      <c r="J9" s="410"/>
      <c r="K9" s="411"/>
      <c r="L9" s="405">
        <f>M52</f>
        <v>1</v>
      </c>
      <c r="M9" s="406"/>
      <c r="N9" s="345">
        <f>IFERROR(N52,0)</f>
        <v>1</v>
      </c>
      <c r="O9" s="202">
        <f>IFERROR(O52,0)</f>
        <v>0.7009345794392523</v>
      </c>
      <c r="P9" s="193"/>
    </row>
    <row r="11" spans="1:18" x14ac:dyDescent="0.3">
      <c r="A11" s="342" t="s">
        <v>106</v>
      </c>
      <c r="B11" s="342" t="s">
        <v>2</v>
      </c>
      <c r="C11" s="342" t="s">
        <v>107</v>
      </c>
      <c r="D11" s="342" t="s">
        <v>108</v>
      </c>
      <c r="E11" s="342" t="s">
        <v>109</v>
      </c>
      <c r="F11" s="342" t="s">
        <v>127</v>
      </c>
      <c r="G11" s="342" t="s">
        <v>128</v>
      </c>
      <c r="H11" s="342" t="s">
        <v>77</v>
      </c>
      <c r="I11" s="342" t="s">
        <v>125</v>
      </c>
      <c r="J11" s="342" t="s">
        <v>148</v>
      </c>
      <c r="K11" s="342" t="s">
        <v>129</v>
      </c>
      <c r="L11" s="342" t="s">
        <v>130</v>
      </c>
      <c r="M11" s="342" t="s">
        <v>134</v>
      </c>
      <c r="N11" s="342" t="s">
        <v>132</v>
      </c>
      <c r="O11" s="342" t="s">
        <v>135</v>
      </c>
      <c r="P11" s="342" t="s">
        <v>136</v>
      </c>
      <c r="Q11" s="342" t="s">
        <v>18</v>
      </c>
      <c r="R11" s="342" t="s">
        <v>137</v>
      </c>
    </row>
    <row r="12" spans="1:18" ht="39" hidden="1" x14ac:dyDescent="0.35">
      <c r="A12" s="1">
        <v>1845595</v>
      </c>
      <c r="B12" s="34" t="str">
        <f>VLOOKUP(A12,'S6 Details'!1:57,2,FALSE)</f>
        <v>*Remove KY Specific Functionality - Allow users to modify existing Medicare coverage records</v>
      </c>
      <c r="C12" s="35" t="s">
        <v>120</v>
      </c>
      <c r="D12" s="36">
        <f>VLOOKUP(A12,'S6 Details'!1:101,4,FALSE)</f>
        <v>44344</v>
      </c>
      <c r="E12" s="33">
        <f>VLOOKUP(A12,'S6 Details'!A1:Q59,17,0)</f>
        <v>4</v>
      </c>
      <c r="F12" s="33">
        <v>4</v>
      </c>
      <c r="G12" s="33"/>
      <c r="H12" s="33"/>
      <c r="I12" s="33"/>
      <c r="J12" s="33"/>
      <c r="K12" s="59">
        <f>E12-SUM(F12+G12+H12+I12+J12)</f>
        <v>0</v>
      </c>
      <c r="L12" s="33">
        <f>F12+G12</f>
        <v>4</v>
      </c>
      <c r="M12" s="345">
        <f>IFERROR(L12/E12,0)</f>
        <v>1</v>
      </c>
      <c r="N12" s="345">
        <f>IFERROR(F12/L12,0)</f>
        <v>1</v>
      </c>
      <c r="O12" s="345">
        <f>IFERROR(R12/L12,0)</f>
        <v>1</v>
      </c>
      <c r="P12" s="25"/>
      <c r="Q12" s="42"/>
      <c r="R12" s="346">
        <v>4</v>
      </c>
    </row>
    <row r="13" spans="1:18" ht="65" hidden="1" x14ac:dyDescent="0.35">
      <c r="A13" s="1">
        <v>1873354</v>
      </c>
      <c r="B13" s="34" t="str">
        <f>VLOOKUP(A13,'S6 Details'!2:58,2,FALSE)</f>
        <v>2.06.01 Relationships - If the relationship is changed from other to Spouse, then the marital status of both individuals will be changed to “Married”.</v>
      </c>
      <c r="C13" s="35" t="s">
        <v>120</v>
      </c>
      <c r="D13" s="36">
        <f>VLOOKUP(A13,'S6 Details'!2:102,4,FALSE)</f>
        <v>44358</v>
      </c>
      <c r="E13" s="33">
        <f>VLOOKUP(A13,'S6 Details'!A2:Q60,17,0)</f>
        <v>3</v>
      </c>
      <c r="F13" s="33">
        <v>3</v>
      </c>
      <c r="G13" s="33"/>
      <c r="H13" s="33"/>
      <c r="I13" s="33"/>
      <c r="J13" s="33"/>
      <c r="K13" s="59">
        <f t="shared" ref="K13:K51" si="0">E13-SUM(F13+G13+H13+I13+J13)</f>
        <v>0</v>
      </c>
      <c r="L13" s="33">
        <f>F13+G13</f>
        <v>3</v>
      </c>
      <c r="M13" s="345">
        <f>IFERROR(L13/E13,0)</f>
        <v>1</v>
      </c>
      <c r="N13" s="345">
        <f>IFERROR(F13/L13,0)</f>
        <v>1</v>
      </c>
      <c r="O13" s="345">
        <f>IFERROR(R13/L13,0)</f>
        <v>0</v>
      </c>
      <c r="P13" s="346"/>
      <c r="Q13" s="41"/>
      <c r="R13" s="41"/>
    </row>
    <row r="14" spans="1:18" ht="65" hidden="1" x14ac:dyDescent="0.35">
      <c r="A14" s="1">
        <v>1868511</v>
      </c>
      <c r="B14" s="34" t="str">
        <f>VLOOKUP(A14,'S6 Details'!3:58,2,FALSE)</f>
        <v>2.08.03.02 Conviction - Update to change "Has [Individual Name] violated probation or parole?" to "Is [Individual Name] currently violating probation or parole?"</v>
      </c>
      <c r="C14" s="35" t="s">
        <v>120</v>
      </c>
      <c r="D14" s="36">
        <f>VLOOKUP(A14,'S6 Details'!3:103,4,FALSE)</f>
        <v>44357</v>
      </c>
      <c r="E14" s="33">
        <f>VLOOKUP(A14,'S6 Details'!A3:Q61,17,0)</f>
        <v>3</v>
      </c>
      <c r="F14" s="33">
        <v>3</v>
      </c>
      <c r="G14" s="33"/>
      <c r="H14" s="33"/>
      <c r="I14" s="33"/>
      <c r="J14" s="33"/>
      <c r="K14" s="59">
        <f t="shared" si="0"/>
        <v>0</v>
      </c>
      <c r="L14" s="33">
        <f>F14+G14</f>
        <v>3</v>
      </c>
      <c r="M14" s="345">
        <f>IFERROR(L14/E14,0)</f>
        <v>1</v>
      </c>
      <c r="N14" s="345">
        <f>IFERROR(F14/L14,0)</f>
        <v>1</v>
      </c>
      <c r="O14" s="345">
        <f>IFERROR(R14/L14,0)</f>
        <v>1</v>
      </c>
      <c r="P14" s="346"/>
      <c r="Q14" s="41"/>
      <c r="R14" s="346">
        <v>3</v>
      </c>
    </row>
    <row r="15" spans="1:18" ht="26.15" hidden="1" customHeight="1" x14ac:dyDescent="0.35">
      <c r="A15" s="1">
        <v>1873311</v>
      </c>
      <c r="B15" s="34" t="str">
        <f>VLOOKUP(A15,'S6 Details'!4:59,2,FALSE)</f>
        <v>2.1 Select a Report a Change Flow</v>
      </c>
      <c r="C15" s="35" t="s">
        <v>120</v>
      </c>
      <c r="D15" s="36">
        <f>VLOOKUP(A15,'S6 Details'!4:104,4,FALSE)</f>
        <v>44348</v>
      </c>
      <c r="E15" s="33">
        <f>VLOOKUP(A15,'S6 Details'!A4:Q62,17,0)</f>
        <v>7</v>
      </c>
      <c r="F15" s="33">
        <v>7</v>
      </c>
      <c r="G15" s="33"/>
      <c r="H15" s="33"/>
      <c r="I15" s="33"/>
      <c r="J15" s="33"/>
      <c r="K15" s="59">
        <f t="shared" si="0"/>
        <v>0</v>
      </c>
      <c r="L15" s="33">
        <f>F15+G15</f>
        <v>7</v>
      </c>
      <c r="M15" s="345">
        <f>IFERROR(L15/E15,0)</f>
        <v>1</v>
      </c>
      <c r="N15" s="345">
        <f>IFERROR(F15/L15,0)</f>
        <v>1</v>
      </c>
      <c r="O15" s="345">
        <f>IFERROR(R15/L15,0)</f>
        <v>1</v>
      </c>
      <c r="P15" s="31"/>
      <c r="Q15" s="41"/>
      <c r="R15" s="346">
        <v>7</v>
      </c>
    </row>
    <row r="16" spans="1:18" ht="39" hidden="1" x14ac:dyDescent="0.35">
      <c r="A16" s="1">
        <v>1873312</v>
      </c>
      <c r="B16" s="34" t="str">
        <f>VLOOKUP(A16,'S6 Details'!5:60,2,FALSE)</f>
        <v>3 Report a Change (Change Information for Current Members) Flow</v>
      </c>
      <c r="C16" s="35" t="s">
        <v>27</v>
      </c>
      <c r="D16" s="36" t="str">
        <f>VLOOKUP(A16,'S6 Details'!5:105,4,FALSE)</f>
        <v>NA</v>
      </c>
      <c r="E16" s="33" t="str">
        <f>VLOOKUP(A16,'S6 Details'!A5:Q63,17,0)</f>
        <v>NA</v>
      </c>
      <c r="F16" s="33"/>
      <c r="G16" s="33"/>
      <c r="H16" s="33"/>
      <c r="I16" s="33"/>
      <c r="J16" s="33"/>
      <c r="K16" s="59">
        <v>0</v>
      </c>
      <c r="L16" s="33">
        <f>F16+G16</f>
        <v>0</v>
      </c>
      <c r="M16" s="345">
        <f>IFERROR(L16/E16,0)</f>
        <v>0</v>
      </c>
      <c r="N16" s="345">
        <f>IFERROR(F16/L16,0)</f>
        <v>0</v>
      </c>
      <c r="O16" s="345">
        <f>IFERROR(R16/L16,0)</f>
        <v>0</v>
      </c>
      <c r="P16" s="180"/>
      <c r="Q16" s="41"/>
      <c r="R16" s="346"/>
    </row>
    <row r="17" spans="1:19" ht="26.15" hidden="1" customHeight="1" x14ac:dyDescent="0.35">
      <c r="A17" s="1">
        <v>1873313</v>
      </c>
      <c r="B17" s="34" t="str">
        <f>VLOOKUP(A17,'S6 Details'!6:61,2,FALSE)</f>
        <v>3.1 Report a Change Selection Screen</v>
      </c>
      <c r="C17" s="35" t="s">
        <v>120</v>
      </c>
      <c r="D17" s="36">
        <f>VLOOKUP(A17,'S6 Details'!6:106,4,FALSE)</f>
        <v>44349</v>
      </c>
      <c r="E17" s="33">
        <f>VLOOKUP(A17,'S6 Details'!A6:Q64,17,0)</f>
        <v>9</v>
      </c>
      <c r="F17" s="33">
        <v>9</v>
      </c>
      <c r="G17" s="33"/>
      <c r="H17" s="33"/>
      <c r="I17" s="33"/>
      <c r="J17" s="33"/>
      <c r="K17" s="59">
        <f t="shared" si="0"/>
        <v>0</v>
      </c>
      <c r="L17" s="33">
        <f t="shared" ref="L17:L24" si="1">F17+G17</f>
        <v>9</v>
      </c>
      <c r="M17" s="345">
        <f t="shared" ref="M17:M24" si="2">IFERROR(L17/E17,0)</f>
        <v>1</v>
      </c>
      <c r="N17" s="345">
        <f t="shared" ref="N17:N24" si="3">IFERROR(F17/L17,0)</f>
        <v>1</v>
      </c>
      <c r="O17" s="345">
        <f t="shared" ref="O17:O24" si="4">IFERROR(R17/L17,0)</f>
        <v>0.66666666666666663</v>
      </c>
      <c r="P17" s="31"/>
      <c r="Q17" s="41"/>
      <c r="R17" s="346">
        <v>6</v>
      </c>
    </row>
    <row r="18" spans="1:19" ht="26.15" hidden="1" customHeight="1" x14ac:dyDescent="0.35">
      <c r="A18" s="1">
        <v>1873315</v>
      </c>
      <c r="B18" s="34" t="str">
        <f>VLOOKUP(A18,'S6 Details'!7:62,2,FALSE)</f>
        <v>3.2 Change Summary</v>
      </c>
      <c r="C18" s="35" t="s">
        <v>120</v>
      </c>
      <c r="D18" s="36">
        <f>VLOOKUP(A18,'S6 Details'!7:107,4,FALSE)</f>
        <v>44349</v>
      </c>
      <c r="E18" s="33">
        <f>VLOOKUP(A18,'S6 Details'!A7:Q65,17,0)</f>
        <v>6</v>
      </c>
      <c r="F18" s="33">
        <v>6</v>
      </c>
      <c r="G18" s="33"/>
      <c r="H18" s="33"/>
      <c r="I18" s="33"/>
      <c r="J18" s="33"/>
      <c r="K18" s="59">
        <f t="shared" si="0"/>
        <v>0</v>
      </c>
      <c r="L18" s="33">
        <f t="shared" si="1"/>
        <v>6</v>
      </c>
      <c r="M18" s="345">
        <f t="shared" si="2"/>
        <v>1</v>
      </c>
      <c r="N18" s="345">
        <f t="shared" si="3"/>
        <v>1</v>
      </c>
      <c r="O18" s="345">
        <f t="shared" si="4"/>
        <v>0.66666666666666663</v>
      </c>
      <c r="P18" s="31"/>
      <c r="Q18" s="41"/>
      <c r="R18" s="346">
        <v>4</v>
      </c>
    </row>
    <row r="19" spans="1:19" ht="26.15" hidden="1" customHeight="1" x14ac:dyDescent="0.35">
      <c r="A19" s="1">
        <v>1873316</v>
      </c>
      <c r="B19" s="34" t="str">
        <f>VLOOKUP(A19,'S6 Details'!8:63,2,FALSE)</f>
        <v>3.3 Screens Not Accessible in Report a Change</v>
      </c>
      <c r="C19" s="35" t="s">
        <v>120</v>
      </c>
      <c r="D19" s="36">
        <f>VLOOKUP(A19,'S6 Details'!8:108,4,FALSE)</f>
        <v>44350</v>
      </c>
      <c r="E19" s="33">
        <f>VLOOKUP(A19,'S6 Details'!A8:Q66,17,0)</f>
        <v>5</v>
      </c>
      <c r="F19" s="33">
        <v>5</v>
      </c>
      <c r="G19" s="33"/>
      <c r="H19" s="33"/>
      <c r="I19" s="33"/>
      <c r="J19" s="33"/>
      <c r="K19" s="59">
        <f t="shared" si="0"/>
        <v>0</v>
      </c>
      <c r="L19" s="33">
        <f t="shared" si="1"/>
        <v>5</v>
      </c>
      <c r="M19" s="345">
        <f t="shared" si="2"/>
        <v>1</v>
      </c>
      <c r="N19" s="345">
        <f t="shared" si="3"/>
        <v>1</v>
      </c>
      <c r="O19" s="345">
        <f t="shared" si="4"/>
        <v>1</v>
      </c>
      <c r="P19" s="31"/>
      <c r="Q19" s="41"/>
      <c r="R19" s="346">
        <v>5</v>
      </c>
    </row>
    <row r="20" spans="1:19" ht="14.5" hidden="1" x14ac:dyDescent="0.35">
      <c r="A20" s="1">
        <v>1873317</v>
      </c>
      <c r="B20" s="34" t="str">
        <f>VLOOKUP(A20,'S6 Details'!9:64,2,FALSE)</f>
        <v>3.4 Leave Report a Change</v>
      </c>
      <c r="C20" s="35" t="s">
        <v>120</v>
      </c>
      <c r="D20" s="36">
        <f>VLOOKUP(A20,'S6 Details'!9:109,4,FALSE)</f>
        <v>44348</v>
      </c>
      <c r="E20" s="33">
        <f>VLOOKUP(A20,'S6 Details'!A9:Q67,17,0)</f>
        <v>12</v>
      </c>
      <c r="F20" s="33">
        <v>12</v>
      </c>
      <c r="G20" s="33"/>
      <c r="H20" s="33"/>
      <c r="I20" s="33"/>
      <c r="J20" s="33"/>
      <c r="K20" s="59">
        <f t="shared" si="0"/>
        <v>0</v>
      </c>
      <c r="L20" s="33">
        <f t="shared" si="1"/>
        <v>12</v>
      </c>
      <c r="M20" s="345">
        <f t="shared" si="2"/>
        <v>1</v>
      </c>
      <c r="N20" s="345">
        <f t="shared" si="3"/>
        <v>1</v>
      </c>
      <c r="O20" s="345">
        <f t="shared" si="4"/>
        <v>0.83333333333333337</v>
      </c>
      <c r="P20" s="31"/>
      <c r="Q20" s="31"/>
      <c r="R20" s="346">
        <v>10</v>
      </c>
    </row>
    <row r="21" spans="1:19" ht="26.15" hidden="1" customHeight="1" x14ac:dyDescent="0.35">
      <c r="A21" s="1">
        <v>1873324</v>
      </c>
      <c r="B21" s="34" t="str">
        <f>VLOOKUP(A21,'S6 Details'!10:65,2,FALSE)</f>
        <v>3.5 Report Additional Changes Screen</v>
      </c>
      <c r="C21" s="35" t="s">
        <v>120</v>
      </c>
      <c r="D21" s="36">
        <f>VLOOKUP(A21,'S6 Details'!10:110,4,FALSE)</f>
        <v>44348</v>
      </c>
      <c r="E21" s="33">
        <f>VLOOKUP(A21,'S6 Details'!A10:Q68,17,0)</f>
        <v>6</v>
      </c>
      <c r="F21" s="33">
        <v>6</v>
      </c>
      <c r="G21" s="33"/>
      <c r="H21" s="33"/>
      <c r="I21" s="33"/>
      <c r="J21" s="33"/>
      <c r="K21" s="59">
        <f t="shared" si="0"/>
        <v>0</v>
      </c>
      <c r="L21" s="33">
        <f t="shared" si="1"/>
        <v>6</v>
      </c>
      <c r="M21" s="345">
        <f t="shared" si="2"/>
        <v>1</v>
      </c>
      <c r="N21" s="345">
        <f t="shared" si="3"/>
        <v>1</v>
      </c>
      <c r="O21" s="345">
        <f t="shared" si="4"/>
        <v>1</v>
      </c>
      <c r="P21" s="31"/>
      <c r="Q21" s="41"/>
      <c r="R21" s="346">
        <v>6</v>
      </c>
    </row>
    <row r="22" spans="1:19" ht="26.15" customHeight="1" x14ac:dyDescent="0.35">
      <c r="A22" s="1">
        <v>1873327</v>
      </c>
      <c r="B22" s="34" t="str">
        <f>VLOOKUP(A22,'S6 Details'!11:66,2,FALSE)</f>
        <v>3.6 Review Required (Report a Change - Change Current Member Information Flow)</v>
      </c>
      <c r="C22" s="35" t="s">
        <v>120</v>
      </c>
      <c r="D22" s="36">
        <f>VLOOKUP(A22,'S6 Details'!11:111,4,FALSE)</f>
        <v>44354</v>
      </c>
      <c r="E22" s="33">
        <f>VLOOKUP(A22,'S6 Details'!A11:Q69,17,0)</f>
        <v>24</v>
      </c>
      <c r="F22" s="33">
        <v>24</v>
      </c>
      <c r="G22" s="33"/>
      <c r="H22" s="33"/>
      <c r="I22" s="33"/>
      <c r="J22" s="33"/>
      <c r="K22" s="59">
        <f t="shared" si="0"/>
        <v>0</v>
      </c>
      <c r="L22" s="33">
        <f t="shared" si="1"/>
        <v>24</v>
      </c>
      <c r="M22" s="345">
        <f t="shared" si="2"/>
        <v>1</v>
      </c>
      <c r="N22" s="345">
        <f t="shared" si="3"/>
        <v>1</v>
      </c>
      <c r="O22" s="345">
        <f t="shared" si="4"/>
        <v>0.41666666666666669</v>
      </c>
      <c r="P22" s="31"/>
      <c r="Q22" s="41"/>
      <c r="R22" s="346">
        <v>10</v>
      </c>
    </row>
    <row r="23" spans="1:19" ht="26.15" hidden="1" customHeight="1" x14ac:dyDescent="0.35">
      <c r="A23" s="1">
        <v>1873330</v>
      </c>
      <c r="B23" s="34" t="str">
        <f>VLOOKUP(A23,'S6 Details'!12:67,2,FALSE)</f>
        <v>4 Add and Remove Member Flow for Existing Case</v>
      </c>
      <c r="C23" s="35" t="s">
        <v>27</v>
      </c>
      <c r="D23" s="36" t="str">
        <f>VLOOKUP(A23,'S6 Details'!12:112,4,FALSE)</f>
        <v>NA</v>
      </c>
      <c r="E23" s="33">
        <f>VLOOKUP(A23,'S6 Details'!A12:Q70,17,0)</f>
        <v>0</v>
      </c>
      <c r="F23" s="33"/>
      <c r="G23" s="33"/>
      <c r="H23" s="33"/>
      <c r="I23" s="33"/>
      <c r="J23" s="33"/>
      <c r="K23" s="59">
        <f t="shared" si="0"/>
        <v>0</v>
      </c>
      <c r="L23" s="33">
        <f t="shared" si="1"/>
        <v>0</v>
      </c>
      <c r="M23" s="345">
        <f t="shared" si="2"/>
        <v>0</v>
      </c>
      <c r="N23" s="345">
        <f t="shared" si="3"/>
        <v>0</v>
      </c>
      <c r="O23" s="345">
        <f t="shared" si="4"/>
        <v>0</v>
      </c>
      <c r="P23" s="31"/>
      <c r="Q23" s="41"/>
      <c r="R23" s="346"/>
    </row>
    <row r="24" spans="1:19" ht="26.15" hidden="1" customHeight="1" x14ac:dyDescent="0.35">
      <c r="A24" s="1">
        <v>1873335</v>
      </c>
      <c r="B24" s="34" t="str">
        <f>VLOOKUP(A24,'S6 Details'!13:68,2,FALSE)</f>
        <v>4.1 Report Household Composition Changes</v>
      </c>
      <c r="C24" s="35" t="s">
        <v>120</v>
      </c>
      <c r="D24" s="36">
        <f>VLOOKUP(A24,'S6 Details'!13:113,4,FALSE)</f>
        <v>44344</v>
      </c>
      <c r="E24" s="33">
        <v>5</v>
      </c>
      <c r="F24" s="33">
        <v>5</v>
      </c>
      <c r="G24" s="33"/>
      <c r="H24" s="33"/>
      <c r="I24" s="33"/>
      <c r="J24" s="33"/>
      <c r="K24" s="59">
        <f t="shared" si="0"/>
        <v>0</v>
      </c>
      <c r="L24" s="33">
        <f t="shared" si="1"/>
        <v>5</v>
      </c>
      <c r="M24" s="345">
        <f t="shared" si="2"/>
        <v>1</v>
      </c>
      <c r="N24" s="345">
        <f t="shared" si="3"/>
        <v>1</v>
      </c>
      <c r="O24" s="345">
        <f t="shared" si="4"/>
        <v>0.6</v>
      </c>
      <c r="P24" s="31"/>
      <c r="Q24" s="41"/>
      <c r="R24" s="346">
        <v>3</v>
      </c>
    </row>
    <row r="25" spans="1:19" ht="26.15" hidden="1" customHeight="1" x14ac:dyDescent="0.35">
      <c r="A25" s="1">
        <v>1873337</v>
      </c>
      <c r="B25" s="34" t="str">
        <f>VLOOKUP(A25,'S6 Details'!14:69,2,FALSE)</f>
        <v>4.2 Add Member Scenario</v>
      </c>
      <c r="C25" s="35" t="s">
        <v>120</v>
      </c>
      <c r="D25" s="36">
        <f>VLOOKUP(A25,'S6 Details'!14:114,4,FALSE)</f>
        <v>44349</v>
      </c>
      <c r="E25" s="33">
        <v>5</v>
      </c>
      <c r="F25" s="33">
        <v>5</v>
      </c>
      <c r="G25" s="33"/>
      <c r="H25" s="33"/>
      <c r="I25" s="33"/>
      <c r="J25" s="33"/>
      <c r="K25" s="59">
        <f t="shared" si="0"/>
        <v>0</v>
      </c>
      <c r="L25" s="33">
        <f t="shared" ref="L25:L30" si="5">F25+G25</f>
        <v>5</v>
      </c>
      <c r="M25" s="345">
        <f t="shared" ref="M25:M30" si="6">IFERROR(L25/E25,0)</f>
        <v>1</v>
      </c>
      <c r="N25" s="345">
        <f t="shared" ref="N25:N30" si="7">IFERROR(F25/L25,0)</f>
        <v>1</v>
      </c>
      <c r="O25" s="345">
        <f t="shared" ref="O25:O30" si="8">IFERROR(R25/L25,0)</f>
        <v>0</v>
      </c>
      <c r="P25" s="31"/>
      <c r="Q25" s="41"/>
      <c r="R25" s="346"/>
      <c r="S25" s="193"/>
    </row>
    <row r="26" spans="1:19" ht="38.15" hidden="1" customHeight="1" x14ac:dyDescent="0.35">
      <c r="A26" s="1">
        <v>1873338</v>
      </c>
      <c r="B26" s="34" t="str">
        <f>VLOOKUP(A26,'S6 Details'!15:70,2,FALSE)</f>
        <v>4.3 Remove Member Scenario</v>
      </c>
      <c r="C26" s="35" t="s">
        <v>120</v>
      </c>
      <c r="D26" s="36">
        <f>VLOOKUP(A26,'S6 Details'!15:115,4,FALSE)</f>
        <v>44349</v>
      </c>
      <c r="E26" s="33">
        <v>4</v>
      </c>
      <c r="F26" s="33">
        <v>4</v>
      </c>
      <c r="G26" s="33"/>
      <c r="H26" s="33"/>
      <c r="I26" s="33"/>
      <c r="J26" s="33"/>
      <c r="K26" s="59">
        <f t="shared" si="0"/>
        <v>0</v>
      </c>
      <c r="L26" s="33">
        <f t="shared" si="5"/>
        <v>4</v>
      </c>
      <c r="M26" s="345">
        <f t="shared" si="6"/>
        <v>1</v>
      </c>
      <c r="N26" s="345">
        <f t="shared" si="7"/>
        <v>1</v>
      </c>
      <c r="O26" s="345">
        <f t="shared" si="8"/>
        <v>1</v>
      </c>
      <c r="P26" s="31"/>
      <c r="Q26" s="41"/>
      <c r="R26" s="346">
        <v>4</v>
      </c>
    </row>
    <row r="27" spans="1:19" ht="40.5" hidden="1" customHeight="1" x14ac:dyDescent="0.35">
      <c r="A27" s="1">
        <v>1873339</v>
      </c>
      <c r="B27" s="34" t="str">
        <f>VLOOKUP(A27,'S6 Details'!16:71,2,FALSE)</f>
        <v>4.4 Add and Remove Member Review Required</v>
      </c>
      <c r="C27" s="35" t="s">
        <v>120</v>
      </c>
      <c r="D27" s="36">
        <f>VLOOKUP(A27,'S6 Details'!16:116,4,FALSE)</f>
        <v>44349</v>
      </c>
      <c r="E27" s="33">
        <f>VLOOKUP(A27,'S6 Details'!A16:Q74,17,0)</f>
        <v>5</v>
      </c>
      <c r="F27" s="33">
        <v>5</v>
      </c>
      <c r="G27" s="33"/>
      <c r="H27" s="33"/>
      <c r="I27" s="33"/>
      <c r="J27" s="33"/>
      <c r="K27" s="59">
        <f t="shared" si="0"/>
        <v>0</v>
      </c>
      <c r="L27" s="33">
        <f t="shared" si="5"/>
        <v>5</v>
      </c>
      <c r="M27" s="345">
        <f t="shared" si="6"/>
        <v>1</v>
      </c>
      <c r="N27" s="345">
        <f t="shared" si="7"/>
        <v>1</v>
      </c>
      <c r="O27" s="345">
        <f t="shared" si="8"/>
        <v>0.6</v>
      </c>
      <c r="P27" s="31"/>
      <c r="Q27" s="41"/>
      <c r="R27" s="346">
        <v>3</v>
      </c>
    </row>
    <row r="28" spans="1:19" ht="26.15" hidden="1" customHeight="1" x14ac:dyDescent="0.35">
      <c r="A28" s="1">
        <v>1873340</v>
      </c>
      <c r="B28" s="34" t="str">
        <f>VLOOKUP(A28,'S6 Details'!17:72,2,FALSE)</f>
        <v>RAC Page Level &amp; Field Level Help</v>
      </c>
      <c r="C28" s="35" t="s">
        <v>120</v>
      </c>
      <c r="D28" s="36">
        <f>VLOOKUP(A28,'S6 Details'!17:117,4,FALSE)</f>
        <v>44342</v>
      </c>
      <c r="E28" s="33">
        <f>VLOOKUP(A28,'S6 Details'!A17:Q75,17,0)</f>
        <v>0</v>
      </c>
      <c r="F28" s="33"/>
      <c r="G28" s="33"/>
      <c r="H28" s="33"/>
      <c r="I28" s="33"/>
      <c r="J28" s="33"/>
      <c r="K28" s="59">
        <f t="shared" si="0"/>
        <v>0</v>
      </c>
      <c r="L28" s="33">
        <f t="shared" si="5"/>
        <v>0</v>
      </c>
      <c r="M28" s="345">
        <f t="shared" si="6"/>
        <v>0</v>
      </c>
      <c r="N28" s="345">
        <f t="shared" si="7"/>
        <v>0</v>
      </c>
      <c r="O28" s="345">
        <f t="shared" si="8"/>
        <v>0</v>
      </c>
      <c r="P28" s="31"/>
      <c r="Q28" s="41"/>
      <c r="R28" s="346">
        <v>1</v>
      </c>
    </row>
    <row r="29" spans="1:19" ht="26.15" hidden="1" customHeight="1" x14ac:dyDescent="0.35">
      <c r="A29" s="1">
        <v>1873341</v>
      </c>
      <c r="B29" s="34" t="str">
        <f>VLOOKUP(A29,'S6 Details'!18:73,2,FALSE)</f>
        <v>RAC Reference Tables</v>
      </c>
      <c r="C29" s="35" t="s">
        <v>27</v>
      </c>
      <c r="D29" s="36" t="str">
        <f>VLOOKUP(A29,'S6 Details'!18:118,4,FALSE)</f>
        <v>NA</v>
      </c>
      <c r="E29" s="33">
        <f>VLOOKUP(A29,'S6 Details'!A18:Q76,17,0)</f>
        <v>0</v>
      </c>
      <c r="F29" s="33"/>
      <c r="G29" s="33"/>
      <c r="H29" s="33"/>
      <c r="I29" s="33"/>
      <c r="J29" s="33"/>
      <c r="K29" s="59">
        <v>0</v>
      </c>
      <c r="L29" s="33">
        <f t="shared" si="5"/>
        <v>0</v>
      </c>
      <c r="M29" s="345">
        <f t="shared" si="6"/>
        <v>0</v>
      </c>
      <c r="N29" s="345">
        <f t="shared" si="7"/>
        <v>0</v>
      </c>
      <c r="O29" s="345">
        <f t="shared" si="8"/>
        <v>0</v>
      </c>
      <c r="P29" s="31"/>
      <c r="Q29" s="41"/>
      <c r="R29" s="346"/>
    </row>
    <row r="30" spans="1:19" ht="26.15" hidden="1" customHeight="1" x14ac:dyDescent="0.35">
      <c r="A30" s="1">
        <v>1873352</v>
      </c>
      <c r="B30" s="34" t="str">
        <f>VLOOKUP(A30,'S6 Details'!19:74,2,FALSE)</f>
        <v>RAC Validations &amp; Masks</v>
      </c>
      <c r="C30" s="35" t="s">
        <v>27</v>
      </c>
      <c r="D30" s="36" t="str">
        <f>VLOOKUP(A30,'S6 Details'!19:119,4,FALSE)</f>
        <v>NA</v>
      </c>
      <c r="E30" s="33">
        <f>VLOOKUP(A30,'S6 Details'!A19:Q77,17,0)</f>
        <v>0</v>
      </c>
      <c r="F30" s="33"/>
      <c r="G30" s="33"/>
      <c r="H30" s="33"/>
      <c r="I30" s="33"/>
      <c r="J30" s="33"/>
      <c r="K30" s="59">
        <v>0</v>
      </c>
      <c r="L30" s="33">
        <f t="shared" si="5"/>
        <v>0</v>
      </c>
      <c r="M30" s="345">
        <f t="shared" si="6"/>
        <v>0</v>
      </c>
      <c r="N30" s="345">
        <f t="shared" si="7"/>
        <v>0</v>
      </c>
      <c r="O30" s="345">
        <f t="shared" si="8"/>
        <v>0</v>
      </c>
      <c r="P30" s="31"/>
      <c r="Q30" s="41"/>
      <c r="R30" s="346"/>
    </row>
    <row r="31" spans="1:19" ht="26.15" hidden="1" customHeight="1" x14ac:dyDescent="0.35">
      <c r="A31" s="1">
        <v>1868186</v>
      </c>
      <c r="B31" s="34" t="str">
        <f>VLOOKUP(A31,'S6 Details'!20:75,2,FALSE)</f>
        <v>Remove KY Specific Functionality on the Dashboard</v>
      </c>
      <c r="C31" s="35" t="s">
        <v>120</v>
      </c>
      <c r="D31" s="36">
        <f>VLOOKUP(A31,'S6 Details'!20:120,4,FALSE)</f>
        <v>44358</v>
      </c>
      <c r="E31" s="33">
        <f>VLOOKUP(A31,'S6 Details'!A20:Q78,17,0)</f>
        <v>18</v>
      </c>
      <c r="F31" s="33">
        <v>18</v>
      </c>
      <c r="G31" s="33"/>
      <c r="H31" s="33"/>
      <c r="I31" s="33"/>
      <c r="J31" s="33"/>
      <c r="K31" s="59">
        <f t="shared" si="0"/>
        <v>0</v>
      </c>
      <c r="L31" s="33">
        <f>F31+G31</f>
        <v>18</v>
      </c>
      <c r="M31" s="345">
        <f>IFERROR(L31/E31,0)</f>
        <v>1</v>
      </c>
      <c r="N31" s="345">
        <f>IFERROR(F31/L31,0)</f>
        <v>1</v>
      </c>
      <c r="O31" s="345">
        <f>IFERROR(R31/L31,0)</f>
        <v>0.83333333333333337</v>
      </c>
      <c r="P31" s="31"/>
      <c r="Q31" s="41"/>
      <c r="R31" s="346">
        <v>15</v>
      </c>
    </row>
    <row r="32" spans="1:19" ht="26.15" hidden="1" customHeight="1" x14ac:dyDescent="0.35">
      <c r="A32" s="1">
        <v>1868195</v>
      </c>
      <c r="B32" s="34" t="str">
        <f>VLOOKUP(A32,'S6 Details'!22:77,2,FALSE)</f>
        <v>Replacing "Absent Parent" wording with "Out of Household Parent" on all screens in the portal</v>
      </c>
      <c r="C32" s="35" t="s">
        <v>120</v>
      </c>
      <c r="D32" s="36">
        <f>VLOOKUP(A32,'S6 Details'!22:122,4,FALSE)</f>
        <v>44356</v>
      </c>
      <c r="E32" s="33">
        <f>VLOOKUP(A32,'S6 Details'!A22:Q80,17,0)</f>
        <v>0</v>
      </c>
      <c r="F32" s="33"/>
      <c r="G32" s="33"/>
      <c r="H32" s="33"/>
      <c r="I32" s="33"/>
      <c r="J32" s="33"/>
      <c r="K32" s="59">
        <f t="shared" si="0"/>
        <v>0</v>
      </c>
      <c r="L32" s="33">
        <f>F32+G32</f>
        <v>0</v>
      </c>
      <c r="M32" s="345">
        <f>IFERROR(L32/E32,0)</f>
        <v>0</v>
      </c>
      <c r="N32" s="345">
        <f>IFERROR(F32/L32,0)</f>
        <v>0</v>
      </c>
      <c r="O32" s="345">
        <f>IFERROR(R32/L32,0)</f>
        <v>0</v>
      </c>
      <c r="P32" s="31"/>
      <c r="Q32" s="41"/>
      <c r="R32" s="346">
        <v>1</v>
      </c>
    </row>
    <row r="33" spans="1:18" ht="26.15" hidden="1" customHeight="1" x14ac:dyDescent="0.35">
      <c r="A33" s="211">
        <v>1883173</v>
      </c>
      <c r="B33" s="34" t="str">
        <f>VLOOKUP(A33,'S6 Details'!30:85,2,FALSE)</f>
        <v>2.1 Individual Dashboard – First Time User</v>
      </c>
      <c r="C33" s="35" t="s">
        <v>120</v>
      </c>
      <c r="D33" s="36">
        <f>VLOOKUP(A33,'S6 Details'!30:130,4,FALSE)</f>
        <v>44357</v>
      </c>
      <c r="E33" s="33">
        <f>VLOOKUP(A33,'S6 Details'!A30:Q88,17,0)</f>
        <v>6</v>
      </c>
      <c r="F33" s="33">
        <v>6</v>
      </c>
      <c r="G33" s="33"/>
      <c r="H33" s="33"/>
      <c r="I33" s="33"/>
      <c r="J33" s="33"/>
      <c r="K33" s="59">
        <f t="shared" si="0"/>
        <v>0</v>
      </c>
      <c r="L33" s="33">
        <f t="shared" ref="L33:L51" si="9">F33+G33</f>
        <v>6</v>
      </c>
      <c r="M33" s="345">
        <f t="shared" ref="M33:M51" si="10">IFERROR(L33/E33,0)</f>
        <v>1</v>
      </c>
      <c r="N33" s="345">
        <f t="shared" ref="N33:N51" si="11">IFERROR(F33/L33,0)</f>
        <v>1</v>
      </c>
      <c r="O33" s="345">
        <f t="shared" ref="O33:O51" si="12">IFERROR(R33/L33,0)</f>
        <v>0.83333333333333337</v>
      </c>
      <c r="P33" s="31"/>
      <c r="Q33" s="41"/>
      <c r="R33" s="346">
        <v>5</v>
      </c>
    </row>
    <row r="34" spans="1:18" ht="26.15" hidden="1" customHeight="1" x14ac:dyDescent="0.35">
      <c r="A34" s="211">
        <v>1883174</v>
      </c>
      <c r="B34" s="34" t="str">
        <f>VLOOKUP(A34,'S6 Details'!31:86,2,FALSE)</f>
        <v>2.2 Individual Dashboard – Existing User</v>
      </c>
      <c r="C34" s="35" t="s">
        <v>120</v>
      </c>
      <c r="D34" s="36">
        <f>VLOOKUP(A34,'S6 Details'!31:131,4,FALSE)</f>
        <v>44355</v>
      </c>
      <c r="E34" s="33">
        <v>14</v>
      </c>
      <c r="F34" s="33">
        <v>14</v>
      </c>
      <c r="G34" s="33"/>
      <c r="H34" s="33"/>
      <c r="I34" s="33"/>
      <c r="J34" s="33"/>
      <c r="K34" s="59">
        <f>E34-SUM(F34+G34+H34+I34+J34)</f>
        <v>0</v>
      </c>
      <c r="L34" s="33">
        <f t="shared" si="9"/>
        <v>14</v>
      </c>
      <c r="M34" s="345">
        <f t="shared" si="10"/>
        <v>1</v>
      </c>
      <c r="N34" s="345">
        <f t="shared" si="11"/>
        <v>1</v>
      </c>
      <c r="O34" s="345">
        <f t="shared" si="12"/>
        <v>0.8571428571428571</v>
      </c>
      <c r="P34" s="31"/>
      <c r="Q34" s="41"/>
      <c r="R34" s="346">
        <v>12</v>
      </c>
    </row>
    <row r="35" spans="1:18" ht="26.15" hidden="1" customHeight="1" x14ac:dyDescent="0.35">
      <c r="A35" s="179">
        <v>1883176</v>
      </c>
      <c r="B35" s="34" t="str">
        <f>VLOOKUP(A35,'S6 Details'!32:87,2,FALSE)</f>
        <v>2.3 Dashboard Widgets</v>
      </c>
      <c r="C35" s="35" t="s">
        <v>27</v>
      </c>
      <c r="D35" s="36">
        <f>VLOOKUP(A35,'S6 Details'!32:132,4,FALSE)</f>
        <v>44354</v>
      </c>
      <c r="E35" s="33" t="str">
        <f>VLOOKUP(A35,'S6 Details'!A32:Q90,17,0)</f>
        <v>NA</v>
      </c>
      <c r="F35" s="33"/>
      <c r="G35" s="33"/>
      <c r="H35" s="33"/>
      <c r="I35" s="33"/>
      <c r="J35" s="33"/>
      <c r="K35" s="59">
        <v>0</v>
      </c>
      <c r="L35" s="33">
        <f t="shared" si="9"/>
        <v>0</v>
      </c>
      <c r="M35" s="345">
        <f t="shared" si="10"/>
        <v>0</v>
      </c>
      <c r="N35" s="345">
        <f t="shared" si="11"/>
        <v>0</v>
      </c>
      <c r="O35" s="345">
        <f t="shared" si="12"/>
        <v>0</v>
      </c>
      <c r="P35" s="31"/>
      <c r="Q35" s="41"/>
      <c r="R35" s="346"/>
    </row>
    <row r="36" spans="1:18" ht="26.15" hidden="1" customHeight="1" x14ac:dyDescent="0.35">
      <c r="A36" s="1">
        <v>1882682</v>
      </c>
      <c r="B36" s="34" t="str">
        <f>VLOOKUP(A36,'S6 Details'!33:88,2,FALSE)</f>
        <v>2.3.1 Dashboard Widgets - Benefits</v>
      </c>
      <c r="C36" s="35" t="s">
        <v>120</v>
      </c>
      <c r="D36" s="36">
        <f>VLOOKUP(A36,'S6 Details'!33:133,4,FALSE)</f>
        <v>44350</v>
      </c>
      <c r="E36" s="33">
        <f>VLOOKUP(A36,'S6 Details'!A33:Q91,17,0)</f>
        <v>8</v>
      </c>
      <c r="F36" s="33">
        <v>8</v>
      </c>
      <c r="G36" s="33"/>
      <c r="H36" s="33"/>
      <c r="I36" s="33"/>
      <c r="J36" s="33"/>
      <c r="K36" s="59">
        <f t="shared" si="0"/>
        <v>0</v>
      </c>
      <c r="L36" s="33">
        <f t="shared" si="9"/>
        <v>8</v>
      </c>
      <c r="M36" s="345">
        <f t="shared" si="10"/>
        <v>1</v>
      </c>
      <c r="N36" s="345">
        <f t="shared" si="11"/>
        <v>1</v>
      </c>
      <c r="O36" s="345">
        <f t="shared" si="12"/>
        <v>0.375</v>
      </c>
      <c r="P36" s="31"/>
      <c r="Q36" s="41"/>
      <c r="R36" s="346">
        <v>3</v>
      </c>
    </row>
    <row r="37" spans="1:18" ht="26.15" hidden="1" customHeight="1" x14ac:dyDescent="0.35">
      <c r="A37" s="1">
        <v>1882684</v>
      </c>
      <c r="B37" s="34" t="str">
        <f>VLOOKUP(A37,'S6 Details'!35:90,2,FALSE)</f>
        <v>2.3.3 Dashboard Widgets - I want to…</v>
      </c>
      <c r="C37" s="35" t="s">
        <v>120</v>
      </c>
      <c r="D37" s="36">
        <f>VLOOKUP(A37,'S6 Details'!35:135,4,FALSE)</f>
        <v>44355</v>
      </c>
      <c r="E37" s="33">
        <f>VLOOKUP(A37,'S6 Details'!A35:Q93,17,0)</f>
        <v>5</v>
      </c>
      <c r="F37" s="33">
        <v>5</v>
      </c>
      <c r="G37" s="33"/>
      <c r="H37" s="33"/>
      <c r="I37" s="33"/>
      <c r="J37" s="33"/>
      <c r="K37" s="59">
        <f t="shared" si="0"/>
        <v>0</v>
      </c>
      <c r="L37" s="33">
        <f t="shared" si="9"/>
        <v>5</v>
      </c>
      <c r="M37" s="345">
        <f t="shared" si="10"/>
        <v>1</v>
      </c>
      <c r="N37" s="345">
        <f t="shared" si="11"/>
        <v>1</v>
      </c>
      <c r="O37" s="345">
        <f t="shared" si="12"/>
        <v>1</v>
      </c>
      <c r="P37" s="31"/>
      <c r="Q37" s="41"/>
      <c r="R37" s="346">
        <v>5</v>
      </c>
    </row>
    <row r="38" spans="1:18" ht="26.15" hidden="1" customHeight="1" x14ac:dyDescent="0.35">
      <c r="A38" s="179">
        <v>1883178</v>
      </c>
      <c r="B38" s="34" t="str">
        <f>VLOOKUP(A38,'S6 Details'!36:91,2,FALSE)</f>
        <v>2.4 Dashboard Navigation</v>
      </c>
      <c r="C38" s="35" t="s">
        <v>120</v>
      </c>
      <c r="D38" s="36">
        <f>VLOOKUP(A38,'S6 Details'!36:136,4,FALSE)</f>
        <v>44354</v>
      </c>
      <c r="E38" s="33">
        <f>VLOOKUP(A38,'S6 Details'!A36:Q94,17,0)</f>
        <v>2</v>
      </c>
      <c r="F38" s="33">
        <v>2</v>
      </c>
      <c r="G38" s="33"/>
      <c r="H38" s="33"/>
      <c r="I38" s="33"/>
      <c r="J38" s="33"/>
      <c r="K38" s="59">
        <f t="shared" si="0"/>
        <v>0</v>
      </c>
      <c r="L38" s="33">
        <f t="shared" si="9"/>
        <v>2</v>
      </c>
      <c r="M38" s="345">
        <f t="shared" si="10"/>
        <v>1</v>
      </c>
      <c r="N38" s="345">
        <f t="shared" si="11"/>
        <v>1</v>
      </c>
      <c r="O38" s="345">
        <f t="shared" si="12"/>
        <v>0.5</v>
      </c>
      <c r="P38" s="31"/>
      <c r="Q38" s="41"/>
      <c r="R38" s="346">
        <v>1</v>
      </c>
    </row>
    <row r="39" spans="1:18" ht="26.15" hidden="1" customHeight="1" x14ac:dyDescent="0.35">
      <c r="A39" s="179">
        <v>1883179</v>
      </c>
      <c r="B39" s="34" t="str">
        <f>VLOOKUP(A39,'S6 Details'!37:92,2,FALSE)</f>
        <v>2.5 Delete Application screen</v>
      </c>
      <c r="C39" s="35" t="s">
        <v>120</v>
      </c>
      <c r="D39" s="36">
        <f>VLOOKUP(A39,'S6 Details'!37:137,4,FALSE)</f>
        <v>44349</v>
      </c>
      <c r="E39" s="33">
        <f>VLOOKUP(A39,'S6 Details'!A37:Q95,17,0)</f>
        <v>6</v>
      </c>
      <c r="F39" s="33">
        <v>6</v>
      </c>
      <c r="G39" s="33"/>
      <c r="H39" s="33"/>
      <c r="I39" s="33"/>
      <c r="J39" s="33"/>
      <c r="K39" s="59">
        <f t="shared" si="0"/>
        <v>0</v>
      </c>
      <c r="L39" s="33">
        <f t="shared" si="9"/>
        <v>6</v>
      </c>
      <c r="M39" s="345">
        <f t="shared" si="10"/>
        <v>1</v>
      </c>
      <c r="N39" s="345">
        <f t="shared" si="11"/>
        <v>1</v>
      </c>
      <c r="O39" s="345">
        <f t="shared" si="12"/>
        <v>1</v>
      </c>
      <c r="P39" s="6"/>
      <c r="Q39" s="41"/>
      <c r="R39" s="346">
        <v>6</v>
      </c>
    </row>
    <row r="40" spans="1:18" ht="26.15" hidden="1" customHeight="1" x14ac:dyDescent="0.35">
      <c r="A40" s="179">
        <v>1883180</v>
      </c>
      <c r="B40" s="34" t="str">
        <f>VLOOKUP(A40,'S6 Details'!38:93,2,FALSE)</f>
        <v>3.1.1 Benefits</v>
      </c>
      <c r="C40" s="35" t="s">
        <v>120</v>
      </c>
      <c r="D40" s="36">
        <f>VLOOKUP(A40,'S6 Details'!38:138,4,FALSE)</f>
        <v>44351</v>
      </c>
      <c r="E40" s="33">
        <f>VLOOKUP(A40,'S6 Details'!A38:Q96,17,0)</f>
        <v>8</v>
      </c>
      <c r="F40" s="33">
        <v>8</v>
      </c>
      <c r="G40" s="33"/>
      <c r="H40" s="33"/>
      <c r="I40" s="33"/>
      <c r="J40" s="33"/>
      <c r="K40" s="59">
        <f t="shared" si="0"/>
        <v>0</v>
      </c>
      <c r="L40" s="33">
        <f t="shared" si="9"/>
        <v>8</v>
      </c>
      <c r="M40" s="345">
        <f t="shared" si="10"/>
        <v>1</v>
      </c>
      <c r="N40" s="345">
        <f t="shared" si="11"/>
        <v>1</v>
      </c>
      <c r="O40" s="345">
        <f t="shared" si="12"/>
        <v>0.375</v>
      </c>
      <c r="P40" s="31"/>
      <c r="Q40" s="41"/>
      <c r="R40" s="346">
        <v>3</v>
      </c>
    </row>
    <row r="41" spans="1:18" ht="26.15" hidden="1" customHeight="1" x14ac:dyDescent="0.35">
      <c r="A41" s="211">
        <v>1883183</v>
      </c>
      <c r="B41" s="34" t="str">
        <f>VLOOKUP(A41,'S6 Details'!39:94,2,FALSE)</f>
        <v>3.1.1.1 Cases Modes and Program Statuses</v>
      </c>
      <c r="C41" s="35" t="s">
        <v>120</v>
      </c>
      <c r="D41" s="36">
        <f>VLOOKUP(A41,'S6 Details'!39:139,4,FALSE)</f>
        <v>44348</v>
      </c>
      <c r="E41" s="33">
        <f>VLOOKUP(A41,'S6 Details'!A39:Q97,17,0)</f>
        <v>7</v>
      </c>
      <c r="F41" s="33">
        <v>7</v>
      </c>
      <c r="G41" s="33"/>
      <c r="H41" s="33"/>
      <c r="I41" s="33"/>
      <c r="J41" s="33"/>
      <c r="K41" s="59">
        <f t="shared" si="0"/>
        <v>0</v>
      </c>
      <c r="L41" s="33">
        <f t="shared" si="9"/>
        <v>7</v>
      </c>
      <c r="M41" s="345">
        <f t="shared" si="10"/>
        <v>1</v>
      </c>
      <c r="N41" s="345">
        <f t="shared" si="11"/>
        <v>1</v>
      </c>
      <c r="O41" s="345">
        <f t="shared" si="12"/>
        <v>0.7142857142857143</v>
      </c>
      <c r="P41" s="31"/>
      <c r="Q41" s="41"/>
      <c r="R41" s="346">
        <v>5</v>
      </c>
    </row>
    <row r="42" spans="1:18" ht="26.15" hidden="1" customHeight="1" x14ac:dyDescent="0.35">
      <c r="A42" s="179">
        <v>1883184</v>
      </c>
      <c r="B42" s="34" t="str">
        <f>VLOOKUP(A42,'S6 Details'!40:95,2,FALSE)</f>
        <v>3.1.1.2 Program Tiles</v>
      </c>
      <c r="C42" s="35" t="s">
        <v>120</v>
      </c>
      <c r="D42" s="36">
        <f>VLOOKUP(A42,'S6 Details'!40:140,4,FALSE)</f>
        <v>44354</v>
      </c>
      <c r="E42" s="33">
        <f>VLOOKUP(A42,'S6 Details'!A40:Q98,17,0)</f>
        <v>14</v>
      </c>
      <c r="F42" s="33">
        <v>14</v>
      </c>
      <c r="G42" s="33"/>
      <c r="H42" s="33"/>
      <c r="I42" s="33"/>
      <c r="J42" s="33"/>
      <c r="K42" s="59">
        <f t="shared" si="0"/>
        <v>0</v>
      </c>
      <c r="L42" s="33">
        <f t="shared" si="9"/>
        <v>14</v>
      </c>
      <c r="M42" s="345">
        <f t="shared" si="10"/>
        <v>1</v>
      </c>
      <c r="N42" s="345">
        <f t="shared" si="11"/>
        <v>1</v>
      </c>
      <c r="O42" s="345">
        <f t="shared" si="12"/>
        <v>0.8571428571428571</v>
      </c>
      <c r="P42" s="31"/>
      <c r="Q42" s="41"/>
      <c r="R42" s="346">
        <v>12</v>
      </c>
    </row>
    <row r="43" spans="1:18" ht="26.15" hidden="1" customHeight="1" x14ac:dyDescent="0.35">
      <c r="A43" s="211">
        <v>1883186</v>
      </c>
      <c r="B43" s="34" t="str">
        <f>VLOOKUP(A43,'S6 Details'!41:96,2,FALSE)</f>
        <v xml:space="preserve">3.1.2 More Help and Information    </v>
      </c>
      <c r="C43" s="35" t="s">
        <v>120</v>
      </c>
      <c r="D43" s="36">
        <f>VLOOKUP(A43,'S6 Details'!41:141,4,FALSE)</f>
        <v>44350</v>
      </c>
      <c r="E43" s="33">
        <f>VLOOKUP(A43,'S6 Details'!A41:Q99,17,0)</f>
        <v>6</v>
      </c>
      <c r="F43" s="33">
        <v>6</v>
      </c>
      <c r="G43" s="33"/>
      <c r="H43" s="33"/>
      <c r="I43" s="33"/>
      <c r="J43" s="33"/>
      <c r="K43" s="59">
        <f t="shared" si="0"/>
        <v>0</v>
      </c>
      <c r="L43" s="33">
        <f t="shared" si="9"/>
        <v>6</v>
      </c>
      <c r="M43" s="345">
        <f t="shared" si="10"/>
        <v>1</v>
      </c>
      <c r="N43" s="345">
        <f t="shared" si="11"/>
        <v>1</v>
      </c>
      <c r="O43" s="345">
        <f t="shared" si="12"/>
        <v>0.16666666666666666</v>
      </c>
      <c r="P43" s="31"/>
      <c r="Q43" s="41"/>
      <c r="R43" s="346">
        <v>1</v>
      </c>
    </row>
    <row r="44" spans="1:18" ht="26.15" hidden="1" customHeight="1" x14ac:dyDescent="0.35">
      <c r="A44" s="179">
        <v>1883187</v>
      </c>
      <c r="B44" s="34" t="str">
        <f>VLOOKUP(A44,'S6 Details'!42:97,2,FALSE)</f>
        <v>3.2 My Information</v>
      </c>
      <c r="C44" s="35" t="s">
        <v>27</v>
      </c>
      <c r="D44" s="36">
        <f>VLOOKUP(A44,'S6 Details'!42:142,4,FALSE)</f>
        <v>44355</v>
      </c>
      <c r="E44" s="33" t="str">
        <f>VLOOKUP(A44,'S6 Details'!A42:Q100,17,0)</f>
        <v>NA</v>
      </c>
      <c r="F44" s="33"/>
      <c r="G44" s="33"/>
      <c r="H44" s="33"/>
      <c r="I44" s="33"/>
      <c r="J44" s="33"/>
      <c r="K44" s="59">
        <v>0</v>
      </c>
      <c r="L44" s="33">
        <f t="shared" si="9"/>
        <v>0</v>
      </c>
      <c r="M44" s="345">
        <f t="shared" si="10"/>
        <v>0</v>
      </c>
      <c r="N44" s="345">
        <f t="shared" si="11"/>
        <v>0</v>
      </c>
      <c r="O44" s="345">
        <f t="shared" si="12"/>
        <v>0</v>
      </c>
      <c r="P44" s="31"/>
      <c r="Q44" s="41"/>
      <c r="R44" s="346"/>
    </row>
    <row r="45" spans="1:18" ht="26.15" hidden="1" customHeight="1" x14ac:dyDescent="0.35">
      <c r="A45" s="211">
        <v>1883189</v>
      </c>
      <c r="B45" s="34" t="str">
        <f>VLOOKUP(A45,'S6 Details'!43:98,2,FALSE)</f>
        <v>3.2.1 My Information - Landing screen</v>
      </c>
      <c r="C45" s="35" t="s">
        <v>120</v>
      </c>
      <c r="D45" s="36">
        <f>VLOOKUP(A45,'S6 Details'!43:143,4,FALSE)</f>
        <v>44356</v>
      </c>
      <c r="E45" s="33">
        <f>VLOOKUP(A45,'S6 Details'!A43:Q101,17,0)</f>
        <v>5</v>
      </c>
      <c r="F45" s="33">
        <v>5</v>
      </c>
      <c r="G45" s="33"/>
      <c r="H45" s="33"/>
      <c r="I45" s="33"/>
      <c r="J45" s="33"/>
      <c r="K45" s="59">
        <f t="shared" si="0"/>
        <v>0</v>
      </c>
      <c r="L45" s="33">
        <f t="shared" si="9"/>
        <v>5</v>
      </c>
      <c r="M45" s="345">
        <f t="shared" si="10"/>
        <v>1</v>
      </c>
      <c r="N45" s="345">
        <f t="shared" si="11"/>
        <v>1</v>
      </c>
      <c r="O45" s="345">
        <f t="shared" si="12"/>
        <v>0.4</v>
      </c>
      <c r="P45" s="31"/>
      <c r="Q45" s="42"/>
      <c r="R45" s="346">
        <v>2</v>
      </c>
    </row>
    <row r="46" spans="1:18" ht="26.15" hidden="1" customHeight="1" x14ac:dyDescent="0.35">
      <c r="A46" s="211">
        <v>1883191</v>
      </c>
      <c r="B46" s="34" t="str">
        <f>VLOOKUP(A46,'S6 Details'!44:99,2,FALSE)</f>
        <v>3.2.2 My Information - Change Email Address</v>
      </c>
      <c r="C46" s="35" t="s">
        <v>120</v>
      </c>
      <c r="D46" s="36">
        <f>VLOOKUP(A46,'S6 Details'!44:144,4,FALSE)</f>
        <v>44355</v>
      </c>
      <c r="E46" s="33">
        <v>3</v>
      </c>
      <c r="F46" s="33">
        <v>3</v>
      </c>
      <c r="G46" s="33"/>
      <c r="H46" s="33"/>
      <c r="I46" s="33"/>
      <c r="J46" s="33"/>
      <c r="K46" s="59">
        <f t="shared" si="0"/>
        <v>0</v>
      </c>
      <c r="L46" s="33">
        <f t="shared" si="9"/>
        <v>3</v>
      </c>
      <c r="M46" s="345">
        <f t="shared" si="10"/>
        <v>1</v>
      </c>
      <c r="N46" s="345">
        <f t="shared" si="11"/>
        <v>1</v>
      </c>
      <c r="O46" s="345">
        <f t="shared" si="12"/>
        <v>1</v>
      </c>
      <c r="P46" s="31"/>
      <c r="Q46" s="42" t="s">
        <v>1583</v>
      </c>
      <c r="R46" s="346">
        <v>3</v>
      </c>
    </row>
    <row r="47" spans="1:18" ht="26.15" hidden="1" customHeight="1" x14ac:dyDescent="0.35">
      <c r="A47" s="211">
        <v>1883192</v>
      </c>
      <c r="B47" s="34" t="str">
        <f>VLOOKUP(A47,'S6 Details'!45:100,2,FALSE)</f>
        <v>3.2.3 My Information - Change Contact Method(s)</v>
      </c>
      <c r="C47" s="35" t="s">
        <v>120</v>
      </c>
      <c r="D47" s="36">
        <f>VLOOKUP(A47,'S6 Details'!45:145,4,FALSE)</f>
        <v>44355</v>
      </c>
      <c r="E47" s="33">
        <v>3</v>
      </c>
      <c r="F47" s="33">
        <v>3</v>
      </c>
      <c r="G47" s="33"/>
      <c r="H47" s="33"/>
      <c r="I47" s="33"/>
      <c r="J47" s="33"/>
      <c r="K47" s="59">
        <f t="shared" si="0"/>
        <v>0</v>
      </c>
      <c r="L47" s="33">
        <f t="shared" si="9"/>
        <v>3</v>
      </c>
      <c r="M47" s="345">
        <f t="shared" si="10"/>
        <v>1</v>
      </c>
      <c r="N47" s="345">
        <f t="shared" si="11"/>
        <v>1</v>
      </c>
      <c r="O47" s="345">
        <f t="shared" si="12"/>
        <v>1</v>
      </c>
      <c r="P47" s="31"/>
      <c r="Q47" s="42" t="s">
        <v>1584</v>
      </c>
      <c r="R47" s="346">
        <v>3</v>
      </c>
    </row>
    <row r="48" spans="1:18" ht="26.15" hidden="1" customHeight="1" x14ac:dyDescent="0.35">
      <c r="A48" s="211">
        <v>1883194</v>
      </c>
      <c r="B48" s="34" t="str">
        <f>VLOOKUP(A48,'S6 Details'!46:101,2,FALSE)</f>
        <v>Client Dashboard Validations &amp; Masks</v>
      </c>
      <c r="C48" s="35" t="s">
        <v>27</v>
      </c>
      <c r="D48" s="36" t="str">
        <f>VLOOKUP(A48,'S6 Details'!46:146,4,FALSE)</f>
        <v>NA</v>
      </c>
      <c r="E48" s="33">
        <f>VLOOKUP(A48,'S6 Details'!A46:Q104,17,0)</f>
        <v>0</v>
      </c>
      <c r="F48" s="33"/>
      <c r="G48" s="33"/>
      <c r="H48" s="33"/>
      <c r="I48" s="33"/>
      <c r="J48" s="33"/>
      <c r="K48" s="59">
        <f t="shared" si="0"/>
        <v>0</v>
      </c>
      <c r="L48" s="33">
        <f t="shared" si="9"/>
        <v>0</v>
      </c>
      <c r="M48" s="345">
        <f t="shared" si="10"/>
        <v>0</v>
      </c>
      <c r="N48" s="345">
        <f t="shared" si="11"/>
        <v>0</v>
      </c>
      <c r="O48" s="345">
        <f t="shared" si="12"/>
        <v>0</v>
      </c>
      <c r="P48" s="31"/>
      <c r="Q48" s="41"/>
      <c r="R48" s="346"/>
    </row>
    <row r="49" spans="1:18" ht="26.15" hidden="1" customHeight="1" x14ac:dyDescent="0.35">
      <c r="A49" s="211">
        <v>1883195</v>
      </c>
      <c r="B49" s="34" t="str">
        <f>VLOOKUP(A49,'S6 Details'!47:102,2,FALSE)</f>
        <v>MaineCare Types</v>
      </c>
      <c r="C49" s="35" t="s">
        <v>27</v>
      </c>
      <c r="D49" s="36" t="str">
        <f>VLOOKUP(A49,'S6 Details'!47:147,4,FALSE)</f>
        <v>NA</v>
      </c>
      <c r="E49" s="33">
        <f>VLOOKUP(A49,'S6 Details'!A47:Q105,17,0)</f>
        <v>0</v>
      </c>
      <c r="F49" s="33"/>
      <c r="G49" s="33"/>
      <c r="H49" s="33"/>
      <c r="I49" s="33"/>
      <c r="J49" s="33"/>
      <c r="K49" s="59">
        <f t="shared" si="0"/>
        <v>0</v>
      </c>
      <c r="L49" s="33">
        <f t="shared" si="9"/>
        <v>0</v>
      </c>
      <c r="M49" s="345">
        <f t="shared" si="10"/>
        <v>0</v>
      </c>
      <c r="N49" s="345">
        <f t="shared" si="11"/>
        <v>0</v>
      </c>
      <c r="O49" s="345">
        <f t="shared" si="12"/>
        <v>0</v>
      </c>
      <c r="P49" s="31"/>
      <c r="Q49" s="41"/>
      <c r="R49" s="346"/>
    </row>
    <row r="50" spans="1:18" ht="26.15" hidden="1" customHeight="1" x14ac:dyDescent="0.35">
      <c r="A50" s="211">
        <v>1883369</v>
      </c>
      <c r="B50" s="34" t="str">
        <f>VLOOKUP(A50,'S6 Details'!50:105,2,FALSE)</f>
        <v>Report a Change Data Prefill</v>
      </c>
      <c r="C50" s="35" t="s">
        <v>120</v>
      </c>
      <c r="D50" s="36" t="str">
        <f>VLOOKUP(A50,'S6 Details'!50:150,4,FALSE)</f>
        <v>TBD</v>
      </c>
      <c r="E50" s="33">
        <f>VLOOKUP(A50,'S6 Details'!A50:Q108,17,0)</f>
        <v>5</v>
      </c>
      <c r="F50" s="33">
        <v>5</v>
      </c>
      <c r="G50" s="33"/>
      <c r="H50" s="33"/>
      <c r="I50" s="33"/>
      <c r="J50" s="33"/>
      <c r="K50" s="59">
        <f t="shared" si="0"/>
        <v>0</v>
      </c>
      <c r="L50" s="33">
        <f t="shared" si="9"/>
        <v>5</v>
      </c>
      <c r="M50" s="345">
        <f t="shared" si="10"/>
        <v>1</v>
      </c>
      <c r="N50" s="345">
        <f t="shared" si="11"/>
        <v>1</v>
      </c>
      <c r="O50" s="345">
        <f t="shared" si="12"/>
        <v>0.6</v>
      </c>
      <c r="P50" s="31"/>
      <c r="Q50" s="41"/>
      <c r="R50" s="346">
        <v>3</v>
      </c>
    </row>
    <row r="51" spans="1:18" ht="26.15" hidden="1" customHeight="1" x14ac:dyDescent="0.35">
      <c r="A51" s="1">
        <v>1712578</v>
      </c>
      <c r="B51" s="34" t="str">
        <f>VLOOKUP(A51,'S5 Details'!1:170,2,FALSE)</f>
        <v>2.13 Verified &amp; Approved Field Disabling</v>
      </c>
      <c r="C51" s="35" t="s">
        <v>120</v>
      </c>
      <c r="D51" s="36" t="str">
        <f>VLOOKUP(A51,'S5 Details'!1:170,4,FALSE)</f>
        <v>TBD</v>
      </c>
      <c r="E51" s="33">
        <v>6</v>
      </c>
      <c r="F51" s="33">
        <v>6</v>
      </c>
      <c r="G51" s="33"/>
      <c r="H51" s="33"/>
      <c r="I51" s="33"/>
      <c r="J51" s="33"/>
      <c r="K51" s="59">
        <f t="shared" si="0"/>
        <v>0</v>
      </c>
      <c r="L51" s="33">
        <f t="shared" si="9"/>
        <v>6</v>
      </c>
      <c r="M51" s="345">
        <f t="shared" si="10"/>
        <v>1</v>
      </c>
      <c r="N51" s="345">
        <f t="shared" si="11"/>
        <v>1</v>
      </c>
      <c r="O51" s="345">
        <f t="shared" si="12"/>
        <v>0.66666666666666663</v>
      </c>
      <c r="P51" s="31"/>
      <c r="Q51" s="208" t="s">
        <v>1585</v>
      </c>
      <c r="R51" s="346">
        <v>4</v>
      </c>
    </row>
    <row r="52" spans="1:18" hidden="1" x14ac:dyDescent="0.3">
      <c r="A52" s="389" t="s">
        <v>110</v>
      </c>
      <c r="B52" s="390"/>
      <c r="C52" s="390"/>
      <c r="D52" s="391"/>
      <c r="E52" s="343">
        <f t="shared" ref="E52:L52" si="13">SUM(E12:E51)</f>
        <v>214</v>
      </c>
      <c r="F52" s="343">
        <f t="shared" si="13"/>
        <v>214</v>
      </c>
      <c r="G52" s="343">
        <f t="shared" si="13"/>
        <v>0</v>
      </c>
      <c r="H52" s="343">
        <f t="shared" si="13"/>
        <v>0</v>
      </c>
      <c r="I52" s="343">
        <f t="shared" si="13"/>
        <v>0</v>
      </c>
      <c r="J52" s="343">
        <f t="shared" si="13"/>
        <v>0</v>
      </c>
      <c r="K52" s="61">
        <f t="shared" si="13"/>
        <v>0</v>
      </c>
      <c r="L52" s="343">
        <f t="shared" si="13"/>
        <v>214</v>
      </c>
      <c r="M52" s="38">
        <f>L52/E52</f>
        <v>1</v>
      </c>
      <c r="N52" s="38">
        <f>IFERROR(F52/L52,0)</f>
        <v>1</v>
      </c>
      <c r="O52" s="38">
        <f>IFERROR(R52/L52,0)</f>
        <v>0.7009345794392523</v>
      </c>
      <c r="P52" s="37"/>
      <c r="Q52" s="41"/>
      <c r="R52" s="30">
        <f>SUM(R12:R51)</f>
        <v>150</v>
      </c>
    </row>
    <row r="54" spans="1:18" ht="14.5" customHeight="1" x14ac:dyDescent="0.3"/>
    <row r="55" spans="1:18" ht="14.5" customHeight="1" x14ac:dyDescent="0.3"/>
  </sheetData>
  <autoFilter ref="A11:S52" xr:uid="{C37687B2-B234-4316-9168-7ABC3F61D75A}">
    <filterColumn colId="2">
      <filters>
        <filter val="Awaiting Defect Resolution"/>
      </filters>
    </filterColumn>
    <filterColumn colId="15">
      <customFilters>
        <customFilter operator="notEqual" val=" "/>
      </customFilters>
    </filterColumn>
  </autoFilter>
  <mergeCells count="19">
    <mergeCell ref="A1:K1"/>
    <mergeCell ref="I2:J2"/>
    <mergeCell ref="I3:J3"/>
    <mergeCell ref="A6:O6"/>
    <mergeCell ref="A7:A8"/>
    <mergeCell ref="B7:B8"/>
    <mergeCell ref="C7:C8"/>
    <mergeCell ref="D7:D8"/>
    <mergeCell ref="E7:E8"/>
    <mergeCell ref="F7:F8"/>
    <mergeCell ref="G7:G8"/>
    <mergeCell ref="H7:H8"/>
    <mergeCell ref="I7:K8"/>
    <mergeCell ref="L7:M8"/>
    <mergeCell ref="I9:K9"/>
    <mergeCell ref="L9:M9"/>
    <mergeCell ref="A52:D52"/>
    <mergeCell ref="N7:N8"/>
    <mergeCell ref="O7:O8"/>
  </mergeCells>
  <conditionalFormatting sqref="A21">
    <cfRule type="duplicateValues" dxfId="237" priority="4"/>
  </conditionalFormatting>
  <conditionalFormatting sqref="A22">
    <cfRule type="duplicateValues" dxfId="236" priority="3"/>
  </conditionalFormatting>
  <conditionalFormatting sqref="A26:A27">
    <cfRule type="duplicateValues" dxfId="235" priority="2"/>
  </conditionalFormatting>
  <conditionalFormatting sqref="A26:A27">
    <cfRule type="duplicateValues" dxfId="234" priority="1"/>
  </conditionalFormatting>
  <hyperlinks>
    <hyperlink ref="A12" r:id="rId1" display="https://octane.deloitte.com/ui/entity-navigation.jsp?p=1001/399004&amp;entityType=work_item&amp;id=1845595" xr:uid="{42B664C1-67A3-4A0D-A96E-4BE4C4D70DE1}"/>
    <hyperlink ref="A13" r:id="rId2" display="https://octane.deloitte.com/ui/entity-navigation.jsp?p=1001/399004&amp;entityType=work_item&amp;id=1873354" xr:uid="{5A63E298-1250-45FE-BCF9-E4A34A067FB1}"/>
    <hyperlink ref="A14" r:id="rId3" display="https://octane.deloitte.com/ui/entity-navigation.jsp?p=1001/399004&amp;entityType=work_item&amp;id=1868511" xr:uid="{1AAE591C-0FB0-4427-AAFF-D149CA6D56D0}"/>
    <hyperlink ref="A15" r:id="rId4" display="https://octane.deloitte.com/ui/entity-navigation.jsp?p=1001/399004&amp;entityType=work_item&amp;id=1873311" xr:uid="{8F34B5BA-1911-40C8-BA41-B1E9A4B36BDA}"/>
    <hyperlink ref="A16" r:id="rId5" display="https://octane.deloitte.com/ui/entity-navigation.jsp?p=1001/399004&amp;entityType=work_item&amp;id=1873312" xr:uid="{1A22C19D-F4BC-41E1-8ADF-C16CE59305BD}"/>
    <hyperlink ref="A17" r:id="rId6" display="https://octane.deloitte.com/ui/entity-navigation.jsp?p=1001/399004&amp;entityType=work_item&amp;id=1873313" xr:uid="{096CC9F0-F466-4014-9BE9-071FAC2DDE20}"/>
    <hyperlink ref="A18" r:id="rId7" display="https://octane.deloitte.com/ui/entity-navigation.jsp?p=1001/399004&amp;entityType=work_item&amp;id=1873315" xr:uid="{BD564666-59DE-40DE-9780-6D401DCF6EFB}"/>
    <hyperlink ref="A19" r:id="rId8" display="https://octane.deloitte.com/ui/entity-navigation.jsp?p=1001/399004&amp;entityType=work_item&amp;id=1873316" xr:uid="{9F8A7D20-0ED8-42A4-B6D5-2C13DD493117}"/>
    <hyperlink ref="A20" r:id="rId9" display="https://octane.deloitte.com/ui/entity-navigation.jsp?p=1001/399004&amp;entityType=work_item&amp;id=1873317" xr:uid="{4467B872-05BB-453D-BF58-A36B34C54226}"/>
    <hyperlink ref="A21" r:id="rId10" display="https://octane.deloitte.com/ui/entity-navigation.jsp?p=1001/399004&amp;entityType=work_item&amp;id=1873324" xr:uid="{6B374C4E-B291-4A9A-8AE2-4DA935C9F9D1}"/>
    <hyperlink ref="A22" r:id="rId11" display="https://octane.deloitte.com/ui/entity-navigation.jsp?p=1001/399004&amp;entityType=work_item&amp;id=1873327" xr:uid="{CA4989D1-CB73-4C33-944E-8CD2EAC1FA7B}"/>
    <hyperlink ref="A23" r:id="rId12" display="https://octane.deloitte.com/ui/entity-navigation.jsp?p=1001/399004&amp;entityType=work_item&amp;id=1873330" xr:uid="{12E69B7E-EA27-4980-B124-20B2B60B0BAD}"/>
    <hyperlink ref="A24" r:id="rId13" display="https://octane.deloitte.com/ui/entity-navigation.jsp?p=1001/399004&amp;entityType=work_item&amp;id=1873335" xr:uid="{F78164DD-1AB4-484E-9CC0-2568340D8920}"/>
    <hyperlink ref="A25" r:id="rId14" display="https://octane.deloitte.com/ui/entity-navigation.jsp?p=1001/399004&amp;entityType=work_item&amp;id=1873337" xr:uid="{A8ADC9AC-C292-44B5-A4CB-96433AA5DD6E}"/>
    <hyperlink ref="A26" r:id="rId15" display="https://octane.deloitte.com/ui/entity-navigation.jsp?p=1001/399004&amp;entityType=work_item&amp;id=1873338" xr:uid="{D7EAD917-D8E1-4D8E-A922-CB31DABB0359}"/>
    <hyperlink ref="A27" r:id="rId16" display="https://octane.deloitte.com/ui/entity-navigation.jsp?p=1001/399004&amp;entityType=work_item&amp;id=1873339" xr:uid="{03F76894-6A71-463A-AD9C-669B8607AE26}"/>
    <hyperlink ref="A28" r:id="rId17" display="https://octane.deloitte.com/ui/entity-navigation.jsp?p=1001/399004&amp;entityType=work_item&amp;id=1873340" xr:uid="{1779378E-689B-4BDA-B3A2-5D4E5A54EF39}"/>
    <hyperlink ref="A29" r:id="rId18" display="https://octane.deloitte.com/ui/entity-navigation.jsp?p=1001/399004&amp;entityType=work_item&amp;id=1873341" xr:uid="{29D83B68-E697-4689-BFEB-4D3275F01D22}"/>
    <hyperlink ref="A30" r:id="rId19" display="https://octane.deloitte.com/ui/entity-navigation.jsp?p=1001/399004&amp;entityType=work_item&amp;id=1873352" xr:uid="{7FEA4D1D-FE3A-4F0F-B954-459CF0D3A377}"/>
    <hyperlink ref="A31" r:id="rId20" display="https://octane.deloitte.com/ui/entity-navigation.jsp?p=1001/399004&amp;entityType=work_item&amp;id=1868186" xr:uid="{EF4358B5-CB0F-4CA2-8353-7840F6C7F7C7}"/>
    <hyperlink ref="A32" r:id="rId21" display="https://octane.deloitte.com/ui/entity-navigation.jsp?p=1001/399004&amp;entityType=work_item&amp;id=1868195" xr:uid="{98E5F5DD-FE7C-48EA-9F96-8E2E2564DA93}"/>
    <hyperlink ref="A33" r:id="rId22" display="https://octane.deloitte.com/ui/entity-navigation.jsp?p=1001/399004&amp;entityType=work_item&amp;id=1883173" xr:uid="{A976A441-2B96-423A-8BD1-76E56B8CC772}"/>
    <hyperlink ref="A34" r:id="rId23" display="https://octane.deloitte.com/ui/entity-navigation.jsp?p=1001/399004&amp;entityType=work_item&amp;id=1883174" xr:uid="{01FA5B78-62E0-42DF-9E12-3FAC758A1603}"/>
    <hyperlink ref="A41" r:id="rId24" display="https://octane.deloitte.com/ui/entity-navigation.jsp?p=1001/399004&amp;entityType=work_item&amp;id=1883183" xr:uid="{2C641243-F8EE-4EB9-9E31-C06C4B8E6342}"/>
    <hyperlink ref="A43" r:id="rId25" display="https://octane.deloitte.com/ui/entity-navigation.jsp?p=1001/399004&amp;entityType=work_item&amp;id=1883186" xr:uid="{2B707621-3A06-49FE-99CA-8A6F2068FC06}"/>
    <hyperlink ref="A45" r:id="rId26" display="https://octane.deloitte.com/ui/entity-navigation.jsp?p=1001/399004&amp;entityType=work_item&amp;id=1883189" xr:uid="{5AB806FE-72CB-4C82-ACB0-325138AEF36B}"/>
    <hyperlink ref="A46" r:id="rId27" display="https://octane.deloitte.com/ui/entity-navigation.jsp?p=1001/399004&amp;entityType=work_item&amp;id=1883191" xr:uid="{73260CFF-1779-4127-AEFB-B58B0BC288C6}"/>
    <hyperlink ref="A47" r:id="rId28" display="https://octane.deloitte.com/ui/entity-navigation.jsp?p=1001/399004&amp;entityType=work_item&amp;id=1883192" xr:uid="{3E6A8680-153B-41DE-96F6-3E89BE65D9D1}"/>
    <hyperlink ref="A48" r:id="rId29" display="https://octane.deloitte.com/ui/entity-navigation.jsp?p=1001/399004&amp;entityType=work_item&amp;id=1883194" xr:uid="{5C152CDD-09C4-42D5-B03B-431FB82474DE}"/>
    <hyperlink ref="A49" r:id="rId30" display="https://octane.deloitte.com/ui/entity-navigation.jsp?p=1001/399004&amp;entityType=work_item&amp;id=1883195" xr:uid="{BB73222B-F2DD-4EB3-9ABF-E06255D7D6E8}"/>
    <hyperlink ref="A50" r:id="rId31" display="https://octane.deloitte.com/ui/entity-navigation.jsp?p=1001/399004&amp;entityType=work_item&amp;id=1883369" xr:uid="{6C1713B8-6E12-426B-BCFB-A69B08CE575F}"/>
  </hyperlinks>
  <pageMargins left="0.7" right="0.7" top="0.75" bottom="0.75" header="0.3" footer="0.3"/>
  <pageSetup paperSize="9" orientation="portrait" r:id="rId3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C642F-F6FB-455B-891E-E94ACAF0FA93}">
  <dimension ref="A1:Q60"/>
  <sheetViews>
    <sheetView topLeftCell="A43" zoomScale="73" workbookViewId="0">
      <selection activeCell="Q56" sqref="Q56"/>
    </sheetView>
  </sheetViews>
  <sheetFormatPr defaultColWidth="8.7265625" defaultRowHeight="13" x14ac:dyDescent="0.3"/>
  <cols>
    <col min="1" max="1" width="8.7265625" style="56"/>
    <col min="2" max="2" width="56.81640625" style="100" customWidth="1"/>
    <col min="3" max="3" width="17.7265625" style="56" customWidth="1"/>
    <col min="4" max="4" width="16.54296875" style="89" customWidth="1"/>
    <col min="5" max="5" width="12.1796875" style="56" customWidth="1"/>
    <col min="6" max="6" width="14.1796875" style="56" customWidth="1"/>
    <col min="7" max="7" width="12" style="89" customWidth="1"/>
    <col min="8" max="8" width="8.26953125" style="89" customWidth="1"/>
    <col min="9" max="9" width="14.54296875" style="56" customWidth="1"/>
    <col min="10" max="10" width="12.81640625" style="56" customWidth="1"/>
    <col min="11" max="14" width="8.7265625" style="56"/>
    <col min="15" max="15" width="8.7265625" style="56" hidden="1" customWidth="1"/>
    <col min="16" max="16384" width="8.7265625" style="56"/>
  </cols>
  <sheetData>
    <row r="1" spans="1:17" x14ac:dyDescent="0.3">
      <c r="A1" s="417" t="s">
        <v>1586</v>
      </c>
      <c r="B1" s="417"/>
      <c r="C1" s="417"/>
      <c r="D1" s="417"/>
      <c r="E1" s="417"/>
      <c r="F1" s="417"/>
      <c r="G1" s="417"/>
      <c r="H1" s="417"/>
      <c r="I1" s="417"/>
      <c r="J1" s="417"/>
      <c r="K1" s="417"/>
      <c r="L1" s="417"/>
      <c r="M1" s="417"/>
      <c r="N1" s="417"/>
      <c r="O1" s="417"/>
      <c r="P1" s="417"/>
    </row>
    <row r="2" spans="1:17" ht="15.5" x14ac:dyDescent="0.3">
      <c r="A2" s="210" t="s">
        <v>1</v>
      </c>
      <c r="B2" s="101" t="s">
        <v>2</v>
      </c>
      <c r="C2" s="210" t="s">
        <v>240</v>
      </c>
      <c r="D2" s="210" t="s">
        <v>3</v>
      </c>
      <c r="E2" s="210" t="s">
        <v>154</v>
      </c>
      <c r="F2" s="210" t="s">
        <v>5</v>
      </c>
      <c r="G2" s="210" t="s">
        <v>6</v>
      </c>
      <c r="H2" s="210" t="s">
        <v>7</v>
      </c>
      <c r="I2" s="210" t="s">
        <v>8</v>
      </c>
      <c r="J2" s="210" t="s">
        <v>9</v>
      </c>
      <c r="K2" s="210" t="s">
        <v>10</v>
      </c>
      <c r="L2" s="210" t="s">
        <v>12</v>
      </c>
      <c r="M2" s="210" t="s">
        <v>13</v>
      </c>
      <c r="N2" s="210" t="s">
        <v>14</v>
      </c>
      <c r="O2" s="210" t="s">
        <v>15</v>
      </c>
      <c r="P2" s="210" t="s">
        <v>18</v>
      </c>
      <c r="Q2" s="56" t="s">
        <v>541</v>
      </c>
    </row>
    <row r="3" spans="1:17" ht="29" x14ac:dyDescent="0.35">
      <c r="A3" s="1">
        <v>1845595</v>
      </c>
      <c r="B3" s="2" t="s">
        <v>1151</v>
      </c>
      <c r="C3" s="41" t="s">
        <v>1587</v>
      </c>
      <c r="D3" s="111">
        <v>44344</v>
      </c>
      <c r="E3" s="111"/>
      <c r="F3" s="1">
        <v>3</v>
      </c>
      <c r="G3" s="346">
        <v>4</v>
      </c>
      <c r="H3" s="346"/>
      <c r="I3" s="41" t="s">
        <v>21</v>
      </c>
      <c r="J3" s="41" t="s">
        <v>520</v>
      </c>
      <c r="K3" s="41" t="s">
        <v>23</v>
      </c>
      <c r="L3" s="102"/>
      <c r="M3" s="102"/>
      <c r="N3" s="349">
        <v>2.25</v>
      </c>
      <c r="O3" s="41"/>
      <c r="P3" s="41"/>
      <c r="Q3" s="56">
        <f>IF(ISBLANK(G3),F3,G3)</f>
        <v>4</v>
      </c>
    </row>
    <row r="4" spans="1:17" ht="43.5" x14ac:dyDescent="0.35">
      <c r="A4" s="1">
        <v>1873354</v>
      </c>
      <c r="B4" s="2" t="s">
        <v>1166</v>
      </c>
      <c r="C4" s="41"/>
      <c r="D4" s="111">
        <v>44358</v>
      </c>
      <c r="E4" s="111"/>
      <c r="F4" s="1">
        <v>4</v>
      </c>
      <c r="G4" s="346">
        <v>3</v>
      </c>
      <c r="H4" s="346"/>
      <c r="I4" s="41" t="s">
        <v>21</v>
      </c>
      <c r="J4" s="41" t="s">
        <v>546</v>
      </c>
      <c r="K4" s="41" t="s">
        <v>23</v>
      </c>
      <c r="L4" s="102"/>
      <c r="M4" s="102"/>
      <c r="N4" s="349">
        <v>2.5</v>
      </c>
      <c r="O4" s="41"/>
      <c r="P4" s="41"/>
      <c r="Q4" s="56">
        <f t="shared" ref="Q4:Q56" si="0">IF(ISBLANK(G4),F4,G4)</f>
        <v>3</v>
      </c>
    </row>
    <row r="5" spans="1:17" ht="43.5" x14ac:dyDescent="0.35">
      <c r="A5" s="1">
        <v>1868511</v>
      </c>
      <c r="B5" s="2" t="s">
        <v>1152</v>
      </c>
      <c r="C5" s="41"/>
      <c r="D5" s="111">
        <v>44357</v>
      </c>
      <c r="E5" s="111"/>
      <c r="F5" s="1">
        <v>3</v>
      </c>
      <c r="G5" s="346">
        <v>3</v>
      </c>
      <c r="H5" s="346"/>
      <c r="I5" s="41" t="s">
        <v>21</v>
      </c>
      <c r="J5" s="41" t="s">
        <v>546</v>
      </c>
      <c r="K5" s="41" t="s">
        <v>23</v>
      </c>
      <c r="L5" s="103"/>
      <c r="M5" s="103"/>
      <c r="N5" s="349">
        <v>1.5</v>
      </c>
      <c r="O5" s="41"/>
      <c r="P5" s="41"/>
      <c r="Q5" s="56">
        <f t="shared" si="0"/>
        <v>3</v>
      </c>
    </row>
    <row r="6" spans="1:17" ht="14.5" x14ac:dyDescent="0.35">
      <c r="A6" s="1">
        <v>1873311</v>
      </c>
      <c r="B6" s="2" t="s">
        <v>1153</v>
      </c>
      <c r="C6" s="41" t="s">
        <v>1587</v>
      </c>
      <c r="D6" s="111">
        <v>44348</v>
      </c>
      <c r="E6" s="111"/>
      <c r="F6" s="1">
        <v>9</v>
      </c>
      <c r="G6" s="346">
        <v>7</v>
      </c>
      <c r="H6" s="346"/>
      <c r="I6" s="41" t="s">
        <v>21</v>
      </c>
      <c r="J6" s="41" t="s">
        <v>39</v>
      </c>
      <c r="K6" s="41" t="s">
        <v>23</v>
      </c>
      <c r="L6" s="103"/>
      <c r="M6" s="103"/>
      <c r="N6" s="349">
        <v>7</v>
      </c>
      <c r="O6" s="41"/>
      <c r="P6" s="41"/>
      <c r="Q6" s="56">
        <f t="shared" si="0"/>
        <v>7</v>
      </c>
    </row>
    <row r="7" spans="1:17" ht="29" x14ac:dyDescent="0.35">
      <c r="A7" s="1">
        <v>1873312</v>
      </c>
      <c r="B7" s="2" t="s">
        <v>1588</v>
      </c>
      <c r="C7" s="41" t="s">
        <v>1587</v>
      </c>
      <c r="D7" s="111" t="s">
        <v>26</v>
      </c>
      <c r="E7" s="111"/>
      <c r="F7" s="1" t="s">
        <v>26</v>
      </c>
      <c r="G7" s="346"/>
      <c r="H7" s="346"/>
      <c r="I7" s="41" t="s">
        <v>27</v>
      </c>
      <c r="J7" s="41"/>
      <c r="K7" s="41"/>
      <c r="L7" s="103"/>
      <c r="M7" s="103"/>
      <c r="N7" s="349">
        <v>0</v>
      </c>
      <c r="O7" s="41"/>
      <c r="P7" s="41"/>
      <c r="Q7" s="56" t="str">
        <f t="shared" si="0"/>
        <v>NA</v>
      </c>
    </row>
    <row r="8" spans="1:17" ht="14.5" x14ac:dyDescent="0.35">
      <c r="A8" s="1">
        <v>1873313</v>
      </c>
      <c r="B8" s="2" t="s">
        <v>1154</v>
      </c>
      <c r="C8" s="41" t="s">
        <v>1587</v>
      </c>
      <c r="D8" s="111">
        <v>44349</v>
      </c>
      <c r="E8" s="111"/>
      <c r="F8" s="1">
        <v>10</v>
      </c>
      <c r="G8" s="346">
        <v>9</v>
      </c>
      <c r="H8" s="346"/>
      <c r="I8" s="41" t="s">
        <v>21</v>
      </c>
      <c r="J8" s="41" t="s">
        <v>46</v>
      </c>
      <c r="K8" s="41" t="s">
        <v>23</v>
      </c>
      <c r="L8" s="103"/>
      <c r="M8" s="103"/>
      <c r="N8" s="349">
        <v>7.5</v>
      </c>
      <c r="O8" s="41"/>
      <c r="P8" s="41"/>
      <c r="Q8" s="56">
        <f t="shared" si="0"/>
        <v>9</v>
      </c>
    </row>
    <row r="9" spans="1:17" ht="14.5" x14ac:dyDescent="0.35">
      <c r="A9" s="1">
        <v>1873315</v>
      </c>
      <c r="B9" s="2" t="s">
        <v>1155</v>
      </c>
      <c r="C9" s="41" t="s">
        <v>1587</v>
      </c>
      <c r="D9" s="111">
        <v>44349</v>
      </c>
      <c r="E9" s="111"/>
      <c r="F9" s="1">
        <v>5</v>
      </c>
      <c r="G9" s="346">
        <v>6</v>
      </c>
      <c r="H9" s="346"/>
      <c r="I9" s="41" t="s">
        <v>21</v>
      </c>
      <c r="J9" s="41" t="s">
        <v>46</v>
      </c>
      <c r="K9" s="41" t="s">
        <v>23</v>
      </c>
      <c r="L9" s="103">
        <v>44343</v>
      </c>
      <c r="M9" s="103">
        <v>44344</v>
      </c>
      <c r="N9" s="349">
        <v>3.75</v>
      </c>
      <c r="O9" s="41"/>
      <c r="P9" s="41"/>
      <c r="Q9" s="56">
        <f t="shared" si="0"/>
        <v>6</v>
      </c>
    </row>
    <row r="10" spans="1:17" ht="14.5" x14ac:dyDescent="0.35">
      <c r="A10" s="1">
        <v>1873316</v>
      </c>
      <c r="B10" s="2" t="s">
        <v>1156</v>
      </c>
      <c r="C10" s="41" t="s">
        <v>1587</v>
      </c>
      <c r="D10" s="111">
        <v>44350</v>
      </c>
      <c r="E10" s="111"/>
      <c r="F10" s="1">
        <v>8</v>
      </c>
      <c r="G10" s="346">
        <v>5</v>
      </c>
      <c r="H10" s="346"/>
      <c r="I10" s="41" t="s">
        <v>21</v>
      </c>
      <c r="J10" s="41" t="s">
        <v>46</v>
      </c>
      <c r="K10" s="41"/>
      <c r="L10" s="103">
        <v>44343</v>
      </c>
      <c r="M10" s="103">
        <v>44348</v>
      </c>
      <c r="N10" s="349">
        <v>6</v>
      </c>
      <c r="O10" s="41"/>
      <c r="P10" s="41"/>
      <c r="Q10" s="56">
        <f t="shared" si="0"/>
        <v>5</v>
      </c>
    </row>
    <row r="11" spans="1:17" ht="14.5" x14ac:dyDescent="0.35">
      <c r="A11" s="1">
        <v>1873317</v>
      </c>
      <c r="B11" s="2" t="s">
        <v>1157</v>
      </c>
      <c r="C11" s="41" t="s">
        <v>1587</v>
      </c>
      <c r="D11" s="111">
        <v>44348</v>
      </c>
      <c r="E11" s="111"/>
      <c r="F11" s="1">
        <v>10</v>
      </c>
      <c r="G11" s="346">
        <v>12</v>
      </c>
      <c r="H11" s="346"/>
      <c r="I11" s="41" t="s">
        <v>21</v>
      </c>
      <c r="J11" s="41" t="s">
        <v>520</v>
      </c>
      <c r="K11" s="41" t="s">
        <v>23</v>
      </c>
      <c r="L11" s="103"/>
      <c r="M11" s="103"/>
      <c r="N11" s="349">
        <v>5</v>
      </c>
      <c r="O11" s="41"/>
      <c r="P11" s="41"/>
      <c r="Q11" s="56">
        <f t="shared" si="0"/>
        <v>12</v>
      </c>
    </row>
    <row r="12" spans="1:17" ht="14.5" x14ac:dyDescent="0.35">
      <c r="A12" s="1">
        <v>1873324</v>
      </c>
      <c r="B12" s="2" t="s">
        <v>1158</v>
      </c>
      <c r="C12" s="41" t="s">
        <v>1587</v>
      </c>
      <c r="D12" s="111">
        <v>44348</v>
      </c>
      <c r="E12" s="111"/>
      <c r="F12" s="1">
        <v>5</v>
      </c>
      <c r="G12" s="346">
        <v>6</v>
      </c>
      <c r="H12" s="346"/>
      <c r="I12" s="41" t="s">
        <v>21</v>
      </c>
      <c r="J12" s="41" t="s">
        <v>546</v>
      </c>
      <c r="K12" s="41" t="s">
        <v>46</v>
      </c>
      <c r="L12" s="103"/>
      <c r="M12" s="103"/>
      <c r="N12" s="349">
        <v>2.5</v>
      </c>
      <c r="O12" s="41"/>
      <c r="P12" s="41"/>
      <c r="Q12" s="56">
        <f t="shared" si="0"/>
        <v>6</v>
      </c>
    </row>
    <row r="13" spans="1:17" ht="29" x14ac:dyDescent="0.35">
      <c r="A13" s="1">
        <v>1873327</v>
      </c>
      <c r="B13" s="2" t="s">
        <v>1159</v>
      </c>
      <c r="C13" s="41" t="s">
        <v>1587</v>
      </c>
      <c r="D13" s="111">
        <v>44354</v>
      </c>
      <c r="E13" s="111"/>
      <c r="F13" s="1">
        <v>15</v>
      </c>
      <c r="G13" s="346">
        <v>24</v>
      </c>
      <c r="H13" s="346"/>
      <c r="I13" s="41" t="s">
        <v>21</v>
      </c>
      <c r="J13" s="41" t="s">
        <v>30</v>
      </c>
      <c r="K13" s="41"/>
      <c r="L13" s="103"/>
      <c r="M13" s="103"/>
      <c r="N13" s="349">
        <v>11.25</v>
      </c>
      <c r="O13" s="41"/>
      <c r="P13" s="41"/>
      <c r="Q13" s="56">
        <f t="shared" si="0"/>
        <v>24</v>
      </c>
    </row>
    <row r="14" spans="1:17" ht="14.5" x14ac:dyDescent="0.35">
      <c r="A14" s="1">
        <v>1873330</v>
      </c>
      <c r="B14" s="2" t="s">
        <v>1589</v>
      </c>
      <c r="C14" s="41" t="s">
        <v>1587</v>
      </c>
      <c r="D14" s="111" t="s">
        <v>26</v>
      </c>
      <c r="E14" s="111"/>
      <c r="F14" s="1" t="s">
        <v>26</v>
      </c>
      <c r="G14" s="346">
        <v>0</v>
      </c>
      <c r="H14" s="346"/>
      <c r="I14" s="41" t="s">
        <v>27</v>
      </c>
      <c r="J14" s="41"/>
      <c r="K14" s="41"/>
      <c r="L14" s="102"/>
      <c r="M14" s="102"/>
      <c r="N14" s="349">
        <v>0</v>
      </c>
      <c r="O14" s="41"/>
      <c r="P14" s="41"/>
      <c r="Q14" s="56">
        <f t="shared" si="0"/>
        <v>0</v>
      </c>
    </row>
    <row r="15" spans="1:17" ht="14.5" x14ac:dyDescent="0.35">
      <c r="A15" s="1">
        <v>1873335</v>
      </c>
      <c r="B15" s="2" t="s">
        <v>1590</v>
      </c>
      <c r="C15" s="41" t="s">
        <v>1587</v>
      </c>
      <c r="D15" s="111">
        <v>44344</v>
      </c>
      <c r="E15" s="111"/>
      <c r="F15" s="1">
        <v>5</v>
      </c>
      <c r="G15" s="346">
        <v>5</v>
      </c>
      <c r="H15" s="346"/>
      <c r="I15" s="41" t="s">
        <v>21</v>
      </c>
      <c r="J15" s="41" t="s">
        <v>30</v>
      </c>
      <c r="K15" s="103" t="s">
        <v>23</v>
      </c>
      <c r="L15" s="103">
        <v>44343</v>
      </c>
      <c r="M15" s="103">
        <v>44344</v>
      </c>
      <c r="N15" s="349">
        <v>3.75</v>
      </c>
      <c r="O15" s="41"/>
      <c r="P15" s="41"/>
      <c r="Q15" s="56">
        <f t="shared" si="0"/>
        <v>5</v>
      </c>
    </row>
    <row r="16" spans="1:17" ht="14.5" x14ac:dyDescent="0.35">
      <c r="A16" s="1">
        <v>1873337</v>
      </c>
      <c r="B16" s="2" t="s">
        <v>1160</v>
      </c>
      <c r="C16" s="41" t="s">
        <v>1587</v>
      </c>
      <c r="D16" s="111">
        <v>44349</v>
      </c>
      <c r="E16" s="111"/>
      <c r="F16" s="1">
        <v>5</v>
      </c>
      <c r="G16" s="346">
        <v>4</v>
      </c>
      <c r="H16" s="346"/>
      <c r="I16" s="41" t="s">
        <v>21</v>
      </c>
      <c r="J16" s="41" t="s">
        <v>30</v>
      </c>
      <c r="K16" s="103" t="s">
        <v>23</v>
      </c>
      <c r="L16" s="103">
        <v>44348</v>
      </c>
      <c r="M16" s="103">
        <v>44349</v>
      </c>
      <c r="N16" s="349">
        <v>3.75</v>
      </c>
      <c r="O16" s="41"/>
      <c r="P16" s="41"/>
      <c r="Q16" s="56">
        <f t="shared" si="0"/>
        <v>4</v>
      </c>
    </row>
    <row r="17" spans="1:17" ht="14.5" x14ac:dyDescent="0.35">
      <c r="A17" s="1">
        <v>1873338</v>
      </c>
      <c r="B17" s="2" t="s">
        <v>1161</v>
      </c>
      <c r="C17" s="41" t="s">
        <v>1587</v>
      </c>
      <c r="D17" s="111">
        <v>44349</v>
      </c>
      <c r="E17" s="111"/>
      <c r="F17" s="1">
        <v>4</v>
      </c>
      <c r="G17" s="346">
        <v>4</v>
      </c>
      <c r="H17" s="346"/>
      <c r="I17" s="41" t="s">
        <v>21</v>
      </c>
      <c r="J17" s="41" t="s">
        <v>39</v>
      </c>
      <c r="K17" s="103" t="s">
        <v>23</v>
      </c>
      <c r="L17" s="103">
        <v>44343</v>
      </c>
      <c r="M17" s="103">
        <v>44344</v>
      </c>
      <c r="N17" s="349">
        <v>3</v>
      </c>
      <c r="O17" s="41"/>
      <c r="P17" s="41"/>
      <c r="Q17" s="56">
        <f t="shared" si="0"/>
        <v>4</v>
      </c>
    </row>
    <row r="18" spans="1:17" ht="14.5" x14ac:dyDescent="0.35">
      <c r="A18" s="1">
        <v>1873339</v>
      </c>
      <c r="B18" s="2" t="s">
        <v>1162</v>
      </c>
      <c r="C18" s="41" t="s">
        <v>1587</v>
      </c>
      <c r="D18" s="111">
        <v>44349</v>
      </c>
      <c r="E18" s="111"/>
      <c r="F18" s="1">
        <v>4</v>
      </c>
      <c r="G18" s="346">
        <v>5</v>
      </c>
      <c r="H18" s="346"/>
      <c r="I18" s="41" t="s">
        <v>21</v>
      </c>
      <c r="J18" s="41" t="s">
        <v>39</v>
      </c>
      <c r="K18" s="103" t="s">
        <v>23</v>
      </c>
      <c r="L18" s="103">
        <v>44343</v>
      </c>
      <c r="M18" s="103">
        <v>44344</v>
      </c>
      <c r="N18" s="349">
        <v>3</v>
      </c>
      <c r="O18" s="41"/>
      <c r="P18" s="41"/>
      <c r="Q18" s="56">
        <f t="shared" si="0"/>
        <v>5</v>
      </c>
    </row>
    <row r="19" spans="1:17" ht="14.5" x14ac:dyDescent="0.35">
      <c r="A19" s="1">
        <v>1873340</v>
      </c>
      <c r="B19" s="2" t="s">
        <v>1163</v>
      </c>
      <c r="C19" s="41" t="s">
        <v>1587</v>
      </c>
      <c r="D19" s="111">
        <v>44342</v>
      </c>
      <c r="E19" s="111"/>
      <c r="F19" s="1">
        <v>0</v>
      </c>
      <c r="G19" s="346"/>
      <c r="H19" s="346"/>
      <c r="I19" s="41" t="s">
        <v>555</v>
      </c>
      <c r="J19" s="41" t="s">
        <v>217</v>
      </c>
      <c r="K19" s="41"/>
      <c r="L19" s="103"/>
      <c r="M19" s="103"/>
      <c r="N19" s="349">
        <v>0</v>
      </c>
      <c r="O19" s="41"/>
      <c r="P19" s="41"/>
      <c r="Q19" s="56">
        <f t="shared" si="0"/>
        <v>0</v>
      </c>
    </row>
    <row r="20" spans="1:17" ht="14.5" x14ac:dyDescent="0.35">
      <c r="A20" s="1">
        <v>1873341</v>
      </c>
      <c r="B20" s="2" t="s">
        <v>1591</v>
      </c>
      <c r="C20" s="41" t="s">
        <v>1587</v>
      </c>
      <c r="D20" s="111" t="s">
        <v>26</v>
      </c>
      <c r="E20" s="111"/>
      <c r="F20" s="1">
        <v>0</v>
      </c>
      <c r="G20" s="346"/>
      <c r="H20" s="346"/>
      <c r="I20" s="41" t="s">
        <v>555</v>
      </c>
      <c r="J20" s="41"/>
      <c r="K20" s="41"/>
      <c r="L20" s="103"/>
      <c r="M20" s="103"/>
      <c r="N20" s="349">
        <v>0</v>
      </c>
      <c r="O20" s="41"/>
      <c r="P20" s="41"/>
      <c r="Q20" s="56">
        <f t="shared" si="0"/>
        <v>0</v>
      </c>
    </row>
    <row r="21" spans="1:17" ht="14.5" x14ac:dyDescent="0.35">
      <c r="A21" s="1">
        <v>1873352</v>
      </c>
      <c r="B21" s="2" t="s">
        <v>1592</v>
      </c>
      <c r="C21" s="41" t="s">
        <v>1587</v>
      </c>
      <c r="D21" s="111" t="s">
        <v>26</v>
      </c>
      <c r="E21" s="111"/>
      <c r="F21" s="1">
        <v>0</v>
      </c>
      <c r="G21" s="346"/>
      <c r="H21" s="346"/>
      <c r="I21" s="41" t="s">
        <v>555</v>
      </c>
      <c r="J21" s="41"/>
      <c r="K21" s="41"/>
      <c r="L21" s="103"/>
      <c r="M21" s="103"/>
      <c r="N21" s="349">
        <v>0</v>
      </c>
      <c r="O21" s="41"/>
      <c r="P21" s="41"/>
      <c r="Q21" s="56">
        <f t="shared" si="0"/>
        <v>0</v>
      </c>
    </row>
    <row r="22" spans="1:17" ht="14.5" x14ac:dyDescent="0.35">
      <c r="A22" s="1">
        <v>1868186</v>
      </c>
      <c r="B22" s="2" t="s">
        <v>1179</v>
      </c>
      <c r="C22" s="41"/>
      <c r="D22" s="111">
        <v>44358</v>
      </c>
      <c r="E22" s="111"/>
      <c r="F22" s="1">
        <v>10</v>
      </c>
      <c r="G22" s="346">
        <v>18</v>
      </c>
      <c r="H22" s="346"/>
      <c r="I22" s="41" t="s">
        <v>21</v>
      </c>
      <c r="J22" s="41" t="s">
        <v>546</v>
      </c>
      <c r="K22" s="103" t="s">
        <v>46</v>
      </c>
      <c r="L22" s="103">
        <v>44343</v>
      </c>
      <c r="M22" s="103">
        <v>44344</v>
      </c>
      <c r="N22" s="349">
        <v>7.5</v>
      </c>
      <c r="O22" s="41"/>
      <c r="P22" s="41"/>
      <c r="Q22" s="56">
        <f t="shared" si="0"/>
        <v>18</v>
      </c>
    </row>
    <row r="23" spans="1:17" ht="14.5" x14ac:dyDescent="0.35">
      <c r="A23" s="213">
        <v>1868192</v>
      </c>
      <c r="B23" s="2" t="s">
        <v>1203</v>
      </c>
      <c r="C23" s="41"/>
      <c r="D23" s="111" t="s">
        <v>26</v>
      </c>
      <c r="E23" s="111"/>
      <c r="F23" s="1" t="s">
        <v>26</v>
      </c>
      <c r="G23" s="346">
        <v>0</v>
      </c>
      <c r="H23" s="346"/>
      <c r="I23" s="41" t="s">
        <v>213</v>
      </c>
      <c r="J23" s="41" t="s">
        <v>546</v>
      </c>
      <c r="K23" s="41"/>
      <c r="L23" s="103"/>
      <c r="M23" s="103"/>
      <c r="N23" s="349">
        <v>0</v>
      </c>
      <c r="O23" s="41"/>
      <c r="P23" s="41"/>
      <c r="Q23" s="56">
        <f t="shared" si="0"/>
        <v>0</v>
      </c>
    </row>
    <row r="24" spans="1:17" ht="29" x14ac:dyDescent="0.35">
      <c r="A24" s="1">
        <v>1868195</v>
      </c>
      <c r="B24" s="2" t="s">
        <v>1164</v>
      </c>
      <c r="C24" s="41"/>
      <c r="D24" s="111">
        <v>44356</v>
      </c>
      <c r="E24" s="111"/>
      <c r="F24" s="1">
        <v>0</v>
      </c>
      <c r="G24" s="346"/>
      <c r="H24" s="346"/>
      <c r="I24" s="41" t="s">
        <v>555</v>
      </c>
      <c r="J24" s="41"/>
      <c r="K24" s="41"/>
      <c r="L24" s="103"/>
      <c r="M24" s="103"/>
      <c r="N24" s="349">
        <v>0</v>
      </c>
      <c r="O24" s="41"/>
      <c r="P24" s="41"/>
      <c r="Q24" s="56">
        <f t="shared" si="0"/>
        <v>0</v>
      </c>
    </row>
    <row r="25" spans="1:17" ht="14.5" x14ac:dyDescent="0.35">
      <c r="A25" s="214">
        <v>1883125</v>
      </c>
      <c r="B25" s="209" t="s">
        <v>1181</v>
      </c>
      <c r="C25" s="41" t="s">
        <v>1593</v>
      </c>
      <c r="D25" s="111" t="s">
        <v>26</v>
      </c>
      <c r="E25" s="111"/>
      <c r="F25" s="1" t="s">
        <v>26</v>
      </c>
      <c r="G25" s="346"/>
      <c r="H25" s="346"/>
      <c r="I25" s="41" t="s">
        <v>213</v>
      </c>
      <c r="J25" s="41"/>
      <c r="K25" s="41"/>
      <c r="L25" s="103"/>
      <c r="M25" s="103"/>
      <c r="N25" s="349">
        <v>0</v>
      </c>
      <c r="O25" s="41"/>
      <c r="P25" s="41"/>
      <c r="Q25" s="56" t="str">
        <f t="shared" si="0"/>
        <v>NA</v>
      </c>
    </row>
    <row r="26" spans="1:17" ht="14.5" x14ac:dyDescent="0.35">
      <c r="A26" s="214">
        <v>1883126</v>
      </c>
      <c r="B26" s="209" t="s">
        <v>1183</v>
      </c>
      <c r="C26" s="41" t="s">
        <v>1593</v>
      </c>
      <c r="D26" s="111" t="s">
        <v>26</v>
      </c>
      <c r="E26" s="111"/>
      <c r="F26" s="1" t="s">
        <v>26</v>
      </c>
      <c r="G26" s="346">
        <v>0</v>
      </c>
      <c r="H26" s="346"/>
      <c r="I26" s="41" t="s">
        <v>213</v>
      </c>
      <c r="J26" s="41" t="s">
        <v>546</v>
      </c>
      <c r="K26" s="41" t="s">
        <v>23</v>
      </c>
      <c r="L26" s="103"/>
      <c r="M26" s="103"/>
      <c r="N26" s="349">
        <v>3.25</v>
      </c>
      <c r="O26" s="41"/>
      <c r="P26" s="103">
        <v>44348</v>
      </c>
      <c r="Q26" s="56">
        <f t="shared" si="0"/>
        <v>0</v>
      </c>
    </row>
    <row r="27" spans="1:17" ht="14.5" x14ac:dyDescent="0.35">
      <c r="A27" s="214">
        <v>1883127</v>
      </c>
      <c r="B27" s="209" t="s">
        <v>1184</v>
      </c>
      <c r="C27" s="41" t="s">
        <v>1593</v>
      </c>
      <c r="D27" s="111" t="s">
        <v>26</v>
      </c>
      <c r="E27" s="111"/>
      <c r="F27" s="1" t="s">
        <v>26</v>
      </c>
      <c r="G27" s="346">
        <v>0</v>
      </c>
      <c r="H27" s="346"/>
      <c r="I27" s="41" t="s">
        <v>213</v>
      </c>
      <c r="J27" s="41" t="s">
        <v>30</v>
      </c>
      <c r="K27" s="41"/>
      <c r="L27" s="103"/>
      <c r="M27" s="103"/>
      <c r="N27" s="349">
        <v>3.75</v>
      </c>
      <c r="O27" s="41"/>
      <c r="P27" s="103">
        <v>44348</v>
      </c>
      <c r="Q27" s="56">
        <f t="shared" si="0"/>
        <v>0</v>
      </c>
    </row>
    <row r="28" spans="1:17" ht="14.5" x14ac:dyDescent="0.35">
      <c r="A28" s="214">
        <v>1883128</v>
      </c>
      <c r="B28" s="209" t="s">
        <v>1185</v>
      </c>
      <c r="C28" s="41" t="s">
        <v>1593</v>
      </c>
      <c r="D28" s="111" t="s">
        <v>26</v>
      </c>
      <c r="E28" s="111"/>
      <c r="F28" s="1" t="s">
        <v>26</v>
      </c>
      <c r="G28" s="346">
        <v>0</v>
      </c>
      <c r="H28" s="346"/>
      <c r="I28" s="41" t="s">
        <v>213</v>
      </c>
      <c r="J28" s="41" t="s">
        <v>30</v>
      </c>
      <c r="K28" s="41"/>
      <c r="L28" s="103"/>
      <c r="M28" s="103"/>
      <c r="N28" s="349">
        <v>4.5</v>
      </c>
      <c r="O28" s="41"/>
      <c r="P28" s="103">
        <v>44348</v>
      </c>
      <c r="Q28" s="56">
        <f t="shared" si="0"/>
        <v>0</v>
      </c>
    </row>
    <row r="29" spans="1:17" ht="14.5" x14ac:dyDescent="0.35">
      <c r="A29" s="214">
        <v>1883129</v>
      </c>
      <c r="B29" s="209" t="s">
        <v>1186</v>
      </c>
      <c r="C29" s="41" t="s">
        <v>1593</v>
      </c>
      <c r="D29" s="111" t="s">
        <v>26</v>
      </c>
      <c r="E29" s="111"/>
      <c r="F29" s="1" t="s">
        <v>26</v>
      </c>
      <c r="G29" s="346">
        <v>0</v>
      </c>
      <c r="H29" s="346"/>
      <c r="I29" s="41" t="s">
        <v>213</v>
      </c>
      <c r="J29" s="41" t="s">
        <v>546</v>
      </c>
      <c r="K29" s="41" t="s">
        <v>23</v>
      </c>
      <c r="L29" s="103"/>
      <c r="M29" s="103"/>
      <c r="N29" s="349">
        <v>2.5</v>
      </c>
      <c r="O29" s="41"/>
      <c r="P29" s="103">
        <v>44348</v>
      </c>
      <c r="Q29" s="56">
        <f t="shared" si="0"/>
        <v>0</v>
      </c>
    </row>
    <row r="30" spans="1:17" ht="14.5" x14ac:dyDescent="0.35">
      <c r="A30" s="215">
        <v>1883130</v>
      </c>
      <c r="B30" s="209" t="s">
        <v>1187</v>
      </c>
      <c r="C30" s="41" t="s">
        <v>1593</v>
      </c>
      <c r="D30" s="111" t="s">
        <v>26</v>
      </c>
      <c r="E30" s="111"/>
      <c r="F30" s="1" t="s">
        <v>26</v>
      </c>
      <c r="G30" s="346">
        <v>0</v>
      </c>
      <c r="H30" s="346"/>
      <c r="I30" s="41" t="s">
        <v>213</v>
      </c>
      <c r="J30" s="41" t="s">
        <v>39</v>
      </c>
      <c r="K30" s="41" t="s">
        <v>23</v>
      </c>
      <c r="L30" s="103"/>
      <c r="M30" s="103"/>
      <c r="N30" s="349">
        <v>4.5</v>
      </c>
      <c r="O30" s="41"/>
      <c r="P30" s="103">
        <v>44348</v>
      </c>
      <c r="Q30" s="56">
        <f t="shared" si="0"/>
        <v>0</v>
      </c>
    </row>
    <row r="31" spans="1:17" ht="14.5" x14ac:dyDescent="0.35">
      <c r="A31" s="215">
        <v>1883131</v>
      </c>
      <c r="B31" s="209" t="s">
        <v>1188</v>
      </c>
      <c r="C31" s="41" t="s">
        <v>1593</v>
      </c>
      <c r="D31" s="111" t="s">
        <v>26</v>
      </c>
      <c r="E31" s="111"/>
      <c r="F31" s="1" t="s">
        <v>26</v>
      </c>
      <c r="G31" s="346"/>
      <c r="H31" s="346"/>
      <c r="I31" s="41" t="s">
        <v>213</v>
      </c>
      <c r="J31" s="41" t="s">
        <v>39</v>
      </c>
      <c r="K31" s="41"/>
      <c r="L31" s="103"/>
      <c r="M31" s="103"/>
      <c r="N31" s="349">
        <v>3.75</v>
      </c>
      <c r="O31" s="41"/>
      <c r="P31" s="103">
        <v>44348</v>
      </c>
      <c r="Q31" s="56" t="str">
        <f t="shared" si="0"/>
        <v>NA</v>
      </c>
    </row>
    <row r="32" spans="1:17" ht="14.5" x14ac:dyDescent="0.35">
      <c r="A32" s="211">
        <v>1883173</v>
      </c>
      <c r="B32" s="209" t="s">
        <v>1167</v>
      </c>
      <c r="C32" s="41" t="s">
        <v>1594</v>
      </c>
      <c r="D32" s="111">
        <v>44357</v>
      </c>
      <c r="E32" s="111"/>
      <c r="F32" s="1">
        <v>5</v>
      </c>
      <c r="G32" s="346">
        <v>6</v>
      </c>
      <c r="H32" s="346"/>
      <c r="I32" s="41" t="s">
        <v>21</v>
      </c>
      <c r="J32" s="41" t="s">
        <v>520</v>
      </c>
      <c r="K32" s="103" t="s">
        <v>23</v>
      </c>
      <c r="L32" s="103">
        <v>44349</v>
      </c>
      <c r="M32" s="103">
        <v>44350</v>
      </c>
      <c r="N32" s="349">
        <v>3.75</v>
      </c>
      <c r="O32" s="41"/>
      <c r="P32" s="41"/>
      <c r="Q32" s="56">
        <f t="shared" si="0"/>
        <v>6</v>
      </c>
    </row>
    <row r="33" spans="1:17" ht="14.5" x14ac:dyDescent="0.35">
      <c r="A33" s="211">
        <v>1883174</v>
      </c>
      <c r="B33" s="209" t="s">
        <v>1168</v>
      </c>
      <c r="C33" s="41" t="s">
        <v>1594</v>
      </c>
      <c r="D33" s="111">
        <v>44355</v>
      </c>
      <c r="E33" s="111"/>
      <c r="F33" s="1">
        <v>8</v>
      </c>
      <c r="G33" s="346">
        <v>15</v>
      </c>
      <c r="H33" s="346"/>
      <c r="I33" s="41" t="s">
        <v>21</v>
      </c>
      <c r="J33" s="41" t="s">
        <v>520</v>
      </c>
      <c r="K33" s="103" t="s">
        <v>46</v>
      </c>
      <c r="L33" s="103">
        <v>44343</v>
      </c>
      <c r="M33" s="103">
        <v>44348</v>
      </c>
      <c r="N33" s="349">
        <v>5.5</v>
      </c>
      <c r="O33" s="41"/>
      <c r="P33" s="41"/>
      <c r="Q33" s="56">
        <f t="shared" si="0"/>
        <v>15</v>
      </c>
    </row>
    <row r="34" spans="1:17" ht="14.5" x14ac:dyDescent="0.35">
      <c r="A34" s="179">
        <v>1883176</v>
      </c>
      <c r="B34" s="209" t="s">
        <v>1169</v>
      </c>
      <c r="C34" s="41" t="s">
        <v>1594</v>
      </c>
      <c r="D34" s="111">
        <v>44354</v>
      </c>
      <c r="E34" s="111"/>
      <c r="F34" s="1" t="s">
        <v>26</v>
      </c>
      <c r="G34" s="346"/>
      <c r="H34" s="346"/>
      <c r="I34" s="41" t="s">
        <v>27</v>
      </c>
      <c r="J34" s="41"/>
      <c r="K34" s="41"/>
      <c r="L34" s="103"/>
      <c r="M34" s="103"/>
      <c r="N34" s="349">
        <v>0</v>
      </c>
      <c r="O34" s="41"/>
      <c r="P34" s="41"/>
      <c r="Q34" s="56" t="str">
        <f t="shared" si="0"/>
        <v>NA</v>
      </c>
    </row>
    <row r="35" spans="1:17" ht="14.5" x14ac:dyDescent="0.35">
      <c r="A35" s="1">
        <v>1882682</v>
      </c>
      <c r="B35" s="209" t="s">
        <v>1595</v>
      </c>
      <c r="C35" s="41"/>
      <c r="D35" s="111">
        <v>44350</v>
      </c>
      <c r="E35" s="111"/>
      <c r="F35" s="1">
        <v>8</v>
      </c>
      <c r="G35" s="346">
        <v>8</v>
      </c>
      <c r="H35" s="346"/>
      <c r="I35" s="41" t="s">
        <v>21</v>
      </c>
      <c r="J35" s="41" t="s">
        <v>46</v>
      </c>
      <c r="K35" s="41" t="s">
        <v>23</v>
      </c>
      <c r="L35" s="103"/>
      <c r="M35" s="103"/>
      <c r="N35" s="349">
        <v>6</v>
      </c>
      <c r="O35" s="41"/>
      <c r="P35" s="103">
        <v>44348</v>
      </c>
      <c r="Q35" s="56">
        <f t="shared" si="0"/>
        <v>8</v>
      </c>
    </row>
    <row r="36" spans="1:17" ht="14.5" x14ac:dyDescent="0.35">
      <c r="A36" s="213">
        <v>1882683</v>
      </c>
      <c r="B36" s="209" t="s">
        <v>1195</v>
      </c>
      <c r="C36" s="41"/>
      <c r="D36" s="111" t="s">
        <v>26</v>
      </c>
      <c r="E36" s="111"/>
      <c r="F36" s="1" t="s">
        <v>26</v>
      </c>
      <c r="G36" s="346">
        <v>0</v>
      </c>
      <c r="H36" s="346"/>
      <c r="I36" s="41" t="s">
        <v>213</v>
      </c>
      <c r="J36" s="41" t="s">
        <v>46</v>
      </c>
      <c r="K36" s="41"/>
      <c r="L36" s="103"/>
      <c r="M36" s="103"/>
      <c r="N36" s="349">
        <v>9</v>
      </c>
      <c r="O36" s="41"/>
      <c r="P36" s="103">
        <v>44348</v>
      </c>
      <c r="Q36" s="56">
        <f t="shared" si="0"/>
        <v>0</v>
      </c>
    </row>
    <row r="37" spans="1:17" ht="14.5" x14ac:dyDescent="0.35">
      <c r="A37" s="1">
        <v>1882684</v>
      </c>
      <c r="B37" s="209" t="s">
        <v>1596</v>
      </c>
      <c r="C37" s="41"/>
      <c r="D37" s="111">
        <v>44355</v>
      </c>
      <c r="E37" s="111"/>
      <c r="F37" s="1">
        <v>5</v>
      </c>
      <c r="G37" s="346">
        <v>5</v>
      </c>
      <c r="H37" s="346"/>
      <c r="I37" s="41" t="s">
        <v>21</v>
      </c>
      <c r="J37" s="41" t="s">
        <v>520</v>
      </c>
      <c r="K37" s="41" t="s">
        <v>23</v>
      </c>
      <c r="L37" s="103"/>
      <c r="M37" s="103"/>
      <c r="N37" s="349">
        <v>2.5</v>
      </c>
      <c r="O37" s="41"/>
      <c r="P37" s="103">
        <v>44348</v>
      </c>
      <c r="Q37" s="56">
        <f t="shared" si="0"/>
        <v>5</v>
      </c>
    </row>
    <row r="38" spans="1:17" ht="14.5" x14ac:dyDescent="0.35">
      <c r="A38" s="179">
        <v>1883178</v>
      </c>
      <c r="B38" s="209" t="s">
        <v>1170</v>
      </c>
      <c r="C38" s="41" t="s">
        <v>1594</v>
      </c>
      <c r="D38" s="111">
        <v>44354</v>
      </c>
      <c r="E38" s="111"/>
      <c r="F38" s="1">
        <v>3</v>
      </c>
      <c r="G38" s="346">
        <v>2</v>
      </c>
      <c r="H38" s="346"/>
      <c r="I38" s="41" t="s">
        <v>21</v>
      </c>
      <c r="J38" s="41" t="s">
        <v>546</v>
      </c>
      <c r="K38" s="41" t="s">
        <v>23</v>
      </c>
      <c r="L38" s="103"/>
      <c r="M38" s="103"/>
      <c r="N38" s="349">
        <v>1.5</v>
      </c>
      <c r="O38" s="41"/>
      <c r="P38" s="41"/>
      <c r="Q38" s="56">
        <f t="shared" si="0"/>
        <v>2</v>
      </c>
    </row>
    <row r="39" spans="1:17" ht="14.5" x14ac:dyDescent="0.35">
      <c r="A39" s="179">
        <v>1883179</v>
      </c>
      <c r="B39" s="209" t="s">
        <v>1165</v>
      </c>
      <c r="C39" s="41" t="s">
        <v>1594</v>
      </c>
      <c r="D39" s="111">
        <v>44349</v>
      </c>
      <c r="E39" s="111"/>
      <c r="F39" s="1">
        <v>4</v>
      </c>
      <c r="G39" s="346">
        <v>6</v>
      </c>
      <c r="H39" s="346"/>
      <c r="I39" s="41" t="s">
        <v>21</v>
      </c>
      <c r="J39" s="41" t="s">
        <v>546</v>
      </c>
      <c r="K39" s="41" t="s">
        <v>23</v>
      </c>
      <c r="L39" s="103"/>
      <c r="M39" s="103"/>
      <c r="N39" s="349">
        <v>3</v>
      </c>
      <c r="O39" s="41"/>
      <c r="P39" s="41"/>
      <c r="Q39" s="56">
        <f t="shared" si="0"/>
        <v>6</v>
      </c>
    </row>
    <row r="40" spans="1:17" ht="14.5" x14ac:dyDescent="0.35">
      <c r="A40" s="179">
        <v>1883180</v>
      </c>
      <c r="B40" s="209" t="s">
        <v>1171</v>
      </c>
      <c r="C40" s="41" t="s">
        <v>1594</v>
      </c>
      <c r="D40" s="111">
        <v>44351</v>
      </c>
      <c r="E40" s="111"/>
      <c r="F40" s="1">
        <v>5</v>
      </c>
      <c r="G40" s="346">
        <v>8</v>
      </c>
      <c r="H40" s="346"/>
      <c r="I40" s="41" t="s">
        <v>21</v>
      </c>
      <c r="J40" s="41" t="s">
        <v>46</v>
      </c>
      <c r="K40" s="41" t="s">
        <v>23</v>
      </c>
      <c r="L40" s="103">
        <v>44348</v>
      </c>
      <c r="M40" s="103">
        <v>44349</v>
      </c>
      <c r="N40" s="349">
        <v>3.75</v>
      </c>
      <c r="O40" s="41"/>
      <c r="P40" s="41"/>
      <c r="Q40" s="56">
        <f t="shared" si="0"/>
        <v>8</v>
      </c>
    </row>
    <row r="41" spans="1:17" ht="14.5" x14ac:dyDescent="0.35">
      <c r="A41" s="211">
        <v>1883183</v>
      </c>
      <c r="B41" s="209" t="s">
        <v>1172</v>
      </c>
      <c r="C41" s="41" t="s">
        <v>1594</v>
      </c>
      <c r="D41" s="111">
        <v>44348</v>
      </c>
      <c r="E41" s="111"/>
      <c r="F41" s="1">
        <v>7</v>
      </c>
      <c r="G41" s="346">
        <v>7</v>
      </c>
      <c r="H41" s="346"/>
      <c r="I41" s="41" t="s">
        <v>21</v>
      </c>
      <c r="J41" s="41" t="s">
        <v>30</v>
      </c>
      <c r="K41" s="103" t="s">
        <v>23</v>
      </c>
      <c r="L41" s="103">
        <v>44343</v>
      </c>
      <c r="M41" s="103">
        <v>44348</v>
      </c>
      <c r="N41" s="349">
        <v>4.25</v>
      </c>
      <c r="O41" s="41"/>
      <c r="P41" s="41"/>
      <c r="Q41" s="56">
        <f t="shared" si="0"/>
        <v>7</v>
      </c>
    </row>
    <row r="42" spans="1:17" ht="14.5" x14ac:dyDescent="0.35">
      <c r="A42" s="179">
        <v>1883184</v>
      </c>
      <c r="B42" s="209" t="s">
        <v>1173</v>
      </c>
      <c r="C42" s="41" t="s">
        <v>1594</v>
      </c>
      <c r="D42" s="111">
        <v>44354</v>
      </c>
      <c r="E42" s="111"/>
      <c r="F42" s="1">
        <v>7</v>
      </c>
      <c r="G42" s="346">
        <v>14</v>
      </c>
      <c r="H42" s="346"/>
      <c r="I42" s="41" t="s">
        <v>21</v>
      </c>
      <c r="J42" s="41" t="s">
        <v>39</v>
      </c>
      <c r="K42" s="103" t="s">
        <v>23</v>
      </c>
      <c r="L42" s="103">
        <v>44348</v>
      </c>
      <c r="M42" s="103">
        <v>44349</v>
      </c>
      <c r="N42" s="349">
        <v>5.25</v>
      </c>
      <c r="O42" s="41"/>
      <c r="P42" s="41"/>
      <c r="Q42" s="56">
        <f t="shared" si="0"/>
        <v>14</v>
      </c>
    </row>
    <row r="43" spans="1:17" ht="14.5" x14ac:dyDescent="0.35">
      <c r="A43" s="211">
        <v>1883186</v>
      </c>
      <c r="B43" s="209" t="s">
        <v>1597</v>
      </c>
      <c r="C43" s="41" t="s">
        <v>1594</v>
      </c>
      <c r="D43" s="111">
        <v>44350</v>
      </c>
      <c r="E43" s="111"/>
      <c r="F43" s="1">
        <v>5</v>
      </c>
      <c r="G43" s="346">
        <v>6</v>
      </c>
      <c r="H43" s="346"/>
      <c r="I43" s="41" t="s">
        <v>21</v>
      </c>
      <c r="J43" s="41" t="s">
        <v>520</v>
      </c>
      <c r="K43" s="103" t="s">
        <v>46</v>
      </c>
      <c r="L43" s="103">
        <v>44343</v>
      </c>
      <c r="M43" s="103">
        <v>44344</v>
      </c>
      <c r="N43" s="349">
        <v>2.5</v>
      </c>
      <c r="O43" s="41"/>
      <c r="P43" s="41"/>
      <c r="Q43" s="56">
        <f t="shared" si="0"/>
        <v>6</v>
      </c>
    </row>
    <row r="44" spans="1:17" ht="14.5" x14ac:dyDescent="0.35">
      <c r="A44" s="179">
        <v>1883187</v>
      </c>
      <c r="B44" s="209" t="s">
        <v>1598</v>
      </c>
      <c r="C44" s="41" t="s">
        <v>1594</v>
      </c>
      <c r="D44" s="111">
        <v>44355</v>
      </c>
      <c r="E44" s="111"/>
      <c r="F44" s="1" t="s">
        <v>26</v>
      </c>
      <c r="G44" s="346"/>
      <c r="H44" s="346"/>
      <c r="I44" s="41" t="s">
        <v>27</v>
      </c>
      <c r="J44" s="41"/>
      <c r="K44" s="41"/>
      <c r="L44" s="103"/>
      <c r="M44" s="103"/>
      <c r="N44" s="349">
        <v>0</v>
      </c>
      <c r="O44" s="41"/>
      <c r="P44" s="41"/>
      <c r="Q44" s="56" t="str">
        <f t="shared" si="0"/>
        <v>NA</v>
      </c>
    </row>
    <row r="45" spans="1:17" ht="14.5" x14ac:dyDescent="0.35">
      <c r="A45" s="211">
        <v>1883189</v>
      </c>
      <c r="B45" s="209" t="s">
        <v>1180</v>
      </c>
      <c r="C45" s="41" t="s">
        <v>1594</v>
      </c>
      <c r="D45" s="111">
        <v>44356</v>
      </c>
      <c r="E45" s="111"/>
      <c r="F45" s="1">
        <v>5</v>
      </c>
      <c r="G45" s="346">
        <v>5</v>
      </c>
      <c r="H45" s="346"/>
      <c r="I45" s="41" t="s">
        <v>21</v>
      </c>
      <c r="J45" s="41" t="s">
        <v>520</v>
      </c>
      <c r="K45" s="41" t="s">
        <v>23</v>
      </c>
      <c r="L45" s="103"/>
      <c r="M45" s="103"/>
      <c r="N45" s="349">
        <v>3.75</v>
      </c>
      <c r="O45" s="41"/>
      <c r="P45" s="103">
        <v>44349</v>
      </c>
      <c r="Q45" s="56">
        <f t="shared" si="0"/>
        <v>5</v>
      </c>
    </row>
    <row r="46" spans="1:17" ht="14.5" x14ac:dyDescent="0.35">
      <c r="A46" s="211">
        <v>1883191</v>
      </c>
      <c r="B46" s="209" t="s">
        <v>1599</v>
      </c>
      <c r="C46" s="41" t="s">
        <v>1594</v>
      </c>
      <c r="D46" s="111">
        <v>44355</v>
      </c>
      <c r="E46" s="111"/>
      <c r="F46" s="1">
        <v>3</v>
      </c>
      <c r="G46" s="346">
        <v>5</v>
      </c>
      <c r="H46" s="346"/>
      <c r="I46" s="41" t="s">
        <v>21</v>
      </c>
      <c r="J46" s="41" t="s">
        <v>546</v>
      </c>
      <c r="K46" s="41" t="s">
        <v>23</v>
      </c>
      <c r="L46" s="103"/>
      <c r="M46" s="103"/>
      <c r="N46" s="349">
        <v>1.5</v>
      </c>
      <c r="O46" s="41"/>
      <c r="P46" s="103">
        <v>44349</v>
      </c>
      <c r="Q46" s="56">
        <f t="shared" si="0"/>
        <v>5</v>
      </c>
    </row>
    <row r="47" spans="1:17" ht="14.5" x14ac:dyDescent="0.35">
      <c r="A47" s="211">
        <v>1883192</v>
      </c>
      <c r="B47" s="209" t="s">
        <v>1600</v>
      </c>
      <c r="C47" s="41" t="s">
        <v>1594</v>
      </c>
      <c r="D47" s="111">
        <v>44355</v>
      </c>
      <c r="E47" s="111"/>
      <c r="F47" s="1">
        <v>3</v>
      </c>
      <c r="G47" s="346">
        <v>4</v>
      </c>
      <c r="H47" s="346"/>
      <c r="I47" s="41" t="s">
        <v>21</v>
      </c>
      <c r="J47" s="41" t="s">
        <v>546</v>
      </c>
      <c r="K47" s="41" t="s">
        <v>23</v>
      </c>
      <c r="L47" s="103"/>
      <c r="M47" s="103"/>
      <c r="N47" s="349">
        <v>1.5</v>
      </c>
      <c r="O47" s="41"/>
      <c r="P47" s="103">
        <v>44349</v>
      </c>
      <c r="Q47" s="56">
        <f t="shared" si="0"/>
        <v>4</v>
      </c>
    </row>
    <row r="48" spans="1:17" ht="14.5" x14ac:dyDescent="0.35">
      <c r="A48" s="211">
        <v>1883194</v>
      </c>
      <c r="B48" s="209" t="s">
        <v>1175</v>
      </c>
      <c r="C48" s="41"/>
      <c r="D48" s="111" t="s">
        <v>26</v>
      </c>
      <c r="E48" s="111"/>
      <c r="F48" s="1">
        <v>0</v>
      </c>
      <c r="G48" s="346"/>
      <c r="H48" s="346"/>
      <c r="I48" s="41" t="s">
        <v>555</v>
      </c>
      <c r="J48" s="41"/>
      <c r="K48" s="41"/>
      <c r="L48" s="103"/>
      <c r="M48" s="103"/>
      <c r="N48" s="349">
        <v>0</v>
      </c>
      <c r="O48" s="41"/>
      <c r="P48" s="41"/>
      <c r="Q48" s="56">
        <f t="shared" si="0"/>
        <v>0</v>
      </c>
    </row>
    <row r="49" spans="1:17" ht="14.5" x14ac:dyDescent="0.35">
      <c r="A49" s="211">
        <v>1883195</v>
      </c>
      <c r="B49" s="209" t="s">
        <v>1176</v>
      </c>
      <c r="C49" s="41"/>
      <c r="D49" s="111" t="s">
        <v>26</v>
      </c>
      <c r="E49" s="111"/>
      <c r="F49" s="1">
        <v>0</v>
      </c>
      <c r="G49" s="346"/>
      <c r="H49" s="346"/>
      <c r="I49" s="41" t="s">
        <v>27</v>
      </c>
      <c r="J49" s="41"/>
      <c r="K49" s="41"/>
      <c r="L49" s="103"/>
      <c r="M49" s="103"/>
      <c r="N49" s="349">
        <v>0</v>
      </c>
      <c r="O49" s="41"/>
      <c r="P49" s="41"/>
      <c r="Q49" s="56">
        <f t="shared" si="0"/>
        <v>0</v>
      </c>
    </row>
    <row r="50" spans="1:17" ht="14.5" x14ac:dyDescent="0.35">
      <c r="A50" s="215">
        <v>1883193</v>
      </c>
      <c r="B50" s="209" t="s">
        <v>1196</v>
      </c>
      <c r="C50" s="41"/>
      <c r="D50" s="111" t="s">
        <v>26</v>
      </c>
      <c r="E50" s="111"/>
      <c r="F50" s="1" t="s">
        <v>26</v>
      </c>
      <c r="G50" s="346"/>
      <c r="H50" s="346"/>
      <c r="I50" s="41" t="s">
        <v>213</v>
      </c>
      <c r="J50" s="41"/>
      <c r="K50" s="41"/>
      <c r="L50" s="103"/>
      <c r="M50" s="103"/>
      <c r="N50" s="349">
        <v>0</v>
      </c>
      <c r="O50" s="41"/>
      <c r="P50" s="41"/>
      <c r="Q50" s="56" t="str">
        <f t="shared" si="0"/>
        <v>NA</v>
      </c>
    </row>
    <row r="51" spans="1:17" ht="14.5" x14ac:dyDescent="0.35">
      <c r="A51" s="215">
        <v>1883372</v>
      </c>
      <c r="B51" s="209" t="s">
        <v>1601</v>
      </c>
      <c r="C51" s="41"/>
      <c r="D51" s="111" t="s">
        <v>26</v>
      </c>
      <c r="E51" s="111"/>
      <c r="F51" s="1" t="s">
        <v>26</v>
      </c>
      <c r="G51" s="346">
        <v>0</v>
      </c>
      <c r="H51" s="346"/>
      <c r="I51" s="41" t="s">
        <v>213</v>
      </c>
      <c r="J51" s="41"/>
      <c r="K51" s="41"/>
      <c r="L51" s="103"/>
      <c r="M51" s="103"/>
      <c r="N51" s="349">
        <v>3.75</v>
      </c>
      <c r="O51" s="41"/>
      <c r="P51" s="41"/>
      <c r="Q51" s="56">
        <f t="shared" si="0"/>
        <v>0</v>
      </c>
    </row>
    <row r="52" spans="1:17" ht="14.5" x14ac:dyDescent="0.35">
      <c r="A52" s="211">
        <v>1883369</v>
      </c>
      <c r="B52" s="209" t="s">
        <v>1602</v>
      </c>
      <c r="C52" s="41"/>
      <c r="D52" s="111" t="s">
        <v>162</v>
      </c>
      <c r="E52" s="111"/>
      <c r="F52" s="1">
        <v>5</v>
      </c>
      <c r="G52" s="346">
        <v>5</v>
      </c>
      <c r="H52" s="346"/>
      <c r="I52" s="41" t="s">
        <v>21</v>
      </c>
      <c r="J52" s="41" t="s">
        <v>39</v>
      </c>
      <c r="K52" s="103" t="s">
        <v>23</v>
      </c>
      <c r="L52" s="103">
        <v>44349</v>
      </c>
      <c r="M52" s="103">
        <v>44350</v>
      </c>
      <c r="N52" s="349">
        <v>3.75</v>
      </c>
      <c r="O52" s="41"/>
      <c r="P52" s="41"/>
      <c r="Q52" s="56">
        <f t="shared" si="0"/>
        <v>5</v>
      </c>
    </row>
    <row r="53" spans="1:17" ht="14.5" x14ac:dyDescent="0.35">
      <c r="A53" s="213">
        <v>1883862</v>
      </c>
      <c r="B53" s="209" t="s">
        <v>1189</v>
      </c>
      <c r="C53" s="41"/>
      <c r="D53" s="111"/>
      <c r="E53" s="111"/>
      <c r="F53" s="346"/>
      <c r="G53" s="346"/>
      <c r="H53" s="346"/>
      <c r="I53" s="41"/>
      <c r="J53" s="41" t="s">
        <v>546</v>
      </c>
      <c r="K53" s="41"/>
      <c r="L53" s="103"/>
      <c r="M53" s="103"/>
      <c r="N53" s="41"/>
      <c r="O53" s="41"/>
      <c r="P53" s="41"/>
      <c r="Q53" s="56">
        <f t="shared" si="0"/>
        <v>0</v>
      </c>
    </row>
    <row r="54" spans="1:17" ht="29" x14ac:dyDescent="0.35">
      <c r="A54" s="213">
        <v>1883886</v>
      </c>
      <c r="B54" s="209" t="s">
        <v>1190</v>
      </c>
      <c r="C54" s="41"/>
      <c r="D54" s="111"/>
      <c r="E54" s="111"/>
      <c r="F54" s="346"/>
      <c r="G54" s="346"/>
      <c r="H54" s="346"/>
      <c r="I54" s="41"/>
      <c r="J54" s="41"/>
      <c r="K54" s="41"/>
      <c r="L54" s="103"/>
      <c r="M54" s="103"/>
      <c r="N54" s="41"/>
      <c r="O54" s="41"/>
      <c r="P54" s="41"/>
      <c r="Q54" s="56">
        <f t="shared" si="0"/>
        <v>0</v>
      </c>
    </row>
    <row r="55" spans="1:17" ht="29" x14ac:dyDescent="0.35">
      <c r="A55" s="213">
        <v>1883852</v>
      </c>
      <c r="B55" s="209" t="s">
        <v>1191</v>
      </c>
      <c r="C55" s="41"/>
      <c r="D55" s="111"/>
      <c r="E55" s="111"/>
      <c r="F55" s="346"/>
      <c r="G55" s="346"/>
      <c r="H55" s="346"/>
      <c r="I55" s="41"/>
      <c r="J55" s="41"/>
      <c r="K55" s="41"/>
      <c r="L55" s="103"/>
      <c r="M55" s="103"/>
      <c r="N55" s="41"/>
      <c r="O55" s="41"/>
      <c r="P55" s="41"/>
      <c r="Q55" s="56">
        <f t="shared" si="0"/>
        <v>0</v>
      </c>
    </row>
    <row r="56" spans="1:17" ht="29" x14ac:dyDescent="0.35">
      <c r="A56" s="213">
        <v>1883838</v>
      </c>
      <c r="B56" s="209" t="s">
        <v>1192</v>
      </c>
      <c r="C56" s="41"/>
      <c r="D56" s="111"/>
      <c r="E56" s="111"/>
      <c r="F56" s="346"/>
      <c r="G56" s="346"/>
      <c r="H56" s="346"/>
      <c r="I56" s="41"/>
      <c r="J56" s="41" t="s">
        <v>30</v>
      </c>
      <c r="K56" s="41"/>
      <c r="L56" s="103"/>
      <c r="M56" s="103"/>
      <c r="N56" s="41"/>
      <c r="O56" s="41"/>
      <c r="P56" s="41"/>
      <c r="Q56" s="56">
        <f t="shared" si="0"/>
        <v>0</v>
      </c>
    </row>
    <row r="57" spans="1:17" x14ac:dyDescent="0.3">
      <c r="A57" s="41"/>
      <c r="B57" s="42"/>
      <c r="C57" s="41"/>
      <c r="D57" s="111"/>
      <c r="E57" s="111"/>
      <c r="F57" s="346">
        <f>SUM(F3:F52)</f>
        <v>173</v>
      </c>
      <c r="G57" s="346"/>
      <c r="H57" s="346"/>
      <c r="I57" s="41"/>
      <c r="J57" s="41"/>
      <c r="K57" s="41"/>
      <c r="L57" s="103"/>
      <c r="M57" s="103"/>
      <c r="N57" s="41"/>
      <c r="O57" s="41"/>
      <c r="P57" s="41"/>
    </row>
    <row r="58" spans="1:17" x14ac:dyDescent="0.3">
      <c r="A58" s="41"/>
      <c r="B58" s="42">
        <f>SUMIF(I3:I52,'S6 Design'!E2,G3:G52)</f>
        <v>211</v>
      </c>
      <c r="C58" s="41"/>
      <c r="D58" s="111"/>
      <c r="E58" s="111"/>
      <c r="F58" s="346"/>
      <c r="G58" s="346"/>
      <c r="H58" s="346"/>
      <c r="I58" s="41"/>
      <c r="J58" s="41"/>
      <c r="K58" s="41"/>
      <c r="L58" s="103"/>
      <c r="M58" s="103"/>
      <c r="N58" s="41"/>
      <c r="O58" s="41"/>
      <c r="P58" s="41"/>
    </row>
    <row r="59" spans="1:17" x14ac:dyDescent="0.3">
      <c r="A59" s="41"/>
      <c r="B59" s="42">
        <f>SUMIF(I3:I52,'S6 Design'!C2,G3:G52)</f>
        <v>0</v>
      </c>
      <c r="C59" s="41"/>
      <c r="D59" s="111"/>
      <c r="E59" s="111"/>
      <c r="F59" s="346"/>
      <c r="G59" s="346"/>
      <c r="H59" s="346"/>
      <c r="I59" s="41"/>
      <c r="J59" s="41"/>
      <c r="K59" s="41"/>
      <c r="L59" s="103"/>
      <c r="M59" s="103"/>
      <c r="N59" s="41"/>
      <c r="O59" s="41"/>
      <c r="P59" s="41"/>
    </row>
    <row r="60" spans="1:17" ht="14.5" x14ac:dyDescent="0.35">
      <c r="A60" s="41" t="s">
        <v>1603</v>
      </c>
      <c r="B60" s="216">
        <f>SUM(B58:B59)/F57</f>
        <v>1.2196531791907514</v>
      </c>
      <c r="C60" s="41"/>
      <c r="D60" s="111"/>
      <c r="E60" s="111"/>
      <c r="F60" s="346"/>
      <c r="G60" s="346"/>
      <c r="H60" s="346"/>
      <c r="I60" s="41"/>
      <c r="J60" s="41"/>
      <c r="K60" s="41"/>
      <c r="L60" s="41"/>
      <c r="M60" s="41"/>
      <c r="N60" s="41"/>
      <c r="O60" s="41"/>
      <c r="P60" s="41"/>
    </row>
  </sheetData>
  <autoFilter ref="A2:Q60" xr:uid="{52A5C0EB-0F8B-47E3-8893-50E1520C4530}"/>
  <mergeCells count="1">
    <mergeCell ref="A1:P1"/>
  </mergeCells>
  <conditionalFormatting sqref="A57">
    <cfRule type="duplicateValues" dxfId="233" priority="9"/>
  </conditionalFormatting>
  <conditionalFormatting sqref="A59">
    <cfRule type="duplicateValues" dxfId="232" priority="7"/>
  </conditionalFormatting>
  <conditionalFormatting sqref="A60">
    <cfRule type="duplicateValues" dxfId="231" priority="6"/>
  </conditionalFormatting>
  <conditionalFormatting sqref="A12">
    <cfRule type="duplicateValues" dxfId="230" priority="5"/>
  </conditionalFormatting>
  <conditionalFormatting sqref="A13">
    <cfRule type="duplicateValues" dxfId="229" priority="4"/>
  </conditionalFormatting>
  <conditionalFormatting sqref="A17:B18">
    <cfRule type="duplicateValues" dxfId="228" priority="3"/>
  </conditionalFormatting>
  <conditionalFormatting sqref="A17:A18">
    <cfRule type="duplicateValues" dxfId="227" priority="2"/>
  </conditionalFormatting>
  <conditionalFormatting sqref="A53:A56">
    <cfRule type="duplicateValues" dxfId="226" priority="1"/>
  </conditionalFormatting>
  <conditionalFormatting sqref="A58:B58">
    <cfRule type="duplicateValues" dxfId="225" priority="19"/>
  </conditionalFormatting>
  <hyperlinks>
    <hyperlink ref="A3" r:id="rId1" display="https://octane.deloitte.com/ui/entity-navigation.jsp?p=1001/399004&amp;entityType=work_item&amp;id=1845595" xr:uid="{7CCEDC73-9AE6-4B36-930A-9AD7D49E5A8B}"/>
    <hyperlink ref="A4" r:id="rId2" display="https://octane.deloitte.com/ui/entity-navigation.jsp?p=1001/399004&amp;entityType=work_item&amp;id=1873354" xr:uid="{4999BB29-CDDA-4F2B-A685-51B9BFB5A69B}"/>
    <hyperlink ref="A5" r:id="rId3" display="https://octane.deloitte.com/ui/entity-navigation.jsp?p=1001/399004&amp;entityType=work_item&amp;id=1868511" xr:uid="{7B43DAA5-B902-4EEF-A321-66A99AD51B98}"/>
    <hyperlink ref="A6" r:id="rId4" display="https://octane.deloitte.com/ui/entity-navigation.jsp?p=1001/399004&amp;entityType=work_item&amp;id=1873311" xr:uid="{1FF36406-164C-48F1-84C1-721DEB9ED56E}"/>
    <hyperlink ref="A7" r:id="rId5" display="https://octane.deloitte.com/ui/entity-navigation.jsp?p=1001/399004&amp;entityType=work_item&amp;id=1873312" xr:uid="{6F8A4D57-0D13-464A-BC50-38D3BC8B5B87}"/>
    <hyperlink ref="A8" r:id="rId6" display="https://octane.deloitte.com/ui/entity-navigation.jsp?p=1001/399004&amp;entityType=work_item&amp;id=1873313" xr:uid="{C0980D5F-5BC8-416B-8B76-3109B4D91CB3}"/>
    <hyperlink ref="A9" r:id="rId7" display="https://octane.deloitte.com/ui/entity-navigation.jsp?p=1001/399004&amp;entityType=work_item&amp;id=1873315" xr:uid="{D76FEBD2-20AC-483E-B935-99D054FD1903}"/>
    <hyperlink ref="A10" r:id="rId8" display="https://octane.deloitte.com/ui/entity-navigation.jsp?p=1001/399004&amp;entityType=work_item&amp;id=1873316" xr:uid="{D0ED7AB7-2D6E-4ADA-811D-E6A0579E624C}"/>
    <hyperlink ref="A11" r:id="rId9" display="https://octane.deloitte.com/ui/entity-navigation.jsp?p=1001/399004&amp;entityType=work_item&amp;id=1873317" xr:uid="{926E9080-34CA-4841-88E3-9719E07A810B}"/>
    <hyperlink ref="A12" r:id="rId10" display="https://octane.deloitte.com/ui/entity-navigation.jsp?p=1001/399004&amp;entityType=work_item&amp;id=1873324" xr:uid="{FE37116D-8990-4AE3-860D-AFEF1FDCE880}"/>
    <hyperlink ref="A13" r:id="rId11" display="https://octane.deloitte.com/ui/entity-navigation.jsp?p=1001/399004&amp;entityType=work_item&amp;id=1873327" xr:uid="{44AFFE54-B01D-48F4-BBF7-3582A3F00785}"/>
    <hyperlink ref="A14" r:id="rId12" display="https://octane.deloitte.com/ui/entity-navigation.jsp?p=1001/399004&amp;entityType=work_item&amp;id=1873330" xr:uid="{A98DDC9F-A14E-4173-947C-17FA177423A9}"/>
    <hyperlink ref="A15" r:id="rId13" display="https://octane.deloitte.com/ui/entity-navigation.jsp?p=1001/399004&amp;entityType=work_item&amp;id=1873335" xr:uid="{66ABF4A3-FE95-4676-84D9-F1E86E13AA61}"/>
    <hyperlink ref="A16" r:id="rId14" display="https://octane.deloitte.com/ui/entity-navigation.jsp?p=1001/399004&amp;entityType=work_item&amp;id=1873337" xr:uid="{FA6C3F86-FC97-4539-AEEE-390BCE664742}"/>
    <hyperlink ref="A17" r:id="rId15" display="https://octane.deloitte.com/ui/entity-navigation.jsp?p=1001/399004&amp;entityType=work_item&amp;id=1873338" xr:uid="{AB00D5A4-A803-4306-ACE9-93123F079187}"/>
    <hyperlink ref="A18" r:id="rId16" display="https://octane.deloitte.com/ui/entity-navigation.jsp?p=1001/399004&amp;entityType=work_item&amp;id=1873339" xr:uid="{9B96A3C7-6CB9-4274-978D-24CDEA742473}"/>
    <hyperlink ref="A19" r:id="rId17" display="https://octane.deloitte.com/ui/entity-navigation.jsp?p=1001/399004&amp;entityType=work_item&amp;id=1873340" xr:uid="{7438CEBF-AD17-449F-9CBE-1E3B6FA5D6AF}"/>
    <hyperlink ref="A20" r:id="rId18" display="https://octane.deloitte.com/ui/entity-navigation.jsp?p=1001/399004&amp;entityType=work_item&amp;id=1873341" xr:uid="{E2360143-F9DE-47F5-81BC-BDF2BA370F2B}"/>
    <hyperlink ref="A21" r:id="rId19" display="https://octane.deloitte.com/ui/entity-navigation.jsp?p=1001/399004&amp;entityType=work_item&amp;id=1873352" xr:uid="{35278FE2-E006-43DE-9C9E-373882D6827F}"/>
    <hyperlink ref="A22" r:id="rId20" display="https://octane.deloitte.com/ui/entity-navigation.jsp?p=1001/399004&amp;entityType=work_item&amp;id=1868186" xr:uid="{2B5226F0-315D-45F6-A99B-C3C9AF3E0F50}"/>
    <hyperlink ref="A23" r:id="rId21" display="https://octane.deloitte.com/ui/entity-navigation.jsp?p=1001/399004&amp;entityType=work_item&amp;id=1868192" xr:uid="{F9AF1893-7179-4E83-9E07-0B31C1AD67DA}"/>
    <hyperlink ref="A24" r:id="rId22" display="https://octane.deloitte.com/ui/entity-navigation.jsp?p=1001/399004&amp;entityType=work_item&amp;id=1868195" xr:uid="{83E96572-41FD-4FD2-B707-ABB54F9272CB}"/>
    <hyperlink ref="A30" r:id="rId23" display="https://octane.deloitte.com/ui/entity-navigation.jsp?p=1001/399004&amp;entityType=work_item&amp;id=1883130" xr:uid="{A59EB0E4-352C-4CC8-80D2-CFEFEE2C9400}"/>
    <hyperlink ref="A31" r:id="rId24" display="https://octane.deloitte.com/ui/entity-navigation.jsp?p=1001/399004&amp;entityType=work_item&amp;id=1883131" xr:uid="{1CABD222-FA97-4C4D-90A5-5C300E853AC0}"/>
    <hyperlink ref="A32" r:id="rId25" display="https://octane.deloitte.com/ui/entity-navigation.jsp?p=1001/399004&amp;entityType=work_item&amp;id=1883173" xr:uid="{A78D0955-6AFB-440B-8FF4-EBC22E8CD4DF}"/>
    <hyperlink ref="A33" r:id="rId26" display="https://octane.deloitte.com/ui/entity-navigation.jsp?p=1001/399004&amp;entityType=work_item&amp;id=1883174" xr:uid="{D9A4BCD1-DAF1-4324-85EC-1BC1704F04FB}"/>
    <hyperlink ref="A41" r:id="rId27" display="https://octane.deloitte.com/ui/entity-navigation.jsp?p=1001/399004&amp;entityType=work_item&amp;id=1883183" xr:uid="{1D4F6CCC-150E-46E3-8FCC-29CF061AB1FC}"/>
    <hyperlink ref="A43" r:id="rId28" display="https://octane.deloitte.com/ui/entity-navigation.jsp?p=1001/399004&amp;entityType=work_item&amp;id=1883186" xr:uid="{0930C010-A6D5-44E8-992A-8E3C7E1FEC17}"/>
    <hyperlink ref="A45" r:id="rId29" display="https://octane.deloitte.com/ui/entity-navigation.jsp?p=1001/399004&amp;entityType=work_item&amp;id=1883189" xr:uid="{F8ECF1F5-3C43-4BA0-B0A7-5AB40EFA7859}"/>
    <hyperlink ref="A46" r:id="rId30" display="https://octane.deloitte.com/ui/entity-navigation.jsp?p=1001/399004&amp;entityType=work_item&amp;id=1883191" xr:uid="{1872FE41-BEC3-4CB2-9151-D7361EA7C83A}"/>
    <hyperlink ref="A47" r:id="rId31" display="https://octane.deloitte.com/ui/entity-navigation.jsp?p=1001/399004&amp;entityType=work_item&amp;id=1883192" xr:uid="{158A2C45-9DEE-4BCE-B82B-FE30F122C1BD}"/>
    <hyperlink ref="A48" r:id="rId32" display="https://octane.deloitte.com/ui/entity-navigation.jsp?p=1001/399004&amp;entityType=work_item&amp;id=1883194" xr:uid="{05046095-8EA9-47DB-B477-242B24E6CBCA}"/>
    <hyperlink ref="A49" r:id="rId33" display="https://octane.deloitte.com/ui/entity-navigation.jsp?p=1001/399004&amp;entityType=work_item&amp;id=1883195" xr:uid="{1EEAC7BC-048E-4B61-B4DC-2E81F061099A}"/>
    <hyperlink ref="A50" r:id="rId34" display="https://octane.deloitte.com/ui/entity-navigation.jsp?p=1001/399004&amp;entityType=work_item&amp;id=1883193" xr:uid="{F6269E0E-7B07-4B0E-ABED-07CAD3C0B925}"/>
    <hyperlink ref="A51" r:id="rId35" display="https://octane.deloitte.com/ui/entity-navigation.jsp?p=1001/399004&amp;entityType=work_item&amp;id=1883372" xr:uid="{A14091E7-C043-4D85-9911-1312935D1113}"/>
    <hyperlink ref="A52" r:id="rId36" display="https://octane.deloitte.com/ui/entity-navigation.jsp?p=1001/399004&amp;entityType=work_item&amp;id=1883369" xr:uid="{CA8C39E1-EF01-4191-AB97-97F25DF6D44B}"/>
  </hyperlinks>
  <pageMargins left="0.7" right="0.7" top="0.75" bottom="0.75" header="0.3" footer="0.3"/>
  <pageSetup paperSize="9" orientation="portrait" r:id="rId37"/>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C4D05-323C-4AEA-80AF-CAD18D27AB51}">
  <sheetPr filterMode="1"/>
  <dimension ref="A1:S75"/>
  <sheetViews>
    <sheetView zoomScale="74" workbookViewId="0">
      <selection sqref="A1:K1"/>
    </sheetView>
  </sheetViews>
  <sheetFormatPr defaultColWidth="8.7265625" defaultRowHeight="13" x14ac:dyDescent="0.3"/>
  <cols>
    <col min="1" max="1" width="20.1796875" style="56" customWidth="1"/>
    <col min="2" max="2" width="30.26953125" style="56" bestFit="1" customWidth="1"/>
    <col min="3" max="3" width="23.453125" style="56" customWidth="1"/>
    <col min="4" max="4" width="18.54296875" style="56" customWidth="1"/>
    <col min="5" max="5" width="21.54296875" style="56" customWidth="1"/>
    <col min="6" max="6" width="16.453125" style="56" customWidth="1"/>
    <col min="7" max="7" width="13" style="56" customWidth="1"/>
    <col min="8" max="8" width="8.7265625" style="56" customWidth="1"/>
    <col min="9" max="9" width="11.1796875" style="56" customWidth="1"/>
    <col min="10" max="10" width="15.453125" style="56" customWidth="1"/>
    <col min="11" max="12" width="8.7265625" style="56" customWidth="1"/>
    <col min="13" max="13" width="14.81640625" style="56" customWidth="1"/>
    <col min="14" max="14" width="20.54296875" style="56" customWidth="1"/>
    <col min="15" max="15" width="13.7265625" style="56" customWidth="1"/>
    <col min="16" max="16" width="8.7265625" style="56" customWidth="1"/>
    <col min="17" max="17" width="27.1796875" style="56" customWidth="1"/>
    <col min="18" max="18" width="18.26953125" style="56" customWidth="1"/>
    <col min="19" max="19" width="8.7265625" style="56" bestFit="1"/>
    <col min="20" max="16384" width="8.7265625" style="56"/>
  </cols>
  <sheetData>
    <row r="1" spans="1:18" x14ac:dyDescent="0.3">
      <c r="A1" s="396" t="s">
        <v>1604</v>
      </c>
      <c r="B1" s="397"/>
      <c r="C1" s="397"/>
      <c r="D1" s="397"/>
      <c r="E1" s="397"/>
      <c r="F1" s="397"/>
      <c r="G1" s="397"/>
      <c r="H1" s="397"/>
      <c r="I1" s="397"/>
      <c r="J1" s="397"/>
      <c r="K1" s="397"/>
    </row>
    <row r="2" spans="1:18" ht="40" customHeight="1" x14ac:dyDescent="0.3">
      <c r="A2" s="344" t="s">
        <v>74</v>
      </c>
      <c r="B2" s="344" t="s">
        <v>119</v>
      </c>
      <c r="C2" s="344" t="s">
        <v>120</v>
      </c>
      <c r="D2" s="344" t="s">
        <v>121</v>
      </c>
      <c r="E2" s="344" t="s">
        <v>122</v>
      </c>
      <c r="F2" s="344" t="s">
        <v>123</v>
      </c>
      <c r="G2" s="344" t="s">
        <v>124</v>
      </c>
      <c r="H2" s="344" t="s">
        <v>125</v>
      </c>
      <c r="I2" s="412" t="s">
        <v>27</v>
      </c>
      <c r="J2" s="413"/>
      <c r="K2" s="344" t="s">
        <v>213</v>
      </c>
    </row>
    <row r="3" spans="1:18" ht="14.5" customHeight="1" x14ac:dyDescent="0.3">
      <c r="A3" s="33" t="s">
        <v>81</v>
      </c>
      <c r="B3" s="33">
        <f>COUNTA(B12:B40)</f>
        <v>29</v>
      </c>
      <c r="C3" s="33">
        <f>COUNTIF(C11:C40,C2)</f>
        <v>23</v>
      </c>
      <c r="D3" s="33">
        <f>COUNTIF(C11:C40,D2)</f>
        <v>0</v>
      </c>
      <c r="E3" s="33">
        <f>COUNTIF(C11:C40,E2)</f>
        <v>0</v>
      </c>
      <c r="F3" s="33">
        <f>COUNTIF(C11:C40,F2)</f>
        <v>0</v>
      </c>
      <c r="G3" s="33">
        <f>COUNTIF(C11:C40,G2)</f>
        <v>0</v>
      </c>
      <c r="H3" s="33">
        <f>COUNTIF(C11:C40,H2)</f>
        <v>0</v>
      </c>
      <c r="I3" s="414">
        <f>COUNTIF(C11:C40,I2)</f>
        <v>2</v>
      </c>
      <c r="J3" s="415"/>
      <c r="K3" s="346">
        <f>COUNTIF(C11:C40,K2)</f>
        <v>4</v>
      </c>
      <c r="L3" s="89"/>
    </row>
    <row r="6" spans="1:18" x14ac:dyDescent="0.3">
      <c r="A6" s="387" t="s">
        <v>1605</v>
      </c>
      <c r="B6" s="388"/>
      <c r="C6" s="388"/>
      <c r="D6" s="388"/>
      <c r="E6" s="388"/>
      <c r="F6" s="388"/>
      <c r="G6" s="388"/>
      <c r="H6" s="388"/>
      <c r="I6" s="388"/>
      <c r="J6" s="388"/>
      <c r="K6" s="388"/>
      <c r="L6" s="388"/>
      <c r="M6" s="388"/>
      <c r="N6" s="388"/>
      <c r="O6" s="388"/>
    </row>
    <row r="7" spans="1:18" ht="14.5" customHeight="1" x14ac:dyDescent="0.3">
      <c r="A7" s="392" t="s">
        <v>74</v>
      </c>
      <c r="B7" s="392" t="s">
        <v>109</v>
      </c>
      <c r="C7" s="392" t="s">
        <v>127</v>
      </c>
      <c r="D7" s="392" t="s">
        <v>128</v>
      </c>
      <c r="E7" s="392" t="s">
        <v>77</v>
      </c>
      <c r="F7" s="392" t="s">
        <v>125</v>
      </c>
      <c r="G7" s="392" t="s">
        <v>129</v>
      </c>
      <c r="H7" s="392" t="s">
        <v>130</v>
      </c>
      <c r="I7" s="401" t="s">
        <v>148</v>
      </c>
      <c r="J7" s="407"/>
      <c r="K7" s="402"/>
      <c r="L7" s="401" t="s">
        <v>131</v>
      </c>
      <c r="M7" s="402"/>
      <c r="N7" s="399" t="s">
        <v>132</v>
      </c>
      <c r="O7" s="399" t="s">
        <v>133</v>
      </c>
    </row>
    <row r="8" spans="1:18" x14ac:dyDescent="0.3">
      <c r="A8" s="392"/>
      <c r="B8" s="392"/>
      <c r="C8" s="392"/>
      <c r="D8" s="392"/>
      <c r="E8" s="392"/>
      <c r="F8" s="392"/>
      <c r="G8" s="392"/>
      <c r="H8" s="392"/>
      <c r="I8" s="403"/>
      <c r="J8" s="408"/>
      <c r="K8" s="404"/>
      <c r="L8" s="403"/>
      <c r="M8" s="404"/>
      <c r="N8" s="400"/>
      <c r="O8" s="400"/>
    </row>
    <row r="9" spans="1:18" ht="14.5" customHeight="1" x14ac:dyDescent="0.3">
      <c r="A9" s="33" t="s">
        <v>81</v>
      </c>
      <c r="B9" s="33">
        <f>E41</f>
        <v>102</v>
      </c>
      <c r="C9" s="33">
        <f>F41</f>
        <v>102</v>
      </c>
      <c r="D9" s="33">
        <f>G41</f>
        <v>0</v>
      </c>
      <c r="E9" s="96">
        <f>H41</f>
        <v>0</v>
      </c>
      <c r="F9" s="96">
        <f>I41</f>
        <v>0</v>
      </c>
      <c r="G9" s="59">
        <f>K41</f>
        <v>0</v>
      </c>
      <c r="H9" s="33">
        <f>L41</f>
        <v>102</v>
      </c>
      <c r="I9" s="409">
        <f>J41</f>
        <v>0</v>
      </c>
      <c r="J9" s="410"/>
      <c r="K9" s="411"/>
      <c r="L9" s="405">
        <f>M41</f>
        <v>1</v>
      </c>
      <c r="M9" s="406"/>
      <c r="N9" s="345">
        <f>IFERROR(N41,0)</f>
        <v>1</v>
      </c>
      <c r="O9" s="202">
        <f>IFERROR(O41,0)</f>
        <v>0.75490196078431371</v>
      </c>
      <c r="P9" s="193"/>
    </row>
    <row r="11" spans="1:18" x14ac:dyDescent="0.3">
      <c r="A11" s="342" t="s">
        <v>106</v>
      </c>
      <c r="B11" s="342" t="s">
        <v>2</v>
      </c>
      <c r="C11" s="342" t="s">
        <v>107</v>
      </c>
      <c r="D11" s="342" t="s">
        <v>108</v>
      </c>
      <c r="E11" s="342" t="s">
        <v>109</v>
      </c>
      <c r="F11" s="342" t="s">
        <v>127</v>
      </c>
      <c r="G11" s="342" t="s">
        <v>128</v>
      </c>
      <c r="H11" s="342" t="s">
        <v>77</v>
      </c>
      <c r="I11" s="342" t="s">
        <v>125</v>
      </c>
      <c r="J11" s="342" t="s">
        <v>148</v>
      </c>
      <c r="K11" s="342" t="s">
        <v>129</v>
      </c>
      <c r="L11" s="342" t="s">
        <v>130</v>
      </c>
      <c r="M11" s="342" t="s">
        <v>134</v>
      </c>
      <c r="N11" s="342" t="s">
        <v>132</v>
      </c>
      <c r="O11" s="342" t="s">
        <v>135</v>
      </c>
      <c r="P11" s="342" t="s">
        <v>136</v>
      </c>
      <c r="Q11" s="342" t="s">
        <v>18</v>
      </c>
      <c r="R11" s="342" t="s">
        <v>137</v>
      </c>
    </row>
    <row r="12" spans="1:18" ht="14.5" x14ac:dyDescent="0.35">
      <c r="A12" s="1">
        <v>1868192</v>
      </c>
      <c r="B12" s="228" t="str">
        <f>VLOOKUP(A12,'S7 Details'!1:73,2,FALSE)</f>
        <v>Remove KY Specific Notifications</v>
      </c>
      <c r="C12" s="229" t="s">
        <v>213</v>
      </c>
      <c r="D12" s="230">
        <f>VLOOKUP(A12,'S7 Details'!1:117,4,FALSE)</f>
        <v>44376</v>
      </c>
      <c r="E12" s="231">
        <f>VLOOKUP(A12,'S7 Details'!A1:Q75,17,0)</f>
        <v>0</v>
      </c>
      <c r="F12" s="231"/>
      <c r="G12" s="231"/>
      <c r="H12" s="231"/>
      <c r="I12" s="231"/>
      <c r="J12" s="231"/>
      <c r="K12" s="232">
        <f>E12-SUM(F12+G12+H12+I12+J12)</f>
        <v>0</v>
      </c>
      <c r="L12" s="231">
        <f>F12+G12</f>
        <v>0</v>
      </c>
      <c r="M12" s="233">
        <f>IFERROR(L12/E12,0)</f>
        <v>0</v>
      </c>
      <c r="N12" s="233">
        <f>IFERROR(F12/L12,0)</f>
        <v>0</v>
      </c>
      <c r="O12" s="233">
        <f>IFERROR(R12/L12,0)</f>
        <v>0</v>
      </c>
      <c r="P12" s="234"/>
      <c r="Q12" s="235"/>
      <c r="R12" s="236"/>
    </row>
    <row r="13" spans="1:18" ht="14.5" hidden="1" x14ac:dyDescent="0.35">
      <c r="A13" s="179">
        <v>1883125</v>
      </c>
      <c r="B13" s="34" t="str">
        <f>VLOOKUP(A13,'S7 Details'!2:74,2,FALSE)</f>
        <v>2 SNAP 6 Month Reporting Flow</v>
      </c>
      <c r="C13" s="35" t="s">
        <v>27</v>
      </c>
      <c r="D13" s="36">
        <f>VLOOKUP(A13,'S7 Details'!2:118,4,FALSE)</f>
        <v>44372</v>
      </c>
      <c r="E13" s="33">
        <v>0</v>
      </c>
      <c r="F13" s="33"/>
      <c r="G13" s="33"/>
      <c r="H13" s="33"/>
      <c r="I13" s="33"/>
      <c r="J13" s="33"/>
      <c r="K13" s="59">
        <v>0</v>
      </c>
      <c r="L13" s="33">
        <f>F13+G13</f>
        <v>0</v>
      </c>
      <c r="M13" s="345">
        <f>IFERROR(L13/E13,0)</f>
        <v>0</v>
      </c>
      <c r="N13" s="345">
        <f>IFERROR(F13/L13,0)</f>
        <v>0</v>
      </c>
      <c r="O13" s="345">
        <f>IFERROR(R13/L13,0)</f>
        <v>0</v>
      </c>
      <c r="P13" s="346"/>
      <c r="Q13" s="41"/>
      <c r="R13" s="41"/>
    </row>
    <row r="14" spans="1:18" ht="26" hidden="1" x14ac:dyDescent="0.35">
      <c r="A14" s="179">
        <v>1883126</v>
      </c>
      <c r="B14" s="34" t="str">
        <f>VLOOKUP(A14,'S7 Details'!3:75,2,FALSE)</f>
        <v>2.1 Get Started on the SNAP 6 Month Report</v>
      </c>
      <c r="C14" s="35" t="s">
        <v>120</v>
      </c>
      <c r="D14" s="36">
        <f>VLOOKUP(A14,'S7 Details'!3:119,4,FALSE)</f>
        <v>44370</v>
      </c>
      <c r="E14" s="33">
        <f>VLOOKUP(A14,'S7 Details'!A3:Q77,17,0)</f>
        <v>6</v>
      </c>
      <c r="F14" s="33">
        <v>6</v>
      </c>
      <c r="G14" s="33"/>
      <c r="H14" s="33"/>
      <c r="I14" s="33"/>
      <c r="J14" s="33"/>
      <c r="K14" s="59">
        <f t="shared" ref="K14:K20" si="0">E14-SUM(F14+G14+H14+I14+J14)</f>
        <v>0</v>
      </c>
      <c r="L14" s="33">
        <f>F14+G14</f>
        <v>6</v>
      </c>
      <c r="M14" s="345">
        <f>IFERROR(L14/E14,0)</f>
        <v>1</v>
      </c>
      <c r="N14" s="345">
        <f>IFERROR(F14/L14,0)</f>
        <v>1</v>
      </c>
      <c r="O14" s="345">
        <f>IFERROR(R14/L14,0)</f>
        <v>1</v>
      </c>
      <c r="P14" s="346"/>
      <c r="Q14" s="41"/>
      <c r="R14" s="346">
        <v>6</v>
      </c>
    </row>
    <row r="15" spans="1:18" ht="26.15" hidden="1" customHeight="1" x14ac:dyDescent="0.35">
      <c r="A15" s="179">
        <v>1883127</v>
      </c>
      <c r="B15" s="34" t="str">
        <f>VLOOKUP(A15,'S7 Details'!4:76,2,FALSE)</f>
        <v>2.2 SNAP 6 Month Report Summary</v>
      </c>
      <c r="C15" s="35" t="s">
        <v>120</v>
      </c>
      <c r="D15" s="36">
        <f>VLOOKUP(A15,'S7 Details'!4:120,4,FALSE)</f>
        <v>44375</v>
      </c>
      <c r="E15" s="33">
        <f>VLOOKUP(A15,'S7 Details'!A4:Q78,17,0)</f>
        <v>6</v>
      </c>
      <c r="F15" s="33">
        <v>6</v>
      </c>
      <c r="G15" s="33"/>
      <c r="H15" s="33"/>
      <c r="I15" s="33"/>
      <c r="J15" s="33"/>
      <c r="K15" s="59">
        <f t="shared" si="0"/>
        <v>0</v>
      </c>
      <c r="L15" s="33">
        <f>F15+G15</f>
        <v>6</v>
      </c>
      <c r="M15" s="345">
        <f>IFERROR(L15/E15,0)</f>
        <v>1</v>
      </c>
      <c r="N15" s="345">
        <f>IFERROR(F15/L15,0)</f>
        <v>1</v>
      </c>
      <c r="O15" s="345">
        <f>IFERROR(R15/L15,0)</f>
        <v>0.33333333333333331</v>
      </c>
      <c r="P15" s="31"/>
      <c r="Q15" s="41"/>
      <c r="R15" s="346">
        <v>2</v>
      </c>
    </row>
    <row r="16" spans="1:18" ht="26" hidden="1" x14ac:dyDescent="0.35">
      <c r="A16" s="179">
        <v>1883128</v>
      </c>
      <c r="B16" s="34" t="str">
        <f>VLOOKUP(A16,'S7 Details'!5:77,2,FALSE)</f>
        <v>2.3 Adding a Member in SNAP 6 Month Report</v>
      </c>
      <c r="C16" s="35" t="s">
        <v>120</v>
      </c>
      <c r="D16" s="36">
        <f>VLOOKUP(A16,'S7 Details'!5:121,4,FALSE)</f>
        <v>44369</v>
      </c>
      <c r="E16" s="33">
        <f>VLOOKUP(A16,'S7 Details'!A5:Q79,17,0)</f>
        <v>9</v>
      </c>
      <c r="F16" s="33">
        <v>9</v>
      </c>
      <c r="G16" s="33"/>
      <c r="H16" s="33"/>
      <c r="I16" s="33"/>
      <c r="J16" s="33"/>
      <c r="K16" s="59">
        <f t="shared" si="0"/>
        <v>0</v>
      </c>
      <c r="L16" s="33">
        <f>F16+G16</f>
        <v>9</v>
      </c>
      <c r="M16" s="345">
        <f>IFERROR(L16/E16,0)</f>
        <v>1</v>
      </c>
      <c r="N16" s="345">
        <f>IFERROR(F16/L16,0)</f>
        <v>1</v>
      </c>
      <c r="O16" s="345">
        <f>IFERROR(R16/L16,0)</f>
        <v>0.33333333333333331</v>
      </c>
      <c r="P16" s="31"/>
      <c r="Q16" s="41"/>
      <c r="R16" s="346">
        <v>3</v>
      </c>
    </row>
    <row r="17" spans="1:19" ht="26.15" hidden="1" customHeight="1" x14ac:dyDescent="0.35">
      <c r="A17" s="179">
        <v>1883129</v>
      </c>
      <c r="B17" s="228" t="str">
        <f>VLOOKUP(A17,'S7 Details'!6:78,2,FALSE)</f>
        <v>2.4 Leave SNAP 6 Month Report</v>
      </c>
      <c r="C17" s="229" t="s">
        <v>120</v>
      </c>
      <c r="D17" s="230">
        <f>VLOOKUP(A17,'S7 Details'!6:122,4,FALSE)</f>
        <v>44369</v>
      </c>
      <c r="E17" s="231">
        <f>VLOOKUP(A17,'S7 Details'!A6:Q80,17,0)</f>
        <v>8</v>
      </c>
      <c r="F17" s="231">
        <v>8</v>
      </c>
      <c r="G17" s="231"/>
      <c r="H17" s="231"/>
      <c r="I17" s="231"/>
      <c r="J17" s="231"/>
      <c r="K17" s="232">
        <f t="shared" si="0"/>
        <v>0</v>
      </c>
      <c r="L17" s="231">
        <f t="shared" ref="L17:L30" si="1">F17+G17</f>
        <v>8</v>
      </c>
      <c r="M17" s="233">
        <f t="shared" ref="M17:M30" si="2">IFERROR(L17/E17,0)</f>
        <v>1</v>
      </c>
      <c r="N17" s="233">
        <f t="shared" ref="N17:N30" si="3">IFERROR(F17/L17,0)</f>
        <v>1</v>
      </c>
      <c r="O17" s="233">
        <f t="shared" ref="O17:O30" si="4">IFERROR(R17/L17,0)</f>
        <v>1</v>
      </c>
      <c r="P17" s="237"/>
      <c r="Q17" s="238"/>
      <c r="R17" s="236">
        <v>8</v>
      </c>
    </row>
    <row r="18" spans="1:19" ht="26.15" hidden="1" customHeight="1" x14ac:dyDescent="0.35">
      <c r="A18" s="223">
        <v>1883130</v>
      </c>
      <c r="B18" s="34" t="str">
        <f>VLOOKUP(A18,'S7 Details'!7:79,2,FALSE)</f>
        <v>2.5 Pre-Fill Data for SNAP 6 Month Report</v>
      </c>
      <c r="C18" s="35" t="s">
        <v>120</v>
      </c>
      <c r="D18" s="36">
        <f>VLOOKUP(A18,'S7 Details'!7:123,4,FALSE)</f>
        <v>44369</v>
      </c>
      <c r="E18" s="33">
        <f>VLOOKUP(A18,'S7 Details'!A7:Q81,17,0)</f>
        <v>6</v>
      </c>
      <c r="F18" s="33">
        <v>6</v>
      </c>
      <c r="G18" s="33"/>
      <c r="H18" s="33"/>
      <c r="I18" s="33"/>
      <c r="J18" s="33"/>
      <c r="K18" s="59">
        <f t="shared" si="0"/>
        <v>0</v>
      </c>
      <c r="L18" s="33">
        <f t="shared" si="1"/>
        <v>6</v>
      </c>
      <c r="M18" s="345">
        <f t="shared" si="2"/>
        <v>1</v>
      </c>
      <c r="N18" s="345">
        <f t="shared" si="3"/>
        <v>1</v>
      </c>
      <c r="O18" s="345">
        <f t="shared" si="4"/>
        <v>0.66666666666666663</v>
      </c>
      <c r="P18" s="31"/>
      <c r="Q18" s="41"/>
      <c r="R18" s="346">
        <v>4</v>
      </c>
    </row>
    <row r="19" spans="1:19" ht="26.15" hidden="1" customHeight="1" x14ac:dyDescent="0.35">
      <c r="A19" s="223">
        <v>1883131</v>
      </c>
      <c r="B19" s="34" t="str">
        <f>VLOOKUP(A19,'S7 Details'!8:80,2,FALSE)</f>
        <v>2.6 Accessing SNAP 6 Month Report Flow</v>
      </c>
      <c r="C19" s="35" t="s">
        <v>120</v>
      </c>
      <c r="D19" s="36">
        <f>VLOOKUP(A19,'S7 Details'!8:124,4,FALSE)</f>
        <v>44372</v>
      </c>
      <c r="E19" s="33">
        <f>VLOOKUP(A19,'S7 Details'!A8:Q82,17,0)</f>
        <v>3</v>
      </c>
      <c r="F19" s="33">
        <v>3</v>
      </c>
      <c r="G19" s="33"/>
      <c r="H19" s="33"/>
      <c r="I19" s="33"/>
      <c r="J19" s="33"/>
      <c r="K19" s="59">
        <f t="shared" si="0"/>
        <v>0</v>
      </c>
      <c r="L19" s="33">
        <f t="shared" si="1"/>
        <v>3</v>
      </c>
      <c r="M19" s="345">
        <f t="shared" si="2"/>
        <v>1</v>
      </c>
      <c r="N19" s="345">
        <f t="shared" si="3"/>
        <v>1</v>
      </c>
      <c r="O19" s="345">
        <f t="shared" si="4"/>
        <v>0.66666666666666663</v>
      </c>
      <c r="P19" s="31"/>
      <c r="Q19" s="42"/>
      <c r="R19" s="346">
        <v>2</v>
      </c>
    </row>
    <row r="20" spans="1:19" ht="26" hidden="1" x14ac:dyDescent="0.35">
      <c r="A20" s="1">
        <v>1882683</v>
      </c>
      <c r="B20" s="34" t="str">
        <f>VLOOKUP(A20,'S7 Details'!9:81,2,FALSE)</f>
        <v>2.3.2 Dashboard Widgets - Message Center</v>
      </c>
      <c r="C20" s="229" t="s">
        <v>120</v>
      </c>
      <c r="D20" s="36" t="str">
        <f>VLOOKUP(A20,'S7 Details'!9:125,4,FALSE)</f>
        <v>TBD</v>
      </c>
      <c r="E20" s="33">
        <f>VLOOKUP(A20,'S7 Details'!A9:Q83,17,0)</f>
        <v>3</v>
      </c>
      <c r="F20" s="33">
        <v>3</v>
      </c>
      <c r="G20" s="33"/>
      <c r="H20" s="33"/>
      <c r="I20" s="33"/>
      <c r="J20" s="33"/>
      <c r="K20" s="59">
        <f t="shared" si="0"/>
        <v>0</v>
      </c>
      <c r="L20" s="33">
        <f t="shared" si="1"/>
        <v>3</v>
      </c>
      <c r="M20" s="345">
        <f t="shared" si="2"/>
        <v>1</v>
      </c>
      <c r="N20" s="345">
        <f t="shared" si="3"/>
        <v>1</v>
      </c>
      <c r="O20" s="345">
        <f t="shared" si="4"/>
        <v>0.33333333333333331</v>
      </c>
      <c r="P20" s="31"/>
      <c r="Q20" s="184" t="s">
        <v>1606</v>
      </c>
      <c r="R20" s="346">
        <v>1</v>
      </c>
    </row>
    <row r="21" spans="1:19" ht="26.15" hidden="1" customHeight="1" x14ac:dyDescent="0.35">
      <c r="A21" s="223">
        <v>1883193</v>
      </c>
      <c r="B21" s="228" t="str">
        <f>VLOOKUP(A21,'S7 Details'!10:82,2,FALSE)</f>
        <v>Notifications &amp; To Do's</v>
      </c>
      <c r="C21" s="229" t="s">
        <v>120</v>
      </c>
      <c r="D21" s="230">
        <f>VLOOKUP(A21,'S7 Details'!10:126,4,FALSE)</f>
        <v>44378</v>
      </c>
      <c r="E21" s="33">
        <f>VLOOKUP(A21,'S7 Details'!A10:Q84,17,0)</f>
        <v>3</v>
      </c>
      <c r="F21" s="231">
        <v>3</v>
      </c>
      <c r="G21" s="231"/>
      <c r="H21" s="231"/>
      <c r="I21" s="231"/>
      <c r="J21" s="231"/>
      <c r="K21" s="232">
        <v>0</v>
      </c>
      <c r="L21" s="231">
        <f t="shared" si="1"/>
        <v>3</v>
      </c>
      <c r="M21" s="233">
        <f t="shared" si="2"/>
        <v>1</v>
      </c>
      <c r="N21" s="233">
        <f t="shared" si="3"/>
        <v>1</v>
      </c>
      <c r="O21" s="233">
        <f t="shared" si="4"/>
        <v>1</v>
      </c>
      <c r="P21" s="237"/>
      <c r="Q21" s="235" t="s">
        <v>1607</v>
      </c>
      <c r="R21" s="236">
        <v>3</v>
      </c>
    </row>
    <row r="22" spans="1:19" ht="26.15" hidden="1" customHeight="1" x14ac:dyDescent="0.35">
      <c r="A22" s="223">
        <v>1883372</v>
      </c>
      <c r="B22" s="34" t="str">
        <f>VLOOKUP(A22,'S7 Details'!11:83,2,FALSE)</f>
        <v>Renewal Submission</v>
      </c>
      <c r="C22" s="35" t="s">
        <v>120</v>
      </c>
      <c r="D22" s="36" t="str">
        <f>VLOOKUP(A22,'S7 Details'!11:127,4,FALSE)</f>
        <v>TBD</v>
      </c>
      <c r="E22" s="33">
        <f>VLOOKUP(A22,'S7 Details'!A11:Q85,17,0)</f>
        <v>7</v>
      </c>
      <c r="F22" s="33">
        <v>7</v>
      </c>
      <c r="G22" s="33"/>
      <c r="H22" s="33"/>
      <c r="I22" s="33"/>
      <c r="J22" s="33"/>
      <c r="K22" s="59">
        <f t="shared" ref="K22:K38" si="5">E22-SUM(F22+G22+H22+I22+J22)</f>
        <v>0</v>
      </c>
      <c r="L22" s="33">
        <f t="shared" si="1"/>
        <v>7</v>
      </c>
      <c r="M22" s="345">
        <f t="shared" si="2"/>
        <v>1</v>
      </c>
      <c r="N22" s="345">
        <f t="shared" si="3"/>
        <v>1</v>
      </c>
      <c r="O22" s="345">
        <f t="shared" si="4"/>
        <v>0.7142857142857143</v>
      </c>
      <c r="P22" s="31"/>
      <c r="Q22" s="41"/>
      <c r="R22" s="346">
        <v>5</v>
      </c>
    </row>
    <row r="23" spans="1:19" ht="26.15" hidden="1" customHeight="1" x14ac:dyDescent="0.35">
      <c r="A23" s="1">
        <v>1883862</v>
      </c>
      <c r="B23" s="34" t="str">
        <f>VLOOKUP(A23,'S7 Details'!12:84,2,FALSE)</f>
        <v>Update to add Help Desk Phone Number (1-855-797-4357)</v>
      </c>
      <c r="C23" s="35" t="s">
        <v>120</v>
      </c>
      <c r="D23" s="36">
        <f>VLOOKUP(A23,'S7 Details'!12:128,4,FALSE)</f>
        <v>44369</v>
      </c>
      <c r="E23" s="33">
        <f>VLOOKUP(A23,'S7 Details'!A12:Q86,17,0)</f>
        <v>4</v>
      </c>
      <c r="F23" s="33">
        <v>4</v>
      </c>
      <c r="G23" s="33"/>
      <c r="H23" s="33"/>
      <c r="I23" s="33"/>
      <c r="J23" s="33"/>
      <c r="K23" s="59">
        <f t="shared" si="5"/>
        <v>0</v>
      </c>
      <c r="L23" s="33">
        <f t="shared" si="1"/>
        <v>4</v>
      </c>
      <c r="M23" s="345">
        <f t="shared" si="2"/>
        <v>1</v>
      </c>
      <c r="N23" s="345">
        <f t="shared" si="3"/>
        <v>1</v>
      </c>
      <c r="O23" s="345">
        <f t="shared" si="4"/>
        <v>1</v>
      </c>
      <c r="P23" s="31"/>
      <c r="Q23" s="41"/>
      <c r="R23" s="346">
        <v>4</v>
      </c>
    </row>
    <row r="24" spans="1:19" ht="26.15" hidden="1" customHeight="1" x14ac:dyDescent="0.35">
      <c r="A24" s="1">
        <v>1883886</v>
      </c>
      <c r="B24" s="34" t="str">
        <f>VLOOKUP(A24,'S7 Details'!13:85,2,FALSE)</f>
        <v>2.08.02.07 Medicare Coverage Details - Update to increase the size of the Medicare card photos on mobile</v>
      </c>
      <c r="C24" s="35" t="s">
        <v>120</v>
      </c>
      <c r="D24" s="36">
        <f>VLOOKUP(A24,'S7 Details'!13:129,4,FALSE)</f>
        <v>44370</v>
      </c>
      <c r="E24" s="33">
        <v>0</v>
      </c>
      <c r="F24" s="33"/>
      <c r="G24" s="33"/>
      <c r="H24" s="33"/>
      <c r="I24" s="33"/>
      <c r="J24" s="33"/>
      <c r="K24" s="59">
        <f t="shared" si="5"/>
        <v>0</v>
      </c>
      <c r="L24" s="33">
        <f t="shared" si="1"/>
        <v>0</v>
      </c>
      <c r="M24" s="345">
        <f t="shared" si="2"/>
        <v>0</v>
      </c>
      <c r="N24" s="345">
        <f t="shared" si="3"/>
        <v>0</v>
      </c>
      <c r="O24" s="345">
        <f t="shared" si="4"/>
        <v>0</v>
      </c>
      <c r="P24" s="31"/>
      <c r="Q24" s="41"/>
      <c r="R24" s="346"/>
    </row>
    <row r="25" spans="1:19" ht="26.15" hidden="1" customHeight="1" x14ac:dyDescent="0.35">
      <c r="A25" s="1">
        <v>1883852</v>
      </c>
      <c r="B25" s="34" t="str">
        <f>VLOOKUP(A25,'S7 Details'!14:86,2,FALSE)</f>
        <v>2.9 Activation Email + 5.3 Reset Password Email - Update to add the email address for sending these emails</v>
      </c>
      <c r="C25" s="35" t="s">
        <v>120</v>
      </c>
      <c r="D25" s="36">
        <f>VLOOKUP(A25,'S7 Details'!14:130,4,FALSE)</f>
        <v>44371</v>
      </c>
      <c r="E25" s="33">
        <v>0</v>
      </c>
      <c r="F25" s="33"/>
      <c r="G25" s="33"/>
      <c r="H25" s="33"/>
      <c r="I25" s="33"/>
      <c r="J25" s="33"/>
      <c r="K25" s="59">
        <f t="shared" si="5"/>
        <v>0</v>
      </c>
      <c r="L25" s="33">
        <f t="shared" si="1"/>
        <v>0</v>
      </c>
      <c r="M25" s="345">
        <f t="shared" si="2"/>
        <v>0</v>
      </c>
      <c r="N25" s="345">
        <f t="shared" si="3"/>
        <v>0</v>
      </c>
      <c r="O25" s="345">
        <f t="shared" si="4"/>
        <v>0</v>
      </c>
      <c r="P25" s="346"/>
      <c r="Q25" s="41"/>
      <c r="R25" s="346"/>
      <c r="S25" s="193"/>
    </row>
    <row r="26" spans="1:19" ht="38.15" hidden="1" customHeight="1" x14ac:dyDescent="0.35">
      <c r="A26" s="1">
        <v>1883838</v>
      </c>
      <c r="B26" s="228" t="str">
        <f>VLOOKUP(A26,'S7 Details'!15:87,2,FALSE)</f>
        <v>2.03.02 Household Member Details - Update to change SSN validation</v>
      </c>
      <c r="C26" s="229" t="s">
        <v>120</v>
      </c>
      <c r="D26" s="230">
        <f>VLOOKUP(A26,'S7 Details'!15:131,4,FALSE)</f>
        <v>44371</v>
      </c>
      <c r="E26" s="231">
        <f>VLOOKUP(A26,'S7 Details'!A15:Q89,17,0)</f>
        <v>4</v>
      </c>
      <c r="F26" s="231">
        <v>4</v>
      </c>
      <c r="G26" s="231"/>
      <c r="H26" s="231"/>
      <c r="I26" s="231"/>
      <c r="J26" s="231"/>
      <c r="K26" s="232">
        <f t="shared" si="5"/>
        <v>0</v>
      </c>
      <c r="L26" s="231">
        <f t="shared" si="1"/>
        <v>4</v>
      </c>
      <c r="M26" s="233">
        <f t="shared" si="2"/>
        <v>1</v>
      </c>
      <c r="N26" s="233">
        <f t="shared" si="3"/>
        <v>1</v>
      </c>
      <c r="O26" s="233">
        <f t="shared" si="4"/>
        <v>1</v>
      </c>
      <c r="P26" s="237"/>
      <c r="Q26" s="238"/>
      <c r="R26" s="236">
        <v>4</v>
      </c>
    </row>
    <row r="27" spans="1:19" ht="40.5" hidden="1" customHeight="1" x14ac:dyDescent="0.35">
      <c r="A27" s="1">
        <v>1841241</v>
      </c>
      <c r="B27" s="34" t="str">
        <f>VLOOKUP(A27,'S7 Details'!16:88,2,FALSE)</f>
        <v>2 SSA Verification Composite Service</v>
      </c>
      <c r="C27" s="35" t="s">
        <v>27</v>
      </c>
      <c r="D27" s="36">
        <f>VLOOKUP(A27,'S7 Details'!16:132,4,FALSE)</f>
        <v>44370</v>
      </c>
      <c r="E27" s="33">
        <v>0</v>
      </c>
      <c r="F27" s="33"/>
      <c r="G27" s="33"/>
      <c r="H27" s="33"/>
      <c r="I27" s="33"/>
      <c r="J27" s="33"/>
      <c r="K27" s="59">
        <f t="shared" si="5"/>
        <v>0</v>
      </c>
      <c r="L27" s="33">
        <f t="shared" si="1"/>
        <v>0</v>
      </c>
      <c r="M27" s="345">
        <f t="shared" si="2"/>
        <v>0</v>
      </c>
      <c r="N27" s="345">
        <f t="shared" si="3"/>
        <v>0</v>
      </c>
      <c r="O27" s="345">
        <f t="shared" si="4"/>
        <v>0</v>
      </c>
      <c r="P27" s="31"/>
      <c r="Q27" s="41"/>
      <c r="R27" s="346"/>
    </row>
    <row r="28" spans="1:19" ht="26.15" hidden="1" customHeight="1" x14ac:dyDescent="0.35">
      <c r="A28" s="1">
        <v>1714186</v>
      </c>
      <c r="B28" s="34" t="str">
        <f>VLOOKUP(A28,'S7 Details'!17:89,2,FALSE)</f>
        <v>2.03.04 SSN Verification</v>
      </c>
      <c r="C28" s="229" t="s">
        <v>120</v>
      </c>
      <c r="D28" s="36">
        <f>VLOOKUP(A28,'S7 Details'!17:133,4,FALSE)</f>
        <v>44370</v>
      </c>
      <c r="E28" s="33">
        <f>VLOOKUP(A28,'S7 Details'!A17:Q91,17,0)</f>
        <v>5</v>
      </c>
      <c r="F28" s="33">
        <v>5</v>
      </c>
      <c r="G28" s="33"/>
      <c r="H28" s="33"/>
      <c r="I28" s="33"/>
      <c r="J28" s="33"/>
      <c r="K28" s="59">
        <f t="shared" si="5"/>
        <v>0</v>
      </c>
      <c r="L28" s="33">
        <f t="shared" si="1"/>
        <v>5</v>
      </c>
      <c r="M28" s="345">
        <f t="shared" si="2"/>
        <v>1</v>
      </c>
      <c r="N28" s="345">
        <f t="shared" si="3"/>
        <v>1</v>
      </c>
      <c r="O28" s="345">
        <f t="shared" si="4"/>
        <v>0.4</v>
      </c>
      <c r="P28" s="31"/>
      <c r="Q28" s="41"/>
      <c r="R28" s="346">
        <v>2</v>
      </c>
    </row>
    <row r="29" spans="1:19" ht="26.15" hidden="1" customHeight="1" x14ac:dyDescent="0.35">
      <c r="A29" s="1">
        <v>1714185</v>
      </c>
      <c r="B29" s="34" t="str">
        <f>VLOOKUP(A29,'S7 Details'!18:90,2,FALSE)</f>
        <v>2.03.05 Pre-Verification Warning</v>
      </c>
      <c r="C29" s="35" t="s">
        <v>120</v>
      </c>
      <c r="D29" s="36">
        <f>VLOOKUP(A29,'S7 Details'!18:134,4,FALSE)</f>
        <v>44370</v>
      </c>
      <c r="E29" s="33">
        <v>9</v>
      </c>
      <c r="F29" s="33">
        <v>9</v>
      </c>
      <c r="G29" s="33"/>
      <c r="H29" s="33"/>
      <c r="I29" s="33"/>
      <c r="J29" s="33"/>
      <c r="K29" s="59">
        <f t="shared" si="5"/>
        <v>0</v>
      </c>
      <c r="L29" s="33">
        <f t="shared" si="1"/>
        <v>9</v>
      </c>
      <c r="M29" s="345">
        <f t="shared" si="2"/>
        <v>1</v>
      </c>
      <c r="N29" s="345">
        <f t="shared" si="3"/>
        <v>1</v>
      </c>
      <c r="O29" s="345">
        <f t="shared" si="4"/>
        <v>0.77777777777777779</v>
      </c>
      <c r="P29" s="31"/>
      <c r="Q29" s="42" t="s">
        <v>1608</v>
      </c>
      <c r="R29" s="346">
        <v>7</v>
      </c>
    </row>
    <row r="30" spans="1:19" ht="26.15" hidden="1" customHeight="1" x14ac:dyDescent="0.35">
      <c r="A30" s="1">
        <v>1854649</v>
      </c>
      <c r="B30" s="34" t="str">
        <f>VLOOKUP(A30,'S7 Details'!19:91,2,FALSE)</f>
        <v>2.1 Select a Case for Renewal</v>
      </c>
      <c r="C30" s="35" t="s">
        <v>120</v>
      </c>
      <c r="D30" s="36">
        <f>VLOOKUP(A30,'S7 Details'!19:135,4,FALSE)</f>
        <v>44370</v>
      </c>
      <c r="E30" s="33">
        <f>VLOOKUP(A30,'S7 Details'!A19:Q93,17,0)</f>
        <v>5</v>
      </c>
      <c r="F30" s="33">
        <v>5</v>
      </c>
      <c r="G30" s="33"/>
      <c r="H30" s="33"/>
      <c r="I30" s="33"/>
      <c r="J30" s="33"/>
      <c r="K30" s="59">
        <f t="shared" si="5"/>
        <v>0</v>
      </c>
      <c r="L30" s="33">
        <f t="shared" si="1"/>
        <v>5</v>
      </c>
      <c r="M30" s="345">
        <f t="shared" si="2"/>
        <v>1</v>
      </c>
      <c r="N30" s="345">
        <f t="shared" si="3"/>
        <v>1</v>
      </c>
      <c r="O30" s="345">
        <f t="shared" si="4"/>
        <v>1</v>
      </c>
      <c r="P30" s="31"/>
      <c r="Q30" s="42"/>
      <c r="R30" s="346">
        <v>5</v>
      </c>
    </row>
    <row r="31" spans="1:19" ht="26.15" customHeight="1" x14ac:dyDescent="0.35">
      <c r="A31" s="1">
        <v>1909403</v>
      </c>
      <c r="B31" s="228" t="str">
        <f>VLOOKUP(A31,'S7 Details'!20:92,2,FALSE)</f>
        <v>2.13 Verified &amp; Approved Field Disabling - Update for Conviction field disabling</v>
      </c>
      <c r="C31" s="229" t="s">
        <v>213</v>
      </c>
      <c r="D31" s="230" t="str">
        <f>VLOOKUP(A31,'S7 Details'!20:136,4,FALSE)</f>
        <v>TBD</v>
      </c>
      <c r="E31" s="231">
        <f>VLOOKUP(A31,'S7 Details'!A20:Q94,17,0)</f>
        <v>0</v>
      </c>
      <c r="F31" s="231"/>
      <c r="G31" s="231"/>
      <c r="H31" s="231"/>
      <c r="I31" s="231"/>
      <c r="J31" s="231"/>
      <c r="K31" s="232">
        <f t="shared" si="5"/>
        <v>0</v>
      </c>
      <c r="L31" s="231">
        <f>F31+G31</f>
        <v>0</v>
      </c>
      <c r="M31" s="233">
        <f>IFERROR(L31/E31,0)</f>
        <v>0</v>
      </c>
      <c r="N31" s="233">
        <f>IFERROR(F31/L31,0)</f>
        <v>0</v>
      </c>
      <c r="O31" s="233">
        <f>IFERROR(R31/L31,0)</f>
        <v>0</v>
      </c>
      <c r="P31" s="237"/>
      <c r="Q31" s="238"/>
      <c r="R31" s="236"/>
    </row>
    <row r="32" spans="1:19" ht="26.15" hidden="1" customHeight="1" x14ac:dyDescent="0.35">
      <c r="A32" s="1">
        <v>1841243</v>
      </c>
      <c r="B32" s="34" t="str">
        <f>VLOOKUP(A32,'S7 Details'!21:93,2,FALSE)</f>
        <v>3 Verify Current Income (VCI) Service</v>
      </c>
      <c r="C32" s="35" t="s">
        <v>120</v>
      </c>
      <c r="D32" s="36">
        <f>VLOOKUP(A32,'S7 Details'!21:137,4,FALSE)</f>
        <v>44370</v>
      </c>
      <c r="E32" s="33">
        <v>0</v>
      </c>
      <c r="F32" s="33"/>
      <c r="G32" s="33"/>
      <c r="H32" s="33"/>
      <c r="I32" s="33"/>
      <c r="J32" s="33"/>
      <c r="K32" s="59">
        <f t="shared" si="5"/>
        <v>0</v>
      </c>
      <c r="L32" s="33">
        <f>F32+G32</f>
        <v>0</v>
      </c>
      <c r="M32" s="345">
        <f>IFERROR(L32/E32,0)</f>
        <v>0</v>
      </c>
      <c r="N32" s="345">
        <f>IFERROR(F32/L32,0)</f>
        <v>0</v>
      </c>
      <c r="O32" s="345">
        <f>IFERROR(R32/L32,0)</f>
        <v>0</v>
      </c>
      <c r="P32" s="31"/>
      <c r="Q32" s="41"/>
      <c r="R32" s="346"/>
    </row>
    <row r="33" spans="1:18" ht="26.15" hidden="1" customHeight="1" x14ac:dyDescent="0.35">
      <c r="A33" s="1">
        <v>1841245</v>
      </c>
      <c r="B33" s="34" t="str">
        <f>VLOOKUP(A33,'S7 Details'!22:94,2,FALSE)</f>
        <v>4 Verify Lawful Presence (VLP) Service</v>
      </c>
      <c r="C33" s="35" t="s">
        <v>120</v>
      </c>
      <c r="D33" s="36">
        <f>VLOOKUP(A33,'S7 Details'!22:138,4,FALSE)</f>
        <v>44370</v>
      </c>
      <c r="E33" s="33">
        <v>0</v>
      </c>
      <c r="F33" s="33"/>
      <c r="G33" s="33"/>
      <c r="H33" s="33"/>
      <c r="I33" s="33"/>
      <c r="J33" s="33"/>
      <c r="K33" s="59">
        <f t="shared" si="5"/>
        <v>0</v>
      </c>
      <c r="L33" s="33">
        <f t="shared" ref="L33:L38" si="6">F33+G33</f>
        <v>0</v>
      </c>
      <c r="M33" s="345">
        <f t="shared" ref="M33:M38" si="7">IFERROR(L33/E33,0)</f>
        <v>0</v>
      </c>
      <c r="N33" s="345">
        <f t="shared" ref="N33:N38" si="8">IFERROR(F33/L33,0)</f>
        <v>0</v>
      </c>
      <c r="O33" s="345">
        <f t="shared" ref="O33:O38" si="9">IFERROR(R33/L33,0)</f>
        <v>0</v>
      </c>
      <c r="P33" s="31"/>
      <c r="Q33" s="41"/>
      <c r="R33" s="346"/>
    </row>
    <row r="34" spans="1:18" ht="26.15" hidden="1" customHeight="1" x14ac:dyDescent="0.35">
      <c r="A34" s="1">
        <v>1920955</v>
      </c>
      <c r="B34" s="34" t="str">
        <f>VLOOKUP(A34,'S7 Details'!23:95,2,FALSE)</f>
        <v>2.2 Individual Dashboard - Existing User - Adding SNAP 6 Month Report Button</v>
      </c>
      <c r="C34" s="35" t="s">
        <v>120</v>
      </c>
      <c r="D34" s="36" t="str">
        <f>VLOOKUP(A34,'S7 Details'!23:139,4,FALSE)</f>
        <v>TBD</v>
      </c>
      <c r="E34" s="33">
        <v>7</v>
      </c>
      <c r="F34" s="33">
        <v>7</v>
      </c>
      <c r="G34" s="33"/>
      <c r="H34" s="33"/>
      <c r="I34" s="33"/>
      <c r="J34" s="33"/>
      <c r="K34" s="59"/>
      <c r="L34" s="33">
        <f t="shared" si="6"/>
        <v>7</v>
      </c>
      <c r="M34" s="345">
        <f t="shared" si="7"/>
        <v>1</v>
      </c>
      <c r="N34" s="345">
        <f t="shared" si="8"/>
        <v>1</v>
      </c>
      <c r="O34" s="345">
        <f t="shared" si="9"/>
        <v>0.7142857142857143</v>
      </c>
      <c r="P34" s="31"/>
      <c r="Q34" s="41"/>
      <c r="R34" s="346">
        <v>5</v>
      </c>
    </row>
    <row r="35" spans="1:18" ht="26.15" hidden="1" customHeight="1" x14ac:dyDescent="0.35">
      <c r="A35" s="1">
        <v>1920966</v>
      </c>
      <c r="B35" s="228" t="str">
        <f>VLOOKUP(A35,'S7 Details'!24:96,2,FALSE)</f>
        <v>3.1.1 Benefits - Add SNAP 6 Month Report Functionality</v>
      </c>
      <c r="C35" s="229" t="s">
        <v>120</v>
      </c>
      <c r="D35" s="230">
        <f>VLOOKUP(A35,'S7 Details'!24:140,4,FALSE)</f>
        <v>44372</v>
      </c>
      <c r="E35" s="231">
        <f>VLOOKUP(A35,'S7 Details'!A24:Q98,17,0)</f>
        <v>4</v>
      </c>
      <c r="F35" s="231">
        <v>4</v>
      </c>
      <c r="G35" s="231"/>
      <c r="H35" s="231"/>
      <c r="I35" s="231"/>
      <c r="J35" s="231"/>
      <c r="K35" s="232">
        <f t="shared" si="5"/>
        <v>0</v>
      </c>
      <c r="L35" s="231">
        <f t="shared" si="6"/>
        <v>4</v>
      </c>
      <c r="M35" s="233">
        <f t="shared" si="7"/>
        <v>1</v>
      </c>
      <c r="N35" s="233">
        <f t="shared" si="8"/>
        <v>1</v>
      </c>
      <c r="O35" s="233">
        <f t="shared" si="9"/>
        <v>0.75</v>
      </c>
      <c r="P35" s="237"/>
      <c r="Q35" s="238"/>
      <c r="R35" s="236">
        <v>3</v>
      </c>
    </row>
    <row r="36" spans="1:18" ht="26.15" customHeight="1" x14ac:dyDescent="0.35">
      <c r="A36" s="1">
        <v>1914022</v>
      </c>
      <c r="B36" s="34" t="str">
        <f>VLOOKUP(A36,'S7 Details'!25:97,2,FALSE)</f>
        <v>Address Validation with SmartyStreets</v>
      </c>
      <c r="C36" s="35" t="s">
        <v>213</v>
      </c>
      <c r="D36" s="36">
        <f>VLOOKUP(A36,'S7 Details'!25:141,4,FALSE)</f>
        <v>44377</v>
      </c>
      <c r="E36" s="33">
        <v>0</v>
      </c>
      <c r="F36" s="33"/>
      <c r="G36" s="33"/>
      <c r="H36" s="33"/>
      <c r="I36" s="33"/>
      <c r="J36" s="33"/>
      <c r="K36" s="59">
        <f t="shared" si="5"/>
        <v>0</v>
      </c>
      <c r="L36" s="33">
        <f t="shared" si="6"/>
        <v>0</v>
      </c>
      <c r="M36" s="345">
        <f t="shared" si="7"/>
        <v>0</v>
      </c>
      <c r="N36" s="345">
        <f t="shared" si="8"/>
        <v>0</v>
      </c>
      <c r="O36" s="345">
        <f t="shared" si="9"/>
        <v>0</v>
      </c>
      <c r="P36" s="31"/>
      <c r="Q36" s="41"/>
      <c r="R36" s="346"/>
    </row>
    <row r="37" spans="1:18" ht="26.15" hidden="1" customHeight="1" x14ac:dyDescent="0.3">
      <c r="A37" s="222">
        <v>1919963</v>
      </c>
      <c r="B37" s="34" t="str">
        <f>VLOOKUP(A37,'S7 Details'!27:99,2,FALSE)</f>
        <v>Application Pre-Fill: Household Information - Update to add disability prefill</v>
      </c>
      <c r="C37" s="35" t="s">
        <v>120</v>
      </c>
      <c r="D37" s="36">
        <f>VLOOKUP(A37,'S7 Details'!27:143,4,FALSE)</f>
        <v>44220</v>
      </c>
      <c r="E37" s="33">
        <v>6</v>
      </c>
      <c r="F37" s="33">
        <v>6</v>
      </c>
      <c r="G37" s="33"/>
      <c r="H37" s="33"/>
      <c r="I37" s="33"/>
      <c r="J37" s="33"/>
      <c r="K37" s="59">
        <f t="shared" si="5"/>
        <v>0</v>
      </c>
      <c r="L37" s="33">
        <f t="shared" si="6"/>
        <v>6</v>
      </c>
      <c r="M37" s="345">
        <f t="shared" si="7"/>
        <v>1</v>
      </c>
      <c r="N37" s="345">
        <f t="shared" si="8"/>
        <v>1</v>
      </c>
      <c r="O37" s="345">
        <f t="shared" si="9"/>
        <v>1</v>
      </c>
      <c r="P37" s="31"/>
      <c r="Q37" s="255"/>
      <c r="R37" s="346">
        <v>6</v>
      </c>
    </row>
    <row r="38" spans="1:18" ht="26.15" customHeight="1" x14ac:dyDescent="0.35">
      <c r="A38" s="222">
        <v>1925334</v>
      </c>
      <c r="B38" s="34" t="str">
        <f>VLOOKUP(A38,'S7 Details'!1:100,2,FALSE)</f>
        <v xml:space="preserve">3.1.1.2 Program Tiles - Update apply AG display logic to TANF/SNAP + change Notice of Decision language on TANF </v>
      </c>
      <c r="C38" s="35" t="s">
        <v>213</v>
      </c>
      <c r="D38" s="36">
        <f>VLOOKUP(A38,'S7 Details'!28:144,4,FALSE)</f>
        <v>44372</v>
      </c>
      <c r="E38" s="33">
        <f>VLOOKUP(A38,'S7 Details'!A28:Q102,17,0)</f>
        <v>0</v>
      </c>
      <c r="F38" s="33"/>
      <c r="G38" s="33"/>
      <c r="H38" s="33"/>
      <c r="I38" s="33"/>
      <c r="J38" s="33"/>
      <c r="K38" s="59">
        <f t="shared" si="5"/>
        <v>0</v>
      </c>
      <c r="L38" s="33">
        <f t="shared" si="6"/>
        <v>0</v>
      </c>
      <c r="M38" s="345">
        <f t="shared" si="7"/>
        <v>0</v>
      </c>
      <c r="N38" s="345">
        <f t="shared" si="8"/>
        <v>0</v>
      </c>
      <c r="O38" s="345">
        <f t="shared" si="9"/>
        <v>0</v>
      </c>
      <c r="P38" s="2"/>
      <c r="Q38" s="42"/>
      <c r="R38" s="346"/>
    </row>
    <row r="39" spans="1:18" ht="26.15" hidden="1" customHeight="1" x14ac:dyDescent="0.35">
      <c r="A39" s="1">
        <v>1946678</v>
      </c>
      <c r="B39" s="34" t="str">
        <f>VLOOKUP(A39,'S7 Details'!7:106,2,FALSE)</f>
        <v>2.2 Create a New Account - Update to require Client ID + SSN/Alien Number to connect to benefits</v>
      </c>
      <c r="C39" s="35" t="s">
        <v>120</v>
      </c>
      <c r="D39" s="36">
        <f>VLOOKUP(A39,'S7 Details'!33:150,4,FALSE)</f>
        <v>44382</v>
      </c>
      <c r="E39" s="33">
        <f>VLOOKUP(A39,'S7 Details'!A33:Q108,17,0)</f>
        <v>7</v>
      </c>
      <c r="F39" s="33">
        <v>7</v>
      </c>
      <c r="G39" s="33"/>
      <c r="H39" s="33"/>
      <c r="I39" s="33"/>
      <c r="J39" s="33"/>
      <c r="K39" s="59">
        <f t="shared" ref="K39:K40" si="10">E39-SUM(F39+G39+H39+I39+J39)</f>
        <v>0</v>
      </c>
      <c r="L39" s="33">
        <f t="shared" ref="L39:L40" si="11">F39+G39</f>
        <v>7</v>
      </c>
      <c r="M39" s="345">
        <f t="shared" ref="M39:M40" si="12">IFERROR(L39/E39,0)</f>
        <v>1</v>
      </c>
      <c r="N39" s="345">
        <f t="shared" ref="N39:N40" si="13">IFERROR(F39/L39,0)</f>
        <v>1</v>
      </c>
      <c r="O39" s="345">
        <f t="shared" ref="O39:O40" si="14">IFERROR(R39/L39,0)</f>
        <v>1</v>
      </c>
      <c r="P39" s="2"/>
      <c r="Q39" s="41"/>
      <c r="R39" s="346">
        <v>7</v>
      </c>
    </row>
    <row r="40" spans="1:18" ht="26.15" hidden="1" customHeight="1" x14ac:dyDescent="0.35">
      <c r="A40" s="1">
        <v>1946681</v>
      </c>
      <c r="B40" s="34" t="str">
        <f>VLOOKUP(A40,'S7 Details'!12:111,2,FALSE)</f>
        <v>2.7 No Match Found - Update to add text about calling for assistance</v>
      </c>
      <c r="C40" s="35" t="s">
        <v>120</v>
      </c>
      <c r="D40" s="36">
        <f>VLOOKUP(A40,'S7 Details'!38:155,4,FALSE)</f>
        <v>44382</v>
      </c>
      <c r="E40" s="33">
        <f>VLOOKUP(A40,'S7 Details'!A38:Q113,17,0)</f>
        <v>0</v>
      </c>
      <c r="F40" s="33"/>
      <c r="G40" s="33"/>
      <c r="H40" s="33"/>
      <c r="I40" s="33"/>
      <c r="J40" s="33"/>
      <c r="K40" s="59">
        <f t="shared" si="10"/>
        <v>0</v>
      </c>
      <c r="L40" s="33">
        <f t="shared" si="11"/>
        <v>0</v>
      </c>
      <c r="M40" s="345">
        <f t="shared" si="12"/>
        <v>0</v>
      </c>
      <c r="N40" s="345">
        <f t="shared" si="13"/>
        <v>0</v>
      </c>
      <c r="O40" s="345">
        <f t="shared" si="14"/>
        <v>0</v>
      </c>
      <c r="P40" s="2"/>
      <c r="Q40" s="41"/>
      <c r="R40" s="346"/>
    </row>
    <row r="41" spans="1:18" hidden="1" x14ac:dyDescent="0.3">
      <c r="A41" s="389" t="s">
        <v>110</v>
      </c>
      <c r="B41" s="390"/>
      <c r="C41" s="390"/>
      <c r="D41" s="391"/>
      <c r="E41" s="343">
        <f t="shared" ref="E41:L41" si="15">SUM(E12:E40)</f>
        <v>102</v>
      </c>
      <c r="F41" s="343">
        <f t="shared" si="15"/>
        <v>102</v>
      </c>
      <c r="G41" s="343">
        <f t="shared" si="15"/>
        <v>0</v>
      </c>
      <c r="H41" s="343">
        <f t="shared" si="15"/>
        <v>0</v>
      </c>
      <c r="I41" s="343">
        <f t="shared" si="15"/>
        <v>0</v>
      </c>
      <c r="J41" s="343">
        <f t="shared" si="15"/>
        <v>0</v>
      </c>
      <c r="K41" s="61">
        <f t="shared" si="15"/>
        <v>0</v>
      </c>
      <c r="L41" s="343">
        <f t="shared" si="15"/>
        <v>102</v>
      </c>
      <c r="M41" s="38">
        <f>L41/E41</f>
        <v>1</v>
      </c>
      <c r="N41" s="38">
        <f>IFERROR(F41/L41,0)</f>
        <v>1</v>
      </c>
      <c r="O41" s="38">
        <f>IFERROR(R41/L41,0)</f>
        <v>0.75490196078431371</v>
      </c>
      <c r="P41" s="37"/>
      <c r="Q41" s="41"/>
      <c r="R41" s="30">
        <f>SUM(R12:R40)</f>
        <v>77</v>
      </c>
    </row>
    <row r="43" spans="1:18" ht="14.5" customHeight="1" x14ac:dyDescent="0.3"/>
    <row r="44" spans="1:18" ht="14.5" customHeight="1" x14ac:dyDescent="0.3"/>
    <row r="50" spans="1:6" x14ac:dyDescent="0.3">
      <c r="A50" s="382" t="s">
        <v>1516</v>
      </c>
      <c r="B50" s="382"/>
      <c r="C50" s="382"/>
      <c r="D50" s="382"/>
      <c r="E50" s="382"/>
      <c r="F50" s="382"/>
    </row>
    <row r="51" spans="1:6" x14ac:dyDescent="0.3">
      <c r="A51" s="342" t="s">
        <v>140</v>
      </c>
      <c r="B51" s="342" t="s">
        <v>141</v>
      </c>
      <c r="C51" s="342" t="s">
        <v>20</v>
      </c>
      <c r="D51" s="342" t="s">
        <v>142</v>
      </c>
      <c r="E51" s="342" t="s">
        <v>143</v>
      </c>
      <c r="F51" s="342" t="s">
        <v>115</v>
      </c>
    </row>
    <row r="52" spans="1:6" ht="14.5" x14ac:dyDescent="0.35">
      <c r="A52" s="119" t="s">
        <v>144</v>
      </c>
      <c r="B52" s="63"/>
      <c r="C52" s="63"/>
      <c r="D52" s="63">
        <v>4</v>
      </c>
      <c r="E52" s="63"/>
      <c r="F52" s="63">
        <v>4</v>
      </c>
    </row>
    <row r="53" spans="1:6" ht="14.5" x14ac:dyDescent="0.35">
      <c r="A53" s="120" t="s">
        <v>113</v>
      </c>
      <c r="B53" s="347"/>
      <c r="C53" s="347"/>
      <c r="D53" s="347">
        <v>4</v>
      </c>
      <c r="E53" s="347"/>
      <c r="F53" s="347">
        <v>4</v>
      </c>
    </row>
    <row r="54" spans="1:6" ht="14.5" x14ac:dyDescent="0.35">
      <c r="A54" s="119" t="s">
        <v>162</v>
      </c>
      <c r="B54" s="63">
        <v>7</v>
      </c>
      <c r="C54" s="63">
        <v>8</v>
      </c>
      <c r="D54" s="63">
        <v>6</v>
      </c>
      <c r="E54" s="63">
        <v>1</v>
      </c>
      <c r="F54" s="63">
        <v>22</v>
      </c>
    </row>
    <row r="55" spans="1:6" ht="14.5" x14ac:dyDescent="0.35">
      <c r="A55" s="120" t="s">
        <v>239</v>
      </c>
      <c r="B55" s="347"/>
      <c r="C55" s="347">
        <v>2</v>
      </c>
      <c r="D55" s="347">
        <v>2</v>
      </c>
      <c r="E55" s="347">
        <v>1</v>
      </c>
      <c r="F55" s="347">
        <v>5</v>
      </c>
    </row>
    <row r="56" spans="1:6" ht="14.5" x14ac:dyDescent="0.35">
      <c r="A56" s="120" t="s">
        <v>114</v>
      </c>
      <c r="B56" s="347">
        <v>7</v>
      </c>
      <c r="C56" s="347">
        <v>5</v>
      </c>
      <c r="D56" s="347">
        <v>4</v>
      </c>
      <c r="E56" s="347"/>
      <c r="F56" s="347">
        <v>16</v>
      </c>
    </row>
    <row r="57" spans="1:6" ht="14.5" x14ac:dyDescent="0.35">
      <c r="A57" s="120" t="s">
        <v>1517</v>
      </c>
      <c r="B57" s="347"/>
      <c r="C57" s="347">
        <v>1</v>
      </c>
      <c r="D57" s="347"/>
      <c r="E57" s="347"/>
      <c r="F57" s="347">
        <v>1</v>
      </c>
    </row>
    <row r="58" spans="1:6" ht="14.5" x14ac:dyDescent="0.35">
      <c r="A58" s="119" t="s">
        <v>147</v>
      </c>
      <c r="B58" s="63"/>
      <c r="C58" s="63"/>
      <c r="D58" s="63">
        <v>1</v>
      </c>
      <c r="E58" s="63">
        <v>1</v>
      </c>
      <c r="F58" s="63">
        <v>2</v>
      </c>
    </row>
    <row r="59" spans="1:6" ht="14.5" x14ac:dyDescent="0.35">
      <c r="A59" s="120" t="s">
        <v>113</v>
      </c>
      <c r="B59" s="347"/>
      <c r="C59" s="347"/>
      <c r="D59" s="347">
        <v>1</v>
      </c>
      <c r="E59" s="347"/>
      <c r="F59" s="347">
        <v>1</v>
      </c>
    </row>
    <row r="60" spans="1:6" ht="14.5" x14ac:dyDescent="0.35">
      <c r="A60" s="120" t="s">
        <v>114</v>
      </c>
      <c r="B60" s="347"/>
      <c r="C60" s="347"/>
      <c r="D60" s="347"/>
      <c r="E60" s="347">
        <v>1</v>
      </c>
      <c r="F60" s="347">
        <v>1</v>
      </c>
    </row>
    <row r="61" spans="1:6" ht="14.5" x14ac:dyDescent="0.35">
      <c r="A61" s="119" t="s">
        <v>149</v>
      </c>
      <c r="B61" s="63">
        <v>1</v>
      </c>
      <c r="C61" s="63"/>
      <c r="D61" s="63"/>
      <c r="E61" s="63"/>
      <c r="F61" s="63">
        <v>1</v>
      </c>
    </row>
    <row r="62" spans="1:6" ht="14.5" x14ac:dyDescent="0.35">
      <c r="A62" s="120" t="s">
        <v>113</v>
      </c>
      <c r="B62" s="347">
        <v>1</v>
      </c>
      <c r="C62" s="347"/>
      <c r="D62" s="347"/>
      <c r="E62" s="347"/>
      <c r="F62" s="347">
        <v>1</v>
      </c>
    </row>
    <row r="63" spans="1:6" ht="14.5" x14ac:dyDescent="0.35">
      <c r="A63" s="119" t="s">
        <v>150</v>
      </c>
      <c r="B63" s="63"/>
      <c r="C63" s="63">
        <v>9</v>
      </c>
      <c r="D63" s="63">
        <v>8</v>
      </c>
      <c r="E63" s="63">
        <v>8</v>
      </c>
      <c r="F63" s="63">
        <v>25</v>
      </c>
    </row>
    <row r="64" spans="1:6" ht="14.5" x14ac:dyDescent="0.35">
      <c r="A64" s="120" t="s">
        <v>239</v>
      </c>
      <c r="B64" s="347"/>
      <c r="C64" s="347">
        <v>1</v>
      </c>
      <c r="D64" s="347"/>
      <c r="E64" s="347"/>
      <c r="F64" s="347">
        <v>1</v>
      </c>
    </row>
    <row r="65" spans="1:6" ht="14.5" x14ac:dyDescent="0.35">
      <c r="A65" s="120" t="s">
        <v>1518</v>
      </c>
      <c r="B65" s="347"/>
      <c r="C65" s="347"/>
      <c r="D65" s="347">
        <v>1</v>
      </c>
      <c r="E65" s="347"/>
      <c r="F65" s="347">
        <v>1</v>
      </c>
    </row>
    <row r="66" spans="1:6" ht="14.5" x14ac:dyDescent="0.35">
      <c r="A66" s="120" t="s">
        <v>113</v>
      </c>
      <c r="B66" s="347"/>
      <c r="C66" s="347">
        <v>7</v>
      </c>
      <c r="D66" s="347">
        <v>6</v>
      </c>
      <c r="E66" s="347">
        <v>6</v>
      </c>
      <c r="F66" s="347">
        <v>19</v>
      </c>
    </row>
    <row r="67" spans="1:6" ht="14.5" x14ac:dyDescent="0.35">
      <c r="A67" s="120" t="s">
        <v>145</v>
      </c>
      <c r="B67" s="347"/>
      <c r="C67" s="347"/>
      <c r="D67" s="347"/>
      <c r="E67" s="347">
        <v>1</v>
      </c>
      <c r="F67" s="347">
        <v>1</v>
      </c>
    </row>
    <row r="68" spans="1:6" ht="14.5" x14ac:dyDescent="0.35">
      <c r="A68" s="120" t="s">
        <v>236</v>
      </c>
      <c r="B68" s="347"/>
      <c r="C68" s="347">
        <v>1</v>
      </c>
      <c r="D68" s="347">
        <v>1</v>
      </c>
      <c r="E68" s="347">
        <v>1</v>
      </c>
      <c r="F68" s="347">
        <v>3</v>
      </c>
    </row>
    <row r="69" spans="1:6" ht="14.5" x14ac:dyDescent="0.35">
      <c r="A69" s="119" t="s">
        <v>151</v>
      </c>
      <c r="B69" s="63">
        <v>3</v>
      </c>
      <c r="C69" s="63">
        <v>1</v>
      </c>
      <c r="D69" s="63">
        <v>1</v>
      </c>
      <c r="E69" s="63"/>
      <c r="F69" s="63">
        <v>5</v>
      </c>
    </row>
    <row r="70" spans="1:6" ht="14.5" x14ac:dyDescent="0.35">
      <c r="A70" s="120" t="s">
        <v>113</v>
      </c>
      <c r="B70" s="347">
        <v>2</v>
      </c>
      <c r="C70" s="347">
        <v>1</v>
      </c>
      <c r="D70" s="347"/>
      <c r="E70" s="347"/>
      <c r="F70" s="347">
        <v>3</v>
      </c>
    </row>
    <row r="71" spans="1:6" ht="14.5" x14ac:dyDescent="0.35">
      <c r="A71" s="120" t="s">
        <v>114</v>
      </c>
      <c r="B71" s="347">
        <v>1</v>
      </c>
      <c r="C71" s="347"/>
      <c r="D71" s="347"/>
      <c r="E71" s="347"/>
      <c r="F71" s="347">
        <v>1</v>
      </c>
    </row>
    <row r="72" spans="1:6" ht="14.5" x14ac:dyDescent="0.35">
      <c r="A72" s="120" t="s">
        <v>236</v>
      </c>
      <c r="B72" s="347"/>
      <c r="C72" s="347"/>
      <c r="D72" s="347">
        <v>1</v>
      </c>
      <c r="E72" s="347"/>
      <c r="F72" s="347">
        <v>1</v>
      </c>
    </row>
    <row r="73" spans="1:6" ht="14.5" x14ac:dyDescent="0.35">
      <c r="A73" s="119" t="s">
        <v>152</v>
      </c>
      <c r="B73" s="63">
        <v>1</v>
      </c>
      <c r="C73" s="63"/>
      <c r="D73" s="63"/>
      <c r="E73" s="63"/>
      <c r="F73" s="63">
        <v>1</v>
      </c>
    </row>
    <row r="74" spans="1:6" ht="14.5" x14ac:dyDescent="0.35">
      <c r="A74" s="120" t="s">
        <v>1517</v>
      </c>
      <c r="B74" s="347">
        <v>1</v>
      </c>
      <c r="C74" s="347"/>
      <c r="D74" s="347"/>
      <c r="E74" s="347"/>
      <c r="F74" s="347">
        <v>1</v>
      </c>
    </row>
    <row r="75" spans="1:6" ht="14.5" x14ac:dyDescent="0.35">
      <c r="A75" s="119" t="s">
        <v>115</v>
      </c>
      <c r="B75" s="63">
        <v>12</v>
      </c>
      <c r="C75" s="63">
        <v>18</v>
      </c>
      <c r="D75" s="63">
        <v>20</v>
      </c>
      <c r="E75" s="63">
        <v>10</v>
      </c>
      <c r="F75" s="63">
        <v>60</v>
      </c>
    </row>
  </sheetData>
  <autoFilter ref="A11:S41" xr:uid="{C37687B2-B234-4316-9168-7ABC3F61D75A}">
    <filterColumn colId="2">
      <filters>
        <filter val="Deferred US"/>
      </filters>
    </filterColumn>
  </autoFilter>
  <mergeCells count="20">
    <mergeCell ref="N7:N8"/>
    <mergeCell ref="O7:O8"/>
    <mergeCell ref="A1:K1"/>
    <mergeCell ref="I2:J2"/>
    <mergeCell ref="I3:J3"/>
    <mergeCell ref="A6:O6"/>
    <mergeCell ref="A7:A8"/>
    <mergeCell ref="B7:B8"/>
    <mergeCell ref="C7:C8"/>
    <mergeCell ref="D7:D8"/>
    <mergeCell ref="E7:E8"/>
    <mergeCell ref="F7:F8"/>
    <mergeCell ref="A50:F50"/>
    <mergeCell ref="G7:G8"/>
    <mergeCell ref="H7:H8"/>
    <mergeCell ref="I7:K8"/>
    <mergeCell ref="L7:M8"/>
    <mergeCell ref="I9:K9"/>
    <mergeCell ref="L9:M9"/>
    <mergeCell ref="A41:D41"/>
  </mergeCells>
  <conditionalFormatting sqref="A23:A33">
    <cfRule type="duplicateValues" dxfId="224" priority="6"/>
  </conditionalFormatting>
  <conditionalFormatting sqref="A34">
    <cfRule type="duplicateValues" dxfId="223" priority="5"/>
  </conditionalFormatting>
  <conditionalFormatting sqref="A35">
    <cfRule type="duplicateValues" dxfId="222" priority="4"/>
  </conditionalFormatting>
  <conditionalFormatting sqref="A36">
    <cfRule type="duplicateValues" dxfId="221" priority="3"/>
  </conditionalFormatting>
  <conditionalFormatting sqref="A37:A38">
    <cfRule type="duplicateValues" dxfId="220" priority="22"/>
  </conditionalFormatting>
  <conditionalFormatting sqref="A39:A40">
    <cfRule type="duplicateValues" dxfId="219" priority="26"/>
  </conditionalFormatting>
  <hyperlinks>
    <hyperlink ref="A12" r:id="rId1" display="https://octane.deloitte.com/ui/entity-navigation.jsp?p=1001/399004&amp;entityType=work_item&amp;id=1868192" xr:uid="{6B5C23B2-0909-4A7E-B48F-AA41CD43E50E}"/>
    <hyperlink ref="A18" r:id="rId2" display="https://octane.deloitte.com/ui/entity-navigation.jsp?p=1001/399004&amp;entityType=work_item&amp;id=1883130" xr:uid="{F48ECAD7-897B-4EBF-B404-3C8AC1455F2D}"/>
    <hyperlink ref="A19" r:id="rId3" display="https://octane.deloitte.com/ui/entity-navigation.jsp?p=1001/399004&amp;entityType=work_item&amp;id=1883131" xr:uid="{73859136-5624-4974-AEA2-4CF0310C3394}"/>
    <hyperlink ref="A21" r:id="rId4" display="https://octane.deloitte.com/ui/entity-navigation.jsp?p=1001/399004&amp;entityType=work_item&amp;id=1883193" xr:uid="{A7D26419-E68E-496C-9B05-9A7A88758B0A}"/>
    <hyperlink ref="A22" r:id="rId5" display="https://octane.deloitte.com/ui/entity-navigation.jsp?p=1001/399004&amp;entityType=work_item&amp;id=1883372" xr:uid="{6976F62F-EE68-40A9-8E4B-1F63AF523893}"/>
    <hyperlink ref="A27" r:id="rId6" display="https://octane.deloitte.com/ui/entity-navigation.jsp?p=1001/399004&amp;entityType=work_item&amp;id=1841241" xr:uid="{712239FF-69B1-43C2-9A3C-181707826DE3}"/>
    <hyperlink ref="A28" r:id="rId7" display="https://octane.deloitte.com/ui/entity-navigation.jsp?p=1001/399004&amp;entityType=work_item&amp;id=1714186" xr:uid="{E609A430-0958-47C3-8CE8-845CE3B647F4}"/>
    <hyperlink ref="A29" r:id="rId8" display="https://octane.deloitte.com/ui/entity-navigation.jsp?p=1001/399004&amp;entityType=work_item&amp;id=1714185" xr:uid="{B00AA61B-FD71-4B69-A704-B8E6B567A343}"/>
    <hyperlink ref="A30" r:id="rId9" display="https://octane.deloitte.com/ui/entity-navigation.jsp?p=1001/399004&amp;entityType=work_item&amp;id=1854649" xr:uid="{716ACF5B-0A91-4857-939F-702BEB255559}"/>
    <hyperlink ref="A31" r:id="rId10" display="https://octane.deloitte.com/ui/entity-navigation.jsp?p=1001/399004&amp;entityType=work_item&amp;id=1909403" xr:uid="{4F856273-F883-4030-BCB9-4D2B66BF59D9}"/>
    <hyperlink ref="A32" r:id="rId11" display="https://octane.deloitte.com/ui/entity-navigation.jsp?p=1001/399004&amp;entityType=work_item&amp;id=1841243" xr:uid="{C4FC2968-50B0-4E0B-A34F-9375C9A2DD58}"/>
    <hyperlink ref="A33" r:id="rId12" display="https://octane.deloitte.com/ui/entity-navigation.jsp?p=1001/399004&amp;entityType=work_item&amp;id=1841245" xr:uid="{34D565FF-4BDD-4C72-B2B8-4EDFE77C193E}"/>
    <hyperlink ref="A34" r:id="rId13" display="https://octane.deloitte.com/ui/entity-navigation.jsp?p=1001/399004&amp;entityType=work_item&amp;id=1920955" xr:uid="{4A6F69D6-9AF8-4FBD-B8BD-97570090AE6C}"/>
    <hyperlink ref="A35" r:id="rId14" display="https://octane.deloitte.com/ui/entity-navigation.jsp?p=1001/399004&amp;entityType=work_item&amp;id=1920966" xr:uid="{27539708-F935-42D5-BB95-B079446E54FE}"/>
    <hyperlink ref="A36" r:id="rId15" display="https://octane.deloitte.com/ui/entity-navigation.jsp?p=1001/399004&amp;entityType=work_item&amp;id=1914022" xr:uid="{3EB8E437-EA27-4759-9A6E-00BD4E0D1155}"/>
    <hyperlink ref="A39" r:id="rId16" display="https://octane.deloitte.com/ui/entity-navigation.jsp?p=1001/399004&amp;entityType=work_item&amp;id=1946678" xr:uid="{7D8D17C6-9A5D-4468-B1E0-358D1F4117B1}"/>
    <hyperlink ref="A40" r:id="rId17" display="https://octane.deloitte.com/ui/entity-navigation.jsp?p=1001/399004&amp;entityType=work_item&amp;id=1946681" xr:uid="{AE8CD7D9-34A6-49E0-B484-EBAC50512543}"/>
  </hyperlinks>
  <pageMargins left="0.7" right="0.7" top="0.75" bottom="0.75" header="0.3" footer="0.3"/>
  <pageSetup paperSize="9" orientation="portrait" r:id="rId18"/>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24A7D-8DAA-4533-B98A-C3ED3808CCF1}">
  <dimension ref="A1:S74"/>
  <sheetViews>
    <sheetView zoomScale="62" zoomScaleNormal="70" workbookViewId="0">
      <selection activeCell="D45" sqref="D45"/>
    </sheetView>
  </sheetViews>
  <sheetFormatPr defaultColWidth="8.7265625" defaultRowHeight="13" x14ac:dyDescent="0.3"/>
  <cols>
    <col min="1" max="1" width="20.1796875" style="56" customWidth="1"/>
    <col min="2" max="2" width="44.1796875" style="56" customWidth="1"/>
    <col min="3" max="3" width="23.453125" style="56" customWidth="1"/>
    <col min="4" max="4" width="18.54296875" style="56" customWidth="1"/>
    <col min="5" max="5" width="21.54296875" style="56" customWidth="1"/>
    <col min="6" max="6" width="16.453125" style="56" customWidth="1"/>
    <col min="7" max="7" width="13" style="56" customWidth="1"/>
    <col min="8" max="8" width="8.7265625" style="56" customWidth="1"/>
    <col min="9" max="9" width="11.1796875" style="56" customWidth="1"/>
    <col min="10" max="10" width="15.453125" style="56" customWidth="1"/>
    <col min="11" max="12" width="8.7265625" style="56" customWidth="1"/>
    <col min="13" max="13" width="14.81640625" style="56" customWidth="1"/>
    <col min="14" max="14" width="20.54296875" style="56" customWidth="1"/>
    <col min="15" max="15" width="13.7265625" style="56" customWidth="1"/>
    <col min="16" max="16" width="13.453125" style="56" customWidth="1"/>
    <col min="17" max="17" width="41.81640625" style="56" customWidth="1"/>
    <col min="18" max="18" width="18.26953125" style="56" customWidth="1"/>
    <col min="19" max="19" width="8.7265625" style="56" bestFit="1"/>
    <col min="20" max="16384" width="8.7265625" style="56"/>
  </cols>
  <sheetData>
    <row r="1" spans="1:18" x14ac:dyDescent="0.3">
      <c r="A1" s="396" t="s">
        <v>1609</v>
      </c>
      <c r="B1" s="397"/>
      <c r="C1" s="397"/>
      <c r="D1" s="397"/>
      <c r="E1" s="397"/>
      <c r="F1" s="397"/>
      <c r="G1" s="397"/>
      <c r="H1" s="397"/>
      <c r="I1" s="397"/>
      <c r="J1" s="397"/>
      <c r="K1" s="397"/>
    </row>
    <row r="2" spans="1:18" ht="40" customHeight="1" x14ac:dyDescent="0.3">
      <c r="A2" s="344" t="s">
        <v>74</v>
      </c>
      <c r="B2" s="344" t="s">
        <v>119</v>
      </c>
      <c r="C2" s="344" t="s">
        <v>120</v>
      </c>
      <c r="D2" s="344" t="s">
        <v>121</v>
      </c>
      <c r="E2" s="344" t="s">
        <v>122</v>
      </c>
      <c r="F2" s="344" t="s">
        <v>123</v>
      </c>
      <c r="G2" s="344" t="s">
        <v>124</v>
      </c>
      <c r="H2" s="344" t="s">
        <v>125</v>
      </c>
      <c r="I2" s="412" t="s">
        <v>27</v>
      </c>
      <c r="J2" s="413"/>
      <c r="K2" s="344" t="s">
        <v>213</v>
      </c>
    </row>
    <row r="3" spans="1:18" ht="14.5" customHeight="1" x14ac:dyDescent="0.3">
      <c r="A3" s="33" t="s">
        <v>81</v>
      </c>
      <c r="B3" s="33">
        <f>COUNTA(B12:B70)</f>
        <v>59</v>
      </c>
      <c r="C3" s="33">
        <f>COUNTIF(C11:C70,C2)</f>
        <v>45</v>
      </c>
      <c r="D3" s="33">
        <f>COUNTIF(C11:C70,D2)</f>
        <v>0</v>
      </c>
      <c r="E3" s="33">
        <f>COUNTIF(C11:C70,E2)</f>
        <v>0</v>
      </c>
      <c r="F3" s="33">
        <f>COUNTIF(C11:C70,F2)</f>
        <v>0</v>
      </c>
      <c r="G3" s="33">
        <f>COUNTIF(C11:C70,G2)</f>
        <v>0</v>
      </c>
      <c r="H3" s="33">
        <f>COUNTIF(C11:C70,H2)</f>
        <v>0</v>
      </c>
      <c r="I3" s="414">
        <f>COUNTIF(C11:C70,I2)</f>
        <v>11</v>
      </c>
      <c r="J3" s="415"/>
      <c r="K3" s="346">
        <f>COUNTIF(C11:C70,K2)</f>
        <v>3</v>
      </c>
      <c r="L3" s="89"/>
    </row>
    <row r="6" spans="1:18" x14ac:dyDescent="0.3">
      <c r="A6" s="387" t="s">
        <v>1610</v>
      </c>
      <c r="B6" s="388"/>
      <c r="C6" s="388"/>
      <c r="D6" s="388"/>
      <c r="E6" s="388"/>
      <c r="F6" s="388"/>
      <c r="G6" s="388"/>
      <c r="H6" s="388"/>
      <c r="I6" s="388"/>
      <c r="J6" s="388"/>
      <c r="K6" s="388"/>
      <c r="L6" s="388"/>
      <c r="M6" s="388"/>
      <c r="N6" s="388"/>
      <c r="O6" s="388"/>
    </row>
    <row r="7" spans="1:18" ht="14.5" customHeight="1" x14ac:dyDescent="0.3">
      <c r="A7" s="392" t="s">
        <v>74</v>
      </c>
      <c r="B7" s="392" t="s">
        <v>109</v>
      </c>
      <c r="C7" s="392" t="s">
        <v>127</v>
      </c>
      <c r="D7" s="392" t="s">
        <v>128</v>
      </c>
      <c r="E7" s="392" t="s">
        <v>77</v>
      </c>
      <c r="F7" s="392" t="s">
        <v>125</v>
      </c>
      <c r="G7" s="392" t="s">
        <v>129</v>
      </c>
      <c r="H7" s="392" t="s">
        <v>130</v>
      </c>
      <c r="I7" s="401" t="s">
        <v>148</v>
      </c>
      <c r="J7" s="407"/>
      <c r="K7" s="402"/>
      <c r="L7" s="401" t="s">
        <v>131</v>
      </c>
      <c r="M7" s="402"/>
      <c r="N7" s="399" t="s">
        <v>132</v>
      </c>
      <c r="O7" s="399" t="s">
        <v>133</v>
      </c>
    </row>
    <row r="8" spans="1:18" x14ac:dyDescent="0.3">
      <c r="A8" s="392"/>
      <c r="B8" s="392"/>
      <c r="C8" s="392"/>
      <c r="D8" s="392"/>
      <c r="E8" s="392"/>
      <c r="F8" s="392"/>
      <c r="G8" s="392"/>
      <c r="H8" s="392"/>
      <c r="I8" s="403"/>
      <c r="J8" s="408"/>
      <c r="K8" s="404"/>
      <c r="L8" s="403"/>
      <c r="M8" s="404"/>
      <c r="N8" s="400"/>
      <c r="O8" s="400"/>
    </row>
    <row r="9" spans="1:18" ht="14.5" customHeight="1" x14ac:dyDescent="0.3">
      <c r="A9" s="33" t="s">
        <v>81</v>
      </c>
      <c r="B9" s="33">
        <f>E71</f>
        <v>274</v>
      </c>
      <c r="C9" s="33">
        <f>F71</f>
        <v>274</v>
      </c>
      <c r="D9" s="33">
        <f>G71</f>
        <v>0</v>
      </c>
      <c r="E9" s="96">
        <f>H71</f>
        <v>0</v>
      </c>
      <c r="F9" s="96">
        <f>I71</f>
        <v>0</v>
      </c>
      <c r="G9" s="59">
        <f>K71</f>
        <v>0</v>
      </c>
      <c r="H9" s="33">
        <f>L71</f>
        <v>274</v>
      </c>
      <c r="I9" s="409">
        <f>J71</f>
        <v>0</v>
      </c>
      <c r="J9" s="410"/>
      <c r="K9" s="411"/>
      <c r="L9" s="405">
        <f>M71</f>
        <v>1</v>
      </c>
      <c r="M9" s="406"/>
      <c r="N9" s="345">
        <f>IFERROR(N71,0)</f>
        <v>1</v>
      </c>
      <c r="O9" s="202">
        <f>IFERROR(O71,0)</f>
        <v>0.84306569343065696</v>
      </c>
      <c r="P9" s="193"/>
    </row>
    <row r="11" spans="1:18" x14ac:dyDescent="0.3">
      <c r="A11" s="342" t="s">
        <v>106</v>
      </c>
      <c r="B11" s="342" t="s">
        <v>2</v>
      </c>
      <c r="C11" s="342" t="s">
        <v>107</v>
      </c>
      <c r="D11" s="342" t="s">
        <v>108</v>
      </c>
      <c r="E11" s="342" t="s">
        <v>109</v>
      </c>
      <c r="F11" s="342" t="s">
        <v>127</v>
      </c>
      <c r="G11" s="342" t="s">
        <v>128</v>
      </c>
      <c r="H11" s="342" t="s">
        <v>77</v>
      </c>
      <c r="I11" s="342" t="s">
        <v>125</v>
      </c>
      <c r="J11" s="342" t="s">
        <v>148</v>
      </c>
      <c r="K11" s="342" t="s">
        <v>129</v>
      </c>
      <c r="L11" s="342" t="s">
        <v>130</v>
      </c>
      <c r="M11" s="342" t="s">
        <v>134</v>
      </c>
      <c r="N11" s="342" t="s">
        <v>132</v>
      </c>
      <c r="O11" s="342" t="s">
        <v>135</v>
      </c>
      <c r="P11" s="342" t="s">
        <v>136</v>
      </c>
      <c r="Q11" s="342" t="s">
        <v>18</v>
      </c>
      <c r="R11" s="342" t="s">
        <v>137</v>
      </c>
    </row>
    <row r="12" spans="1:18" ht="26" x14ac:dyDescent="0.35">
      <c r="A12" s="2">
        <v>1909403</v>
      </c>
      <c r="B12" s="228" t="str">
        <f>VLOOKUP(A12,'S8 Details'!1:88,2,FALSE)</f>
        <v>2.13 Verified &amp; Approved Field Disabling - Update for Conviction field disabling</v>
      </c>
      <c r="C12" s="229" t="s">
        <v>120</v>
      </c>
      <c r="D12" s="230" t="str">
        <f>VLOOKUP(A12,'S8 Details'!1:132,4,FALSE)</f>
        <v>TBD</v>
      </c>
      <c r="E12" s="231">
        <v>9</v>
      </c>
      <c r="F12" s="231">
        <v>9</v>
      </c>
      <c r="G12" s="231"/>
      <c r="H12" s="231"/>
      <c r="I12" s="231"/>
      <c r="J12" s="231"/>
      <c r="K12" s="232">
        <f>E12-SUM(F12+G12+H12+I12+J12)</f>
        <v>0</v>
      </c>
      <c r="L12" s="231">
        <f t="shared" ref="L12:L54" si="0">F12+G12</f>
        <v>9</v>
      </c>
      <c r="M12" s="233">
        <f t="shared" ref="M12:M54" si="1">IFERROR(L12/E12,0)</f>
        <v>1</v>
      </c>
      <c r="N12" s="233">
        <f t="shared" ref="N12:N71" si="2">IFERROR(F12/L12,0)</f>
        <v>1</v>
      </c>
      <c r="O12" s="233">
        <f t="shared" ref="O12:O71" si="3">IFERROR(R12/L12,0)</f>
        <v>0.88888888888888884</v>
      </c>
      <c r="P12" s="236"/>
      <c r="Q12" s="268"/>
      <c r="R12" s="236">
        <v>8</v>
      </c>
    </row>
    <row r="13" spans="1:18" ht="14.5" x14ac:dyDescent="0.35">
      <c r="A13" s="1">
        <v>1868192</v>
      </c>
      <c r="B13" s="34" t="str">
        <f>VLOOKUP(A13,'S8 Details'!2:89,2,FALSE)</f>
        <v>Remove KY Specific Notifications</v>
      </c>
      <c r="C13" s="229" t="s">
        <v>120</v>
      </c>
      <c r="D13" s="36" t="str">
        <f>VLOOKUP(A13,'S8 Details'!2:133,4,FALSE)</f>
        <v>TBD</v>
      </c>
      <c r="E13" s="33">
        <f>VLOOKUP(A13,'S8 Details'!A2:Q91,17,0)</f>
        <v>37</v>
      </c>
      <c r="F13" s="33">
        <v>37</v>
      </c>
      <c r="G13" s="33"/>
      <c r="H13" s="33"/>
      <c r="I13" s="33"/>
      <c r="J13" s="33"/>
      <c r="K13" s="232">
        <f>E13-SUM(F13+G13+H13+I13+J13)</f>
        <v>0</v>
      </c>
      <c r="L13" s="33">
        <f t="shared" si="0"/>
        <v>37</v>
      </c>
      <c r="M13" s="345">
        <f t="shared" si="1"/>
        <v>1</v>
      </c>
      <c r="N13" s="345">
        <f t="shared" si="2"/>
        <v>1</v>
      </c>
      <c r="O13" s="345">
        <f t="shared" si="3"/>
        <v>0.97297297297297303</v>
      </c>
      <c r="P13" s="346"/>
      <c r="Q13" s="42"/>
      <c r="R13" s="346">
        <v>36</v>
      </c>
    </row>
    <row r="14" spans="1:18" ht="14.5" x14ac:dyDescent="0.35">
      <c r="A14" s="1">
        <v>1914022</v>
      </c>
      <c r="B14" s="34" t="str">
        <f>VLOOKUP(A14,'S8 Details'!3:90,2,FALSE)</f>
        <v>Address Validation with SmartyStreets</v>
      </c>
      <c r="C14" s="35" t="s">
        <v>120</v>
      </c>
      <c r="D14" s="36">
        <f>VLOOKUP(A14,'S8 Details'!3:134,4,FALSE)</f>
        <v>44399</v>
      </c>
      <c r="E14" s="33" t="str">
        <f>VLOOKUP(A14,'S8 Details'!A3:Q92,17,0)</f>
        <v>No Test Case Needed</v>
      </c>
      <c r="F14" s="33"/>
      <c r="G14" s="33"/>
      <c r="H14" s="33"/>
      <c r="I14" s="33"/>
      <c r="J14" s="33"/>
      <c r="K14" s="59">
        <v>0</v>
      </c>
      <c r="L14" s="33">
        <f t="shared" si="0"/>
        <v>0</v>
      </c>
      <c r="M14" s="345">
        <f t="shared" si="1"/>
        <v>0</v>
      </c>
      <c r="N14" s="345">
        <f t="shared" si="2"/>
        <v>0</v>
      </c>
      <c r="O14" s="345">
        <f t="shared" si="3"/>
        <v>0</v>
      </c>
      <c r="P14" s="346"/>
      <c r="Q14" s="41"/>
      <c r="R14" s="346"/>
    </row>
    <row r="15" spans="1:18" ht="26.15" customHeight="1" x14ac:dyDescent="0.35">
      <c r="A15" s="1">
        <v>1914020</v>
      </c>
      <c r="B15" s="34" t="str">
        <f>VLOOKUP(A15,'S8 Details'!4:91,2,FALSE)</f>
        <v>Report a Change Submission</v>
      </c>
      <c r="C15" s="229" t="s">
        <v>120</v>
      </c>
      <c r="D15" s="230" t="str">
        <f>VLOOKUP(A15,'S8 Details'!4:135,4,FALSE)</f>
        <v>TBD</v>
      </c>
      <c r="E15" s="231">
        <f>VLOOKUP(A15,'S8 Details'!A4:Q93,17,0)</f>
        <v>6</v>
      </c>
      <c r="F15" s="33">
        <v>6</v>
      </c>
      <c r="G15" s="33"/>
      <c r="H15" s="33"/>
      <c r="I15" s="33"/>
      <c r="J15" s="33"/>
      <c r="K15" s="232">
        <f>E15-SUM(F15+G15+H15+I15+J15)</f>
        <v>0</v>
      </c>
      <c r="L15" s="33">
        <f t="shared" si="0"/>
        <v>6</v>
      </c>
      <c r="M15" s="345">
        <f t="shared" si="1"/>
        <v>1</v>
      </c>
      <c r="N15" s="345">
        <f t="shared" si="2"/>
        <v>1</v>
      </c>
      <c r="O15" s="345">
        <f t="shared" si="3"/>
        <v>0.16666666666666666</v>
      </c>
      <c r="P15" s="31"/>
      <c r="Q15" s="41"/>
      <c r="R15" s="346">
        <v>1</v>
      </c>
    </row>
    <row r="16" spans="1:18" ht="39" x14ac:dyDescent="0.35">
      <c r="A16" s="1">
        <v>1925334</v>
      </c>
      <c r="B16" s="34" t="str">
        <f>VLOOKUP(A16,'S8 Details'!5:92,2,FALSE)</f>
        <v>3.1.1.2 Program Tiles - Update apply AG display logic to TANF/SNAP + change Notice of Decision language on TANF</v>
      </c>
      <c r="C16" s="229" t="s">
        <v>120</v>
      </c>
      <c r="D16" s="36">
        <f>VLOOKUP(A16,'S8 Details'!5:136,4,FALSE)</f>
        <v>44403</v>
      </c>
      <c r="E16" s="33">
        <v>7</v>
      </c>
      <c r="F16" s="33">
        <v>7</v>
      </c>
      <c r="G16" s="33"/>
      <c r="H16" s="33"/>
      <c r="I16" s="33"/>
      <c r="J16" s="33"/>
      <c r="K16" s="232">
        <f>E16-SUM(F16+G16+H16+I16+J16)</f>
        <v>0</v>
      </c>
      <c r="L16" s="33">
        <f t="shared" si="0"/>
        <v>7</v>
      </c>
      <c r="M16" s="345">
        <f t="shared" si="1"/>
        <v>1</v>
      </c>
      <c r="N16" s="345">
        <f t="shared" si="2"/>
        <v>1</v>
      </c>
      <c r="O16" s="345">
        <f t="shared" si="3"/>
        <v>0.5714285714285714</v>
      </c>
      <c r="P16" s="31"/>
      <c r="Q16" s="208"/>
      <c r="R16" s="346">
        <v>4</v>
      </c>
    </row>
    <row r="17" spans="1:19" ht="26.15" customHeight="1" x14ac:dyDescent="0.35">
      <c r="A17" s="160">
        <v>1946683</v>
      </c>
      <c r="B17" s="276" t="str">
        <f>VLOOKUP(A17,'S8 Details'!6:93,2,FALSE)</f>
        <v>2.1 Individual Dashboard - First Time User - Update to add Connect to Benefits button</v>
      </c>
      <c r="C17" s="229" t="s">
        <v>27</v>
      </c>
      <c r="D17" s="230" t="str">
        <f>VLOOKUP(A17,'S8 Details'!6:137,4,FALSE)</f>
        <v>TBD</v>
      </c>
      <c r="E17" s="231" t="str">
        <f>VLOOKUP(A17,'S8 Details'!A6:Q95,17,0)</f>
        <v>Will be Clubbed</v>
      </c>
      <c r="F17" s="231"/>
      <c r="G17" s="231"/>
      <c r="H17" s="231"/>
      <c r="I17" s="231"/>
      <c r="J17" s="231"/>
      <c r="K17" s="232">
        <v>0</v>
      </c>
      <c r="L17" s="231">
        <f t="shared" si="0"/>
        <v>0</v>
      </c>
      <c r="M17" s="233">
        <f t="shared" si="1"/>
        <v>0</v>
      </c>
      <c r="N17" s="233">
        <f t="shared" si="2"/>
        <v>0</v>
      </c>
      <c r="O17" s="233">
        <f t="shared" si="3"/>
        <v>0</v>
      </c>
      <c r="P17" s="237"/>
      <c r="Q17" s="238"/>
      <c r="R17" s="236"/>
    </row>
    <row r="18" spans="1:19" ht="26.15" customHeight="1" x14ac:dyDescent="0.35">
      <c r="A18" s="1">
        <v>1946653</v>
      </c>
      <c r="B18" s="34" t="str">
        <f>VLOOKUP(A18,'S8 Details'!7:94,2,FALSE)</f>
        <v>2.1 Message Center Home</v>
      </c>
      <c r="C18" s="229" t="s">
        <v>120</v>
      </c>
      <c r="D18" s="230" t="str">
        <f>VLOOKUP(A18,'S8 Details'!7:138,4,FALSE)</f>
        <v>TBD</v>
      </c>
      <c r="E18" s="231">
        <v>8</v>
      </c>
      <c r="F18" s="33">
        <v>8</v>
      </c>
      <c r="G18" s="33"/>
      <c r="H18" s="33"/>
      <c r="I18" s="33"/>
      <c r="J18" s="33"/>
      <c r="K18" s="232">
        <f t="shared" ref="K18:K26" si="4">E18-SUM(F18+G18+H18+I18+J18)</f>
        <v>0</v>
      </c>
      <c r="L18" s="33">
        <f t="shared" si="0"/>
        <v>8</v>
      </c>
      <c r="M18" s="345">
        <f t="shared" si="1"/>
        <v>1</v>
      </c>
      <c r="N18" s="345">
        <f t="shared" si="2"/>
        <v>1</v>
      </c>
      <c r="O18" s="345">
        <f t="shared" si="3"/>
        <v>1</v>
      </c>
      <c r="P18" s="31"/>
      <c r="Q18" s="42"/>
      <c r="R18" s="346">
        <v>8</v>
      </c>
    </row>
    <row r="19" spans="1:19" ht="26.15" customHeight="1" x14ac:dyDescent="0.35">
      <c r="A19" s="1">
        <v>1946684</v>
      </c>
      <c r="B19" s="228" t="str">
        <f>VLOOKUP(A19,'S8 Details'!8:95,2,FALSE)</f>
        <v>2.1.1 Connect to Benefits</v>
      </c>
      <c r="C19" s="229" t="s">
        <v>120</v>
      </c>
      <c r="D19" s="230" t="str">
        <f>VLOOKUP(A19,'S8 Details'!8:139,4,FALSE)</f>
        <v>TBD</v>
      </c>
      <c r="E19" s="231">
        <f>VLOOKUP(A19,'S8 Details'!A8:Q97,17,0)</f>
        <v>7</v>
      </c>
      <c r="F19" s="33">
        <v>7</v>
      </c>
      <c r="G19" s="33"/>
      <c r="H19" s="33"/>
      <c r="I19" s="33"/>
      <c r="J19" s="33"/>
      <c r="K19" s="232">
        <f t="shared" si="4"/>
        <v>0</v>
      </c>
      <c r="L19" s="33">
        <v>7</v>
      </c>
      <c r="M19" s="345">
        <f t="shared" si="1"/>
        <v>1</v>
      </c>
      <c r="N19" s="345">
        <f t="shared" si="2"/>
        <v>1</v>
      </c>
      <c r="O19" s="345">
        <f t="shared" si="3"/>
        <v>1</v>
      </c>
      <c r="P19" s="31"/>
      <c r="Q19" s="42"/>
      <c r="R19" s="346">
        <v>7</v>
      </c>
    </row>
    <row r="20" spans="1:19" ht="14.5" x14ac:dyDescent="0.35">
      <c r="A20" s="1">
        <v>1946685</v>
      </c>
      <c r="B20" s="34" t="str">
        <f>VLOOKUP(A20,'S8 Details'!9:96,2,FALSE)</f>
        <v>2.1.1.1 Connected to Benefits</v>
      </c>
      <c r="C20" s="229" t="s">
        <v>120</v>
      </c>
      <c r="D20" s="36" t="str">
        <f>VLOOKUP(A20,'S8 Details'!9:140,4,FALSE)</f>
        <v>TBD</v>
      </c>
      <c r="E20" s="33">
        <f>VLOOKUP(A20,'S8 Details'!A9:Q98,17,0)</f>
        <v>7</v>
      </c>
      <c r="F20" s="33">
        <v>7</v>
      </c>
      <c r="G20" s="33"/>
      <c r="H20" s="33"/>
      <c r="I20" s="33"/>
      <c r="J20" s="33"/>
      <c r="K20" s="59">
        <f t="shared" si="4"/>
        <v>0</v>
      </c>
      <c r="L20" s="33">
        <f t="shared" si="0"/>
        <v>7</v>
      </c>
      <c r="M20" s="345">
        <f t="shared" si="1"/>
        <v>1</v>
      </c>
      <c r="N20" s="345">
        <f t="shared" si="2"/>
        <v>1</v>
      </c>
      <c r="O20" s="345">
        <f t="shared" si="3"/>
        <v>0.8571428571428571</v>
      </c>
      <c r="P20" s="31"/>
      <c r="Q20" s="184"/>
      <c r="R20" s="346">
        <v>6</v>
      </c>
    </row>
    <row r="21" spans="1:19" ht="26.15" customHeight="1" x14ac:dyDescent="0.35">
      <c r="A21" s="1">
        <v>1946686</v>
      </c>
      <c r="B21" s="34" t="str">
        <f>VLOOKUP(A21,'S8 Details'!10:97,2,FALSE)</f>
        <v>2.1.1.2 Connect to Benefits - Not Match Found</v>
      </c>
      <c r="C21" s="229" t="s">
        <v>120</v>
      </c>
      <c r="D21" s="36" t="str">
        <f>VLOOKUP(A21,'S8 Details'!10:141,4,FALSE)</f>
        <v>TBD</v>
      </c>
      <c r="E21" s="33">
        <f>VLOOKUP(A21,'S8 Details'!A10:Q99,17,0)</f>
        <v>4</v>
      </c>
      <c r="F21" s="33">
        <v>4</v>
      </c>
      <c r="G21" s="33"/>
      <c r="H21" s="33"/>
      <c r="I21" s="33"/>
      <c r="J21" s="33"/>
      <c r="K21" s="59">
        <f t="shared" si="4"/>
        <v>0</v>
      </c>
      <c r="L21" s="33">
        <f t="shared" si="0"/>
        <v>4</v>
      </c>
      <c r="M21" s="345">
        <f t="shared" si="1"/>
        <v>1</v>
      </c>
      <c r="N21" s="345">
        <f t="shared" si="2"/>
        <v>1</v>
      </c>
      <c r="O21" s="345">
        <f t="shared" si="3"/>
        <v>0.75</v>
      </c>
      <c r="P21" s="31"/>
      <c r="Q21" s="41"/>
      <c r="R21" s="346">
        <v>3</v>
      </c>
    </row>
    <row r="22" spans="1:19" ht="26.15" customHeight="1" x14ac:dyDescent="0.35">
      <c r="A22" s="1">
        <v>1946654</v>
      </c>
      <c r="B22" s="34" t="str">
        <f>VLOOKUP(A22,'S8 Details'!11:98,2,FALSE)</f>
        <v>2.2 Message Center Search</v>
      </c>
      <c r="C22" s="229" t="s">
        <v>120</v>
      </c>
      <c r="D22" s="36" t="str">
        <f>VLOOKUP(A22,'S8 Details'!11:142,4,FALSE)</f>
        <v>TBD</v>
      </c>
      <c r="E22" s="33">
        <f>VLOOKUP(A22,'S8 Details'!A11:Q100,17,0)</f>
        <v>5</v>
      </c>
      <c r="F22" s="33">
        <v>5</v>
      </c>
      <c r="G22" s="33"/>
      <c r="H22" s="33"/>
      <c r="I22" s="33"/>
      <c r="J22" s="33"/>
      <c r="K22" s="59">
        <f t="shared" si="4"/>
        <v>0</v>
      </c>
      <c r="L22" s="33">
        <f t="shared" si="0"/>
        <v>5</v>
      </c>
      <c r="M22" s="345">
        <f t="shared" si="1"/>
        <v>1</v>
      </c>
      <c r="N22" s="345">
        <f t="shared" si="2"/>
        <v>1</v>
      </c>
      <c r="O22" s="345">
        <f t="shared" si="3"/>
        <v>0.4</v>
      </c>
      <c r="P22" s="31"/>
      <c r="Q22" s="41"/>
      <c r="R22" s="346">
        <v>2</v>
      </c>
    </row>
    <row r="23" spans="1:19" ht="26.15" customHeight="1" x14ac:dyDescent="0.35">
      <c r="A23" s="160">
        <v>1946655</v>
      </c>
      <c r="B23" s="276" t="str">
        <f>VLOOKUP(A23,'S8 Details'!12:99,2,FALSE)</f>
        <v>2.3 Notifications Configurations</v>
      </c>
      <c r="C23" s="229" t="s">
        <v>120</v>
      </c>
      <c r="D23" s="230" t="str">
        <f>VLOOKUP(A23,'S8 Details'!12:143,4,FALSE)</f>
        <v>TBD</v>
      </c>
      <c r="E23" s="231">
        <f>VLOOKUP(A23,'S8 Details'!A12:Q101,17,0)</f>
        <v>7</v>
      </c>
      <c r="F23" s="33">
        <v>7</v>
      </c>
      <c r="G23" s="33"/>
      <c r="H23" s="33"/>
      <c r="I23" s="33"/>
      <c r="J23" s="33"/>
      <c r="K23" s="232">
        <f t="shared" si="4"/>
        <v>0</v>
      </c>
      <c r="L23" s="33">
        <f t="shared" si="0"/>
        <v>7</v>
      </c>
      <c r="M23" s="345">
        <f t="shared" si="1"/>
        <v>1</v>
      </c>
      <c r="N23" s="345">
        <f t="shared" si="2"/>
        <v>1</v>
      </c>
      <c r="O23" s="345">
        <f t="shared" si="3"/>
        <v>1</v>
      </c>
      <c r="P23" s="31"/>
      <c r="Q23" s="41"/>
      <c r="R23" s="346">
        <v>7</v>
      </c>
    </row>
    <row r="24" spans="1:19" ht="26.15" customHeight="1" x14ac:dyDescent="0.35">
      <c r="A24" s="1">
        <v>1946657</v>
      </c>
      <c r="B24" s="34" t="str">
        <f>VLOOKUP(A24,'S8 Details'!13:100,2,FALSE)</f>
        <v>2.4 View Notice Notification Configuration</v>
      </c>
      <c r="C24" s="229" t="s">
        <v>213</v>
      </c>
      <c r="D24" s="230" t="str">
        <f>VLOOKUP(A24,'S8 Details'!13:144,4,FALSE)</f>
        <v>TBD</v>
      </c>
      <c r="E24" s="231">
        <v>0</v>
      </c>
      <c r="F24" s="33"/>
      <c r="G24" s="33"/>
      <c r="H24" s="33"/>
      <c r="I24" s="33"/>
      <c r="J24" s="33"/>
      <c r="K24" s="232">
        <f t="shared" si="4"/>
        <v>0</v>
      </c>
      <c r="L24" s="33">
        <f t="shared" si="0"/>
        <v>0</v>
      </c>
      <c r="M24" s="345">
        <f t="shared" si="1"/>
        <v>0</v>
      </c>
      <c r="N24" s="345">
        <f t="shared" si="2"/>
        <v>0</v>
      </c>
      <c r="O24" s="345">
        <f t="shared" si="3"/>
        <v>0</v>
      </c>
      <c r="P24" s="31"/>
      <c r="Q24" s="41"/>
      <c r="R24" s="346"/>
    </row>
    <row r="25" spans="1:19" ht="26.15" customHeight="1" x14ac:dyDescent="0.35">
      <c r="A25" s="1">
        <v>1946659</v>
      </c>
      <c r="B25" s="34" t="str">
        <f>VLOOKUP(A25,'S8 Details'!14:101,2,FALSE)</f>
        <v>2.5 To Do's Configuration</v>
      </c>
      <c r="C25" s="229" t="s">
        <v>120</v>
      </c>
      <c r="D25" s="230" t="str">
        <f>VLOOKUP(A25,'S8 Details'!14:145,4,FALSE)</f>
        <v>TBD</v>
      </c>
      <c r="E25" s="231">
        <f>VLOOKUP(A25,'S8 Details'!A14:Q103,17,0)</f>
        <v>8</v>
      </c>
      <c r="F25" s="33">
        <v>8</v>
      </c>
      <c r="G25" s="33"/>
      <c r="H25" s="33"/>
      <c r="I25" s="33"/>
      <c r="J25" s="33"/>
      <c r="K25" s="232">
        <f t="shared" si="4"/>
        <v>0</v>
      </c>
      <c r="L25" s="33">
        <f t="shared" si="0"/>
        <v>8</v>
      </c>
      <c r="M25" s="345">
        <f t="shared" si="1"/>
        <v>1</v>
      </c>
      <c r="N25" s="345">
        <f t="shared" si="2"/>
        <v>1</v>
      </c>
      <c r="O25" s="345">
        <f t="shared" si="3"/>
        <v>1</v>
      </c>
      <c r="P25" s="346"/>
      <c r="Q25" s="41"/>
      <c r="R25" s="346">
        <v>8</v>
      </c>
      <c r="S25" s="193"/>
    </row>
    <row r="26" spans="1:19" ht="38.15" customHeight="1" x14ac:dyDescent="0.35">
      <c r="A26" s="1">
        <v>1946661</v>
      </c>
      <c r="B26" s="34" t="str">
        <f>VLOOKUP(A26,'S8 Details'!15:102,2,FALSE)</f>
        <v>3.1 Setting and Changing Electronic Noticing Preferences</v>
      </c>
      <c r="C26" s="229" t="s">
        <v>120</v>
      </c>
      <c r="D26" s="36" t="str">
        <f>VLOOKUP(A26,'S8 Details'!15:146,4,FALSE)</f>
        <v>TBD</v>
      </c>
      <c r="E26" s="33">
        <v>7</v>
      </c>
      <c r="F26" s="33">
        <v>7</v>
      </c>
      <c r="G26" s="33"/>
      <c r="H26" s="33"/>
      <c r="I26" s="33"/>
      <c r="J26" s="33"/>
      <c r="K26" s="59">
        <f t="shared" si="4"/>
        <v>0</v>
      </c>
      <c r="L26" s="33">
        <f t="shared" si="0"/>
        <v>7</v>
      </c>
      <c r="M26" s="345">
        <f t="shared" si="1"/>
        <v>1</v>
      </c>
      <c r="N26" s="345">
        <f t="shared" si="2"/>
        <v>1</v>
      </c>
      <c r="O26" s="345">
        <f t="shared" si="3"/>
        <v>0</v>
      </c>
      <c r="P26" s="277"/>
      <c r="Q26" s="144"/>
      <c r="R26" s="346"/>
    </row>
    <row r="27" spans="1:19" ht="40.5" customHeight="1" x14ac:dyDescent="0.35">
      <c r="A27" s="160">
        <v>1946663</v>
      </c>
      <c r="B27" s="276" t="str">
        <f>VLOOKUP(A27,'S8 Details'!16:103,2,FALSE)</f>
        <v>3.2 Storing the Electronic Notification Preferences</v>
      </c>
      <c r="C27" s="229" t="s">
        <v>27</v>
      </c>
      <c r="D27" s="230" t="str">
        <f>VLOOKUP(A27,'S8 Details'!16:147,4,FALSE)</f>
        <v>TBD</v>
      </c>
      <c r="E27" s="231" t="str">
        <f>VLOOKUP(A27,'S8 Details'!A16:Q105,17,0)</f>
        <v>Will be Clubbed (1946661)</v>
      </c>
      <c r="F27" s="33"/>
      <c r="G27" s="33"/>
      <c r="H27" s="33"/>
      <c r="I27" s="33"/>
      <c r="J27" s="33"/>
      <c r="K27" s="59">
        <v>0</v>
      </c>
      <c r="L27" s="33">
        <f t="shared" si="0"/>
        <v>0</v>
      </c>
      <c r="M27" s="345">
        <f t="shared" si="1"/>
        <v>0</v>
      </c>
      <c r="N27" s="345">
        <f t="shared" si="2"/>
        <v>0</v>
      </c>
      <c r="O27" s="345">
        <f t="shared" si="3"/>
        <v>0</v>
      </c>
      <c r="P27" s="31"/>
      <c r="Q27" s="41"/>
      <c r="R27" s="346"/>
    </row>
    <row r="28" spans="1:19" ht="26.15" customHeight="1" x14ac:dyDescent="0.35">
      <c r="A28" s="1">
        <v>1946665</v>
      </c>
      <c r="B28" s="34" t="str">
        <f>VLOOKUP(A28,'S8 Details'!17:104,2,FALSE)</f>
        <v>4 Integration for Displaying Notices</v>
      </c>
      <c r="C28" s="229" t="s">
        <v>120</v>
      </c>
      <c r="D28" s="230">
        <f>VLOOKUP(A28,'S8 Details'!17:148,4,FALSE)</f>
        <v>44400</v>
      </c>
      <c r="E28" s="231" t="str">
        <f>VLOOKUP(A28,'S8 Details'!A17:Q106,17,0)</f>
        <v>No Test Case Needed</v>
      </c>
      <c r="F28" s="33"/>
      <c r="G28" s="33"/>
      <c r="H28" s="33"/>
      <c r="I28" s="33"/>
      <c r="J28" s="33"/>
      <c r="K28" s="232">
        <v>0</v>
      </c>
      <c r="L28" s="33">
        <f t="shared" si="0"/>
        <v>0</v>
      </c>
      <c r="M28" s="345">
        <f t="shared" si="1"/>
        <v>0</v>
      </c>
      <c r="N28" s="345">
        <f t="shared" si="2"/>
        <v>0</v>
      </c>
      <c r="O28" s="345">
        <f t="shared" si="3"/>
        <v>0</v>
      </c>
      <c r="P28" s="31"/>
      <c r="Q28" s="41"/>
      <c r="R28" s="346"/>
    </row>
    <row r="29" spans="1:19" ht="26.15" customHeight="1" x14ac:dyDescent="0.35">
      <c r="A29" s="1">
        <v>1946637</v>
      </c>
      <c r="B29" s="228" t="str">
        <f>VLOOKUP(A29,'S8 Details'!18:105,2,FALSE)</f>
        <v>Help Text - Message Center and ID Proofing</v>
      </c>
      <c r="C29" s="229" t="s">
        <v>120</v>
      </c>
      <c r="D29" s="230">
        <f>VLOOKUP(A29,'S8 Details'!18:149,4,FALSE)</f>
        <v>44400</v>
      </c>
      <c r="E29" s="231" t="str">
        <f>VLOOKUP(A29,'S8 Details'!A18:Q107,17,0)</f>
        <v>No Test Case Needed</v>
      </c>
      <c r="F29" s="33"/>
      <c r="G29" s="33"/>
      <c r="H29" s="33"/>
      <c r="I29" s="33"/>
      <c r="J29" s="33"/>
      <c r="K29" s="232">
        <v>0</v>
      </c>
      <c r="L29" s="33">
        <f t="shared" si="0"/>
        <v>0</v>
      </c>
      <c r="M29" s="345">
        <f t="shared" si="1"/>
        <v>0</v>
      </c>
      <c r="N29" s="345">
        <f t="shared" si="2"/>
        <v>0</v>
      </c>
      <c r="O29" s="345">
        <f t="shared" si="3"/>
        <v>0</v>
      </c>
      <c r="P29" s="31"/>
      <c r="Q29" s="42"/>
      <c r="R29" s="346"/>
    </row>
    <row r="30" spans="1:19" ht="14.5" x14ac:dyDescent="0.35">
      <c r="A30" s="1">
        <v>1946674</v>
      </c>
      <c r="B30" s="34" t="str">
        <f>VLOOKUP(A30,'S8 Details'!19:106,2,FALSE)</f>
        <v>RIDP</v>
      </c>
      <c r="C30" s="35" t="s">
        <v>120</v>
      </c>
      <c r="D30" s="36">
        <f>VLOOKUP(A30,'S8 Details'!19:150,4,FALSE)</f>
        <v>44414</v>
      </c>
      <c r="E30" s="231">
        <v>14</v>
      </c>
      <c r="F30" s="33">
        <v>14</v>
      </c>
      <c r="G30" s="33"/>
      <c r="H30" s="33"/>
      <c r="I30" s="33"/>
      <c r="J30" s="33"/>
      <c r="K30" s="59">
        <v>0</v>
      </c>
      <c r="L30" s="33">
        <f t="shared" si="0"/>
        <v>14</v>
      </c>
      <c r="M30" s="345">
        <f t="shared" si="1"/>
        <v>1</v>
      </c>
      <c r="N30" s="345">
        <f t="shared" si="2"/>
        <v>1</v>
      </c>
      <c r="O30" s="345">
        <f t="shared" si="3"/>
        <v>0.5</v>
      </c>
      <c r="P30" s="31"/>
      <c r="R30" s="346">
        <v>7</v>
      </c>
    </row>
    <row r="31" spans="1:19" ht="26.15" customHeight="1" x14ac:dyDescent="0.35">
      <c r="A31" s="1">
        <v>1946688</v>
      </c>
      <c r="B31" s="228" t="str">
        <f>VLOOKUP(A31,'S8 Details'!20:107,2,FALSE)</f>
        <v>Update to the AlienNumberValidator</v>
      </c>
      <c r="C31" s="229" t="s">
        <v>120</v>
      </c>
      <c r="D31" s="230" t="str">
        <f>VLOOKUP(A31,'S8 Details'!20:151,4,FALSE)</f>
        <v>TBD</v>
      </c>
      <c r="E31" s="231">
        <f>VLOOKUP(A31,'S8 Details'!A20:Q109,17,0)</f>
        <v>4</v>
      </c>
      <c r="F31" s="231">
        <v>4</v>
      </c>
      <c r="G31" s="231"/>
      <c r="H31" s="231"/>
      <c r="I31" s="231"/>
      <c r="J31" s="231"/>
      <c r="K31" s="232">
        <f>E31-SUM(F31+G31+H31+I31+J31)</f>
        <v>0</v>
      </c>
      <c r="L31" s="231">
        <f t="shared" si="0"/>
        <v>4</v>
      </c>
      <c r="M31" s="233">
        <f t="shared" si="1"/>
        <v>1</v>
      </c>
      <c r="N31" s="233">
        <f t="shared" si="2"/>
        <v>1</v>
      </c>
      <c r="O31" s="233">
        <f t="shared" si="3"/>
        <v>0.75</v>
      </c>
      <c r="P31" s="237"/>
      <c r="Q31" s="238"/>
      <c r="R31" s="236">
        <v>3</v>
      </c>
    </row>
    <row r="32" spans="1:19" ht="26.15" customHeight="1" x14ac:dyDescent="0.35">
      <c r="A32" s="1">
        <v>1960063</v>
      </c>
      <c r="B32" s="228" t="str">
        <f>VLOOKUP(A32,'S8 Details'!21:108,2,FALSE)</f>
        <v>6 Account Management - Update to add phone number to Account Locked screen</v>
      </c>
      <c r="C32" s="229" t="s">
        <v>120</v>
      </c>
      <c r="D32" s="230" t="str">
        <f>VLOOKUP(A32,'S8 Details'!21:152,4,FALSE)</f>
        <v>TBD</v>
      </c>
      <c r="E32" s="231">
        <f>VLOOKUP(A32,'S8 Details'!A21:Q110,17,0)</f>
        <v>5</v>
      </c>
      <c r="F32" s="33">
        <v>5</v>
      </c>
      <c r="G32" s="33"/>
      <c r="H32" s="33"/>
      <c r="I32" s="33"/>
      <c r="J32" s="33"/>
      <c r="K32" s="232">
        <f>E32-SUM(F32+G32+H32+I32+J32)</f>
        <v>0</v>
      </c>
      <c r="L32" s="33">
        <f t="shared" si="0"/>
        <v>5</v>
      </c>
      <c r="M32" s="345">
        <f t="shared" si="1"/>
        <v>1</v>
      </c>
      <c r="N32" s="345">
        <f t="shared" si="2"/>
        <v>1</v>
      </c>
      <c r="O32" s="345">
        <f t="shared" si="3"/>
        <v>1</v>
      </c>
      <c r="P32" s="31"/>
      <c r="Q32" s="41"/>
      <c r="R32" s="346">
        <v>5</v>
      </c>
    </row>
    <row r="33" spans="1:18" ht="26.15" customHeight="1" x14ac:dyDescent="0.35">
      <c r="A33" s="1">
        <v>1960021</v>
      </c>
      <c r="B33" s="34" t="str">
        <f>VLOOKUP(A33,'S8 Details'!22:109,2,FALSE)</f>
        <v>Correct Duplicate Headers and Additional Spacing on Benefits screen for SNAP/TANF tiles</v>
      </c>
      <c r="C33" s="35" t="s">
        <v>120</v>
      </c>
      <c r="D33" s="36">
        <f>VLOOKUP(A33,'S8 Details'!22:153,4,FALSE)</f>
        <v>44400</v>
      </c>
      <c r="E33" s="33">
        <f>VLOOKUP(A33,'S8 Details'!A22:Q111,17,0)</f>
        <v>3</v>
      </c>
      <c r="F33" s="33">
        <v>3</v>
      </c>
      <c r="G33" s="33"/>
      <c r="H33" s="33"/>
      <c r="I33" s="33"/>
      <c r="J33" s="33"/>
      <c r="K33" s="59">
        <f>E33-SUM(F33+G33+H33+I33+J33)</f>
        <v>0</v>
      </c>
      <c r="L33" s="33">
        <f t="shared" si="0"/>
        <v>3</v>
      </c>
      <c r="M33" s="345">
        <f t="shared" si="1"/>
        <v>1</v>
      </c>
      <c r="N33" s="345">
        <f t="shared" si="2"/>
        <v>1</v>
      </c>
      <c r="O33" s="345">
        <f t="shared" si="3"/>
        <v>0.66666666666666663</v>
      </c>
      <c r="P33" s="31"/>
      <c r="Q33" s="42"/>
      <c r="R33" s="346">
        <v>2</v>
      </c>
    </row>
    <row r="34" spans="1:18" ht="26.15" customHeight="1" x14ac:dyDescent="0.35">
      <c r="A34" s="1">
        <v>1937927</v>
      </c>
      <c r="B34" s="34" t="str">
        <f>VLOOKUP(A34,'S8 Details'!23:110,2,FALSE)</f>
        <v>Home Page, Program Pages, and Footer - Remove KY specific functionality</v>
      </c>
      <c r="C34" s="229" t="s">
        <v>120</v>
      </c>
      <c r="D34" s="36" t="str">
        <f>VLOOKUP(A34,'S8 Details'!23:154,4,FALSE)</f>
        <v>TBD</v>
      </c>
      <c r="E34" s="33">
        <f>VLOOKUP(A34,'S8 Details'!A23:Q112,17,0)</f>
        <v>12</v>
      </c>
      <c r="F34" s="33">
        <v>12</v>
      </c>
      <c r="G34" s="33"/>
      <c r="H34" s="33"/>
      <c r="I34" s="33"/>
      <c r="J34" s="33"/>
      <c r="K34" s="59">
        <f>E34-SUM(F34+G34+H34+I34+J34)</f>
        <v>0</v>
      </c>
      <c r="L34" s="33">
        <f t="shared" si="0"/>
        <v>12</v>
      </c>
      <c r="M34" s="345">
        <f t="shared" si="1"/>
        <v>1</v>
      </c>
      <c r="N34" s="345">
        <f t="shared" si="2"/>
        <v>1</v>
      </c>
      <c r="O34" s="345">
        <f t="shared" si="3"/>
        <v>1</v>
      </c>
      <c r="P34" s="31"/>
      <c r="Q34" s="41"/>
      <c r="R34" s="346">
        <v>12</v>
      </c>
    </row>
    <row r="35" spans="1:18" ht="26.15" customHeight="1" x14ac:dyDescent="0.35">
      <c r="A35" s="1">
        <v>1886592</v>
      </c>
      <c r="B35" s="34" t="str">
        <f>VLOOKUP(A35,'S8 Details'!24:111,2,FALSE)</f>
        <v>Prescreening Overview - Fix existing issue with button placement on mobile</v>
      </c>
      <c r="C35" s="35" t="s">
        <v>120</v>
      </c>
      <c r="D35" s="36" t="str">
        <f>VLOOKUP(A35,'S8 Details'!24:155,4,FALSE)</f>
        <v>TBD</v>
      </c>
      <c r="E35" s="33" t="str">
        <f>VLOOKUP(A35,'S8 Details'!A24:Q113,17,0)</f>
        <v>No Test Case Needed</v>
      </c>
      <c r="F35" s="33"/>
      <c r="G35" s="33"/>
      <c r="H35" s="33"/>
      <c r="I35" s="33"/>
      <c r="J35" s="33"/>
      <c r="K35" s="59">
        <v>0</v>
      </c>
      <c r="L35" s="33">
        <f t="shared" si="0"/>
        <v>0</v>
      </c>
      <c r="M35" s="345">
        <f t="shared" si="1"/>
        <v>0</v>
      </c>
      <c r="N35" s="345">
        <f t="shared" si="2"/>
        <v>0</v>
      </c>
      <c r="O35" s="345">
        <f t="shared" si="3"/>
        <v>0</v>
      </c>
      <c r="P35" s="31"/>
      <c r="Q35" s="41"/>
      <c r="R35" s="346"/>
    </row>
    <row r="36" spans="1:18" ht="26.15" customHeight="1" x14ac:dyDescent="0.35">
      <c r="A36" s="1">
        <v>1960379</v>
      </c>
      <c r="B36" s="228" t="str">
        <f>VLOOKUP(A36,'S8 Details'!25:112,2,FALSE)</f>
        <v>Prescreening Results - Update to change the hyperlinks on the results to program pages</v>
      </c>
      <c r="C36" s="229" t="s">
        <v>120</v>
      </c>
      <c r="D36" s="230">
        <f>VLOOKUP(A36,'S8 Details'!25:156,4,FALSE)</f>
        <v>44397</v>
      </c>
      <c r="E36" s="231">
        <f>VLOOKUP(A36,'S8 Details'!A25:Q114,17,0)</f>
        <v>3</v>
      </c>
      <c r="F36" s="33">
        <v>3</v>
      </c>
      <c r="G36" s="33"/>
      <c r="H36" s="33"/>
      <c r="I36" s="33"/>
      <c r="J36" s="33"/>
      <c r="K36" s="232">
        <f t="shared" ref="K36:K45" si="5">E36-SUM(F36+G36+H36+I36+J36)</f>
        <v>0</v>
      </c>
      <c r="L36" s="33">
        <f t="shared" si="0"/>
        <v>3</v>
      </c>
      <c r="M36" s="345">
        <f t="shared" si="1"/>
        <v>1</v>
      </c>
      <c r="N36" s="345">
        <f t="shared" si="2"/>
        <v>1</v>
      </c>
      <c r="O36" s="345">
        <f t="shared" si="3"/>
        <v>1</v>
      </c>
      <c r="P36" s="31"/>
      <c r="Q36" s="41"/>
      <c r="R36" s="346">
        <v>3</v>
      </c>
    </row>
    <row r="37" spans="1:18" ht="26.15" customHeight="1" x14ac:dyDescent="0.35">
      <c r="A37" s="1">
        <v>1957905</v>
      </c>
      <c r="B37" s="34" t="str">
        <f>VLOOKUP(A37,'S8 Details'!26:113,2,FALSE)</f>
        <v>Update Banner Images for Maine Branding in Desktop/Mobile</v>
      </c>
      <c r="C37" s="35" t="s">
        <v>120</v>
      </c>
      <c r="D37" s="36" t="str">
        <f>VLOOKUP(A37,'S8 Details'!26:157,4,FALSE)</f>
        <v>TBD</v>
      </c>
      <c r="E37" s="33">
        <f>VLOOKUP(A37,'S8 Details'!A26:Q115,17,0)</f>
        <v>9</v>
      </c>
      <c r="F37" s="33">
        <v>9</v>
      </c>
      <c r="G37" s="33"/>
      <c r="H37" s="33"/>
      <c r="I37" s="33"/>
      <c r="J37" s="33"/>
      <c r="K37" s="59">
        <f t="shared" si="5"/>
        <v>0</v>
      </c>
      <c r="L37" s="33">
        <f>F37+G37</f>
        <v>9</v>
      </c>
      <c r="M37" s="345">
        <f t="shared" si="1"/>
        <v>1</v>
      </c>
      <c r="N37" s="345">
        <f t="shared" si="2"/>
        <v>1</v>
      </c>
      <c r="O37" s="345">
        <f t="shared" si="3"/>
        <v>1</v>
      </c>
      <c r="P37" s="31"/>
      <c r="Q37" s="255"/>
      <c r="R37" s="346">
        <v>9</v>
      </c>
    </row>
    <row r="38" spans="1:18" ht="26.15" customHeight="1" x14ac:dyDescent="0.35">
      <c r="A38" s="1">
        <v>1960535</v>
      </c>
      <c r="B38" s="228" t="str">
        <f>VLOOKUP(A38,'S8 Details'!27:114,2,FALSE)</f>
        <v>Benefits Application Reference Table Inventory - Update to add values to IMMIGRATIONSTATUS</v>
      </c>
      <c r="C38" s="229" t="s">
        <v>120</v>
      </c>
      <c r="D38" s="230">
        <f>VLOOKUP(A38,'S8 Details'!27:158,4,FALSE)</f>
        <v>44398</v>
      </c>
      <c r="E38" s="231">
        <f>VLOOKUP(A38,'S8 Details'!A27:Q116,17,0)</f>
        <v>4</v>
      </c>
      <c r="F38" s="33">
        <v>4</v>
      </c>
      <c r="G38" s="33"/>
      <c r="H38" s="33"/>
      <c r="I38" s="33"/>
      <c r="J38" s="33"/>
      <c r="K38" s="232">
        <f t="shared" si="5"/>
        <v>0</v>
      </c>
      <c r="L38" s="33">
        <f t="shared" si="0"/>
        <v>4</v>
      </c>
      <c r="M38" s="345">
        <f t="shared" si="1"/>
        <v>1</v>
      </c>
      <c r="N38" s="345">
        <f t="shared" si="2"/>
        <v>1</v>
      </c>
      <c r="O38" s="345">
        <f t="shared" si="3"/>
        <v>1</v>
      </c>
      <c r="P38" s="2"/>
      <c r="Q38" s="42"/>
      <c r="R38" s="346">
        <v>4</v>
      </c>
    </row>
    <row r="39" spans="1:18" ht="26.15" customHeight="1" thickBot="1" x14ac:dyDescent="0.4">
      <c r="A39" s="1">
        <v>1959992</v>
      </c>
      <c r="B39" s="228" t="str">
        <f>VLOOKUP(A39,'S8 Details'!28:115,2,FALSE)</f>
        <v>PDF Generation</v>
      </c>
      <c r="C39" s="229" t="s">
        <v>213</v>
      </c>
      <c r="D39" s="230" t="str">
        <f>VLOOKUP(A39,'S8 Details'!28:159,4,FALSE)</f>
        <v>TBD</v>
      </c>
      <c r="E39" s="231">
        <f>VLOOKUP(A39,'S8 Details'!A28:Q117,17,0)</f>
        <v>0</v>
      </c>
      <c r="F39" s="33"/>
      <c r="G39" s="33"/>
      <c r="H39" s="33"/>
      <c r="I39" s="33"/>
      <c r="J39" s="33"/>
      <c r="K39" s="232">
        <f t="shared" si="5"/>
        <v>0</v>
      </c>
      <c r="L39" s="33">
        <f t="shared" si="0"/>
        <v>0</v>
      </c>
      <c r="M39" s="345">
        <f t="shared" si="1"/>
        <v>0</v>
      </c>
      <c r="N39" s="345">
        <f t="shared" si="2"/>
        <v>0</v>
      </c>
      <c r="O39" s="345">
        <f t="shared" si="3"/>
        <v>0</v>
      </c>
      <c r="P39" s="2"/>
      <c r="Q39" s="274" t="s">
        <v>1611</v>
      </c>
      <c r="R39" s="346"/>
    </row>
    <row r="40" spans="1:18" ht="26.15" customHeight="1" x14ac:dyDescent="0.35">
      <c r="A40" s="1">
        <v>1961242</v>
      </c>
      <c r="B40" s="228" t="str">
        <f>VLOOKUP(A40,'S8 Details'!29:116,2,FALSE)</f>
        <v>Updates for SNAP Final Rule Implementation 273.11(s)</v>
      </c>
      <c r="C40" s="229" t="s">
        <v>120</v>
      </c>
      <c r="D40" s="230">
        <f>VLOOKUP(A40,'S8 Details'!29:160,4,FALSE)</f>
        <v>44403</v>
      </c>
      <c r="E40" s="231">
        <f>VLOOKUP(A40,'S8 Details'!A29:Q118,17,0)</f>
        <v>23</v>
      </c>
      <c r="F40" s="33">
        <v>23</v>
      </c>
      <c r="G40" s="33"/>
      <c r="H40" s="33"/>
      <c r="I40" s="33"/>
      <c r="J40" s="33"/>
      <c r="K40" s="232">
        <f t="shared" si="5"/>
        <v>0</v>
      </c>
      <c r="L40" s="33">
        <f t="shared" si="0"/>
        <v>23</v>
      </c>
      <c r="M40" s="345">
        <f t="shared" si="1"/>
        <v>1</v>
      </c>
      <c r="N40" s="345">
        <f t="shared" si="2"/>
        <v>1</v>
      </c>
      <c r="O40" s="345">
        <f t="shared" si="3"/>
        <v>0.86956521739130432</v>
      </c>
      <c r="P40" s="98"/>
      <c r="Q40" s="42"/>
      <c r="R40" s="346">
        <v>20</v>
      </c>
    </row>
    <row r="41" spans="1:18" ht="26.15" customHeight="1" x14ac:dyDescent="0.35">
      <c r="A41" s="1">
        <v>1960761</v>
      </c>
      <c r="B41" s="228" t="str">
        <f>VLOOKUP(A41,'S8 Details'!30:117,2,FALSE)</f>
        <v>2.1.1 Unauthenticated Header</v>
      </c>
      <c r="C41" s="229" t="s">
        <v>120</v>
      </c>
      <c r="D41" s="230">
        <f>VLOOKUP(A41,'S8 Details'!30:161,4,FALSE)</f>
        <v>44396</v>
      </c>
      <c r="E41" s="231">
        <f>VLOOKUP(A41,'S8 Details'!A30:Q119,17,0)</f>
        <v>3</v>
      </c>
      <c r="F41" s="33">
        <v>3</v>
      </c>
      <c r="G41" s="33"/>
      <c r="H41" s="33"/>
      <c r="I41" s="33"/>
      <c r="J41" s="33"/>
      <c r="K41" s="232">
        <f t="shared" si="5"/>
        <v>0</v>
      </c>
      <c r="L41" s="33">
        <f t="shared" si="0"/>
        <v>3</v>
      </c>
      <c r="M41" s="345">
        <f t="shared" si="1"/>
        <v>1</v>
      </c>
      <c r="N41" s="345">
        <f t="shared" si="2"/>
        <v>1</v>
      </c>
      <c r="O41" s="345">
        <f t="shared" si="3"/>
        <v>1</v>
      </c>
      <c r="P41" s="2"/>
      <c r="Q41" s="144"/>
      <c r="R41" s="346">
        <v>3</v>
      </c>
    </row>
    <row r="42" spans="1:18" ht="26.15" customHeight="1" x14ac:dyDescent="0.35">
      <c r="A42" s="160">
        <v>1960763</v>
      </c>
      <c r="B42" s="276" t="str">
        <f>VLOOKUP(A42,'S8 Details'!31:118,2,FALSE)</f>
        <v>2.1.2 Authenticated Header</v>
      </c>
      <c r="C42" s="229" t="s">
        <v>120</v>
      </c>
      <c r="D42" s="230">
        <f>VLOOKUP(A42,'S8 Details'!31:162,4,FALSE)</f>
        <v>44396</v>
      </c>
      <c r="E42" s="231">
        <f>VLOOKUP(A42,'S8 Details'!A31:Q120,17,0)</f>
        <v>8</v>
      </c>
      <c r="F42" s="33">
        <v>8</v>
      </c>
      <c r="G42" s="33"/>
      <c r="H42" s="33"/>
      <c r="I42" s="33"/>
      <c r="J42" s="33"/>
      <c r="K42" s="232">
        <f t="shared" si="5"/>
        <v>0</v>
      </c>
      <c r="L42" s="33">
        <f t="shared" si="0"/>
        <v>8</v>
      </c>
      <c r="M42" s="345">
        <f t="shared" si="1"/>
        <v>1</v>
      </c>
      <c r="N42" s="345">
        <f t="shared" si="2"/>
        <v>1</v>
      </c>
      <c r="O42" s="345">
        <f t="shared" si="3"/>
        <v>1</v>
      </c>
      <c r="P42" s="2"/>
      <c r="Q42" s="41"/>
      <c r="R42" s="346">
        <v>8</v>
      </c>
    </row>
    <row r="43" spans="1:18" ht="26.15" customHeight="1" x14ac:dyDescent="0.35">
      <c r="A43" s="1">
        <v>1960764</v>
      </c>
      <c r="B43" s="34" t="str">
        <f>VLOOKUP(A43,'S8 Details'!32:119,2,FALSE)</f>
        <v>2.1.3 Language Bar</v>
      </c>
      <c r="C43" s="229" t="s">
        <v>120</v>
      </c>
      <c r="D43" s="230">
        <f>VLOOKUP(A43,'S8 Details'!32:163,4,FALSE)</f>
        <v>44397</v>
      </c>
      <c r="E43" s="231">
        <f>VLOOKUP(A43,'S8 Details'!A32:Q121,17,0)</f>
        <v>5</v>
      </c>
      <c r="F43" s="33">
        <v>5</v>
      </c>
      <c r="G43" s="33"/>
      <c r="H43" s="33"/>
      <c r="I43" s="33"/>
      <c r="J43" s="33"/>
      <c r="K43" s="232">
        <f t="shared" si="5"/>
        <v>0</v>
      </c>
      <c r="L43" s="33">
        <f t="shared" si="0"/>
        <v>5</v>
      </c>
      <c r="M43" s="345">
        <f t="shared" si="1"/>
        <v>1</v>
      </c>
      <c r="N43" s="345">
        <f t="shared" si="2"/>
        <v>1</v>
      </c>
      <c r="O43" s="345">
        <f t="shared" si="3"/>
        <v>1</v>
      </c>
      <c r="P43" s="2"/>
      <c r="Q43" s="41"/>
      <c r="R43" s="346">
        <v>5</v>
      </c>
    </row>
    <row r="44" spans="1:18" ht="26.15" customHeight="1" x14ac:dyDescent="0.35">
      <c r="A44" s="1">
        <v>1960766</v>
      </c>
      <c r="B44" s="34" t="str">
        <f>VLOOKUP(A44,'S8 Details'!33:120,2,FALSE)</f>
        <v>2.1.3.1 Get Interpreter screen</v>
      </c>
      <c r="C44" s="229" t="s">
        <v>120</v>
      </c>
      <c r="D44" s="230">
        <f>VLOOKUP(A44,'S8 Details'!33:164,4,FALSE)</f>
        <v>44399</v>
      </c>
      <c r="E44" s="231">
        <f>VLOOKUP(A44,'S8 Details'!A33:Q122,17,0)</f>
        <v>5</v>
      </c>
      <c r="F44" s="33">
        <v>5</v>
      </c>
      <c r="G44" s="33"/>
      <c r="H44" s="33"/>
      <c r="I44" s="33"/>
      <c r="J44" s="33"/>
      <c r="K44" s="232">
        <f t="shared" si="5"/>
        <v>0</v>
      </c>
      <c r="L44" s="33">
        <f t="shared" si="0"/>
        <v>5</v>
      </c>
      <c r="M44" s="345">
        <f t="shared" si="1"/>
        <v>1</v>
      </c>
      <c r="N44" s="345">
        <f t="shared" si="2"/>
        <v>1</v>
      </c>
      <c r="O44" s="345">
        <f t="shared" si="3"/>
        <v>1</v>
      </c>
      <c r="P44" s="2"/>
      <c r="Q44" s="41"/>
      <c r="R44" s="346">
        <v>5</v>
      </c>
    </row>
    <row r="45" spans="1:18" ht="26.15" customHeight="1" x14ac:dyDescent="0.35">
      <c r="A45" s="1">
        <v>1960767</v>
      </c>
      <c r="B45" s="228" t="str">
        <f>VLOOKUP(A45,'S8 Details'!34:121,2,FALSE)</f>
        <v>2.2 Footer</v>
      </c>
      <c r="C45" s="229" t="s">
        <v>120</v>
      </c>
      <c r="D45" s="230">
        <f>VLOOKUP(A45,'S8 Details'!34:165,4,FALSE)</f>
        <v>44396</v>
      </c>
      <c r="E45" s="231">
        <f>VLOOKUP(A45,'S8 Details'!A34:Q123,17,0)</f>
        <v>5</v>
      </c>
      <c r="F45" s="33">
        <v>5</v>
      </c>
      <c r="G45" s="33"/>
      <c r="H45" s="33"/>
      <c r="I45" s="33"/>
      <c r="J45" s="33"/>
      <c r="K45" s="232">
        <f t="shared" si="5"/>
        <v>0</v>
      </c>
      <c r="L45" s="33">
        <f t="shared" si="0"/>
        <v>5</v>
      </c>
      <c r="M45" s="345">
        <f t="shared" si="1"/>
        <v>1</v>
      </c>
      <c r="N45" s="345">
        <f t="shared" si="2"/>
        <v>1</v>
      </c>
      <c r="O45" s="345">
        <f t="shared" si="3"/>
        <v>1</v>
      </c>
      <c r="P45" s="2"/>
      <c r="Q45" s="41"/>
      <c r="R45" s="346">
        <v>5</v>
      </c>
    </row>
    <row r="46" spans="1:18" ht="26.15" customHeight="1" x14ac:dyDescent="0.35">
      <c r="A46" s="1">
        <v>1960770</v>
      </c>
      <c r="B46" s="228" t="str">
        <f>VLOOKUP(A46,'S8 Details'!35:122,2,FALSE)</f>
        <v>3 Unauthenticated Pages</v>
      </c>
      <c r="C46" s="229" t="s">
        <v>27</v>
      </c>
      <c r="D46" s="230" t="str">
        <f>VLOOKUP(A46,'S8 Details'!35:166,4,FALSE)</f>
        <v>TBD</v>
      </c>
      <c r="E46" s="231" t="str">
        <f>VLOOKUP(A46,'S8 Details'!A35:Q124,17,0)</f>
        <v>Will be Clubbed (1960773)</v>
      </c>
      <c r="F46" s="33"/>
      <c r="G46" s="33"/>
      <c r="H46" s="33"/>
      <c r="I46" s="33"/>
      <c r="J46" s="33"/>
      <c r="K46" s="232">
        <v>0</v>
      </c>
      <c r="L46" s="33">
        <f t="shared" si="0"/>
        <v>0</v>
      </c>
      <c r="M46" s="345">
        <f t="shared" si="1"/>
        <v>0</v>
      </c>
      <c r="N46" s="345">
        <f t="shared" si="2"/>
        <v>0</v>
      </c>
      <c r="O46" s="345">
        <f t="shared" si="3"/>
        <v>0</v>
      </c>
      <c r="P46" s="2"/>
      <c r="Q46" s="41"/>
      <c r="R46" s="346"/>
    </row>
    <row r="47" spans="1:18" ht="26.15" customHeight="1" x14ac:dyDescent="0.35">
      <c r="A47" s="1">
        <v>1960773</v>
      </c>
      <c r="B47" s="228" t="str">
        <f>VLOOKUP(A47,'S8 Details'!36:123,2,FALSE)</f>
        <v>3.1 Home Page</v>
      </c>
      <c r="C47" s="229" t="s">
        <v>120</v>
      </c>
      <c r="D47" s="230" t="str">
        <f>VLOOKUP(A47,'S8 Details'!36:167,4,FALSE)</f>
        <v>TBD</v>
      </c>
      <c r="E47" s="231">
        <f>VLOOKUP(A47,'S8 Details'!A36:Q125,17,0)</f>
        <v>17</v>
      </c>
      <c r="F47" s="33">
        <v>17</v>
      </c>
      <c r="G47" s="33"/>
      <c r="H47" s="33"/>
      <c r="I47" s="33"/>
      <c r="J47" s="33"/>
      <c r="K47" s="232">
        <f>E47-SUM(F47+G47+H47+I47+J47)</f>
        <v>0</v>
      </c>
      <c r="L47" s="33">
        <f t="shared" si="0"/>
        <v>17</v>
      </c>
      <c r="M47" s="345">
        <f t="shared" si="1"/>
        <v>1</v>
      </c>
      <c r="N47" s="345">
        <f t="shared" si="2"/>
        <v>1</v>
      </c>
      <c r="O47" s="345">
        <f t="shared" si="3"/>
        <v>1</v>
      </c>
      <c r="P47" s="2"/>
      <c r="Q47" s="269"/>
      <c r="R47" s="346">
        <v>17</v>
      </c>
    </row>
    <row r="48" spans="1:18" ht="26.15" customHeight="1" x14ac:dyDescent="0.35">
      <c r="A48" s="1">
        <v>1960774</v>
      </c>
      <c r="B48" s="228" t="str">
        <f>VLOOKUP(A48,'S8 Details'!37:124,2,FALSE)</f>
        <v>3.1.1 Announcements</v>
      </c>
      <c r="C48" s="229" t="s">
        <v>27</v>
      </c>
      <c r="D48" s="230">
        <f>VLOOKUP(A48,'S8 Details'!37:168,4,FALSE)</f>
        <v>44404</v>
      </c>
      <c r="E48" s="231" t="str">
        <f>VLOOKUP(A48,'S8 Details'!A37:Q126,17,0)</f>
        <v>Will be Clubbed (1960773)</v>
      </c>
      <c r="F48" s="33"/>
      <c r="G48" s="33"/>
      <c r="H48" s="33"/>
      <c r="I48" s="33"/>
      <c r="J48" s="33"/>
      <c r="K48" s="232">
        <v>0</v>
      </c>
      <c r="L48" s="33">
        <f t="shared" si="0"/>
        <v>0</v>
      </c>
      <c r="M48" s="345">
        <f t="shared" si="1"/>
        <v>0</v>
      </c>
      <c r="N48" s="345">
        <f t="shared" si="2"/>
        <v>0</v>
      </c>
      <c r="O48" s="345">
        <f t="shared" si="3"/>
        <v>0</v>
      </c>
      <c r="P48" s="2"/>
      <c r="Q48" s="41"/>
      <c r="R48" s="346"/>
    </row>
    <row r="49" spans="1:18" ht="26.15" customHeight="1" x14ac:dyDescent="0.35">
      <c r="A49" s="1">
        <v>1960776</v>
      </c>
      <c r="B49" s="228" t="str">
        <f>VLOOKUP(A49,'S8 Details'!38:125,2,FALSE)</f>
        <v>3.1.2 Welcome to My Maine Connection</v>
      </c>
      <c r="C49" s="229" t="s">
        <v>27</v>
      </c>
      <c r="D49" s="230">
        <f>VLOOKUP(A49,'S8 Details'!38:169,4,FALSE)</f>
        <v>44397</v>
      </c>
      <c r="E49" s="231" t="str">
        <f>VLOOKUP(A49,'S8 Details'!A38:Q127,17,0)</f>
        <v>Will be Clubbed (1960773)</v>
      </c>
      <c r="F49" s="33"/>
      <c r="G49" s="33"/>
      <c r="H49" s="33"/>
      <c r="I49" s="33"/>
      <c r="J49" s="33"/>
      <c r="K49" s="232">
        <v>0</v>
      </c>
      <c r="L49" s="33">
        <f t="shared" si="0"/>
        <v>0</v>
      </c>
      <c r="M49" s="345">
        <f t="shared" si="1"/>
        <v>0</v>
      </c>
      <c r="N49" s="345">
        <f t="shared" si="2"/>
        <v>0</v>
      </c>
      <c r="O49" s="345">
        <f t="shared" si="3"/>
        <v>0</v>
      </c>
      <c r="P49" s="2"/>
      <c r="Q49" s="41"/>
      <c r="R49" s="346"/>
    </row>
    <row r="50" spans="1:18" ht="26.15" customHeight="1" x14ac:dyDescent="0.35">
      <c r="A50" s="1">
        <v>1960779</v>
      </c>
      <c r="B50" s="228" t="str">
        <f>VLOOKUP(A50,'S8 Details'!39:126,2,FALSE)</f>
        <v>3.1.3 Programs</v>
      </c>
      <c r="C50" s="229" t="s">
        <v>27</v>
      </c>
      <c r="D50" s="230">
        <f>VLOOKUP(A50,'S8 Details'!39:170,4,FALSE)</f>
        <v>44397</v>
      </c>
      <c r="E50" s="231" t="str">
        <f>VLOOKUP(A50,'S8 Details'!A39:Q128,17,0)</f>
        <v>Will be Clubbed (1960773)</v>
      </c>
      <c r="F50" s="33"/>
      <c r="G50" s="33"/>
      <c r="H50" s="33"/>
      <c r="I50" s="33"/>
      <c r="J50" s="33"/>
      <c r="K50" s="232">
        <v>0</v>
      </c>
      <c r="L50" s="33">
        <f t="shared" si="0"/>
        <v>0</v>
      </c>
      <c r="M50" s="345">
        <f t="shared" si="1"/>
        <v>0</v>
      </c>
      <c r="N50" s="345">
        <f t="shared" si="2"/>
        <v>0</v>
      </c>
      <c r="O50" s="345">
        <f t="shared" si="3"/>
        <v>0</v>
      </c>
      <c r="P50" s="2"/>
      <c r="Q50" s="41"/>
      <c r="R50" s="346"/>
    </row>
    <row r="51" spans="1:18" ht="26.15" customHeight="1" x14ac:dyDescent="0.35">
      <c r="A51" s="1">
        <v>1960790</v>
      </c>
      <c r="B51" s="228" t="str">
        <f>VLOOKUP(A51,'S8 Details'!40:127,2,FALSE)</f>
        <v>3.1.4 Need Help?</v>
      </c>
      <c r="C51" s="229" t="s">
        <v>27</v>
      </c>
      <c r="D51" s="230">
        <f>VLOOKUP(A51,'S8 Details'!40:171,4,FALSE)</f>
        <v>44398</v>
      </c>
      <c r="E51" s="231" t="str">
        <f>VLOOKUP(A51,'S8 Details'!A40:Q129,17,0)</f>
        <v>Will be Clubbed (1960773)</v>
      </c>
      <c r="F51" s="33"/>
      <c r="G51" s="33"/>
      <c r="H51" s="33"/>
      <c r="I51" s="33"/>
      <c r="J51" s="33"/>
      <c r="K51" s="232">
        <v>0</v>
      </c>
      <c r="L51" s="33">
        <f t="shared" si="0"/>
        <v>0</v>
      </c>
      <c r="M51" s="345">
        <f t="shared" si="1"/>
        <v>0</v>
      </c>
      <c r="N51" s="345">
        <f t="shared" si="2"/>
        <v>0</v>
      </c>
      <c r="O51" s="345">
        <f t="shared" si="3"/>
        <v>0</v>
      </c>
      <c r="P51" s="2"/>
      <c r="Q51" s="41"/>
      <c r="R51" s="346"/>
    </row>
    <row r="52" spans="1:18" ht="26.15" customHeight="1" x14ac:dyDescent="0.35">
      <c r="A52" s="1">
        <v>1960791</v>
      </c>
      <c r="B52" s="228" t="str">
        <f>VLOOKUP(A52,'S8 Details'!41:128,2,FALSE)</f>
        <v>3.1.5 Cookies Message</v>
      </c>
      <c r="C52" s="229" t="s">
        <v>27</v>
      </c>
      <c r="D52" s="230">
        <f>VLOOKUP(A52,'S8 Details'!41:172,4,FALSE)</f>
        <v>44398</v>
      </c>
      <c r="E52" s="231" t="str">
        <f>VLOOKUP(A52,'S8 Details'!A41:Q130,17,0)</f>
        <v>Will be Clubbed (1960773)</v>
      </c>
      <c r="F52" s="33"/>
      <c r="G52" s="33"/>
      <c r="H52" s="33"/>
      <c r="I52" s="33"/>
      <c r="J52" s="33"/>
      <c r="K52" s="232">
        <v>0</v>
      </c>
      <c r="L52" s="33">
        <f t="shared" si="0"/>
        <v>0</v>
      </c>
      <c r="M52" s="345">
        <f t="shared" si="1"/>
        <v>0</v>
      </c>
      <c r="N52" s="345">
        <f t="shared" si="2"/>
        <v>0</v>
      </c>
      <c r="O52" s="345">
        <f t="shared" si="3"/>
        <v>0</v>
      </c>
      <c r="P52" s="2"/>
      <c r="Q52" s="41"/>
      <c r="R52" s="346"/>
    </row>
    <row r="53" spans="1:18" ht="26.15" customHeight="1" x14ac:dyDescent="0.35">
      <c r="A53" s="1">
        <v>1960793</v>
      </c>
      <c r="B53" s="34" t="str">
        <f>VLOOKUP(A53,'S8 Details'!42:129,2,FALSE)</f>
        <v>3.2 Program Pages</v>
      </c>
      <c r="C53" s="35" t="s">
        <v>120</v>
      </c>
      <c r="D53" s="36" t="str">
        <f>VLOOKUP(A53,'S8 Details'!42:173,4,FALSE)</f>
        <v>TBD</v>
      </c>
      <c r="E53" s="33">
        <v>9</v>
      </c>
      <c r="F53" s="33">
        <v>9</v>
      </c>
      <c r="G53" s="33"/>
      <c r="H53" s="33"/>
      <c r="I53" s="33"/>
      <c r="J53" s="33"/>
      <c r="K53" s="59">
        <f>E53-SUM(F53+G53+H53+I53+J53)</f>
        <v>0</v>
      </c>
      <c r="L53" s="33">
        <f t="shared" si="0"/>
        <v>9</v>
      </c>
      <c r="M53" s="345">
        <f t="shared" si="1"/>
        <v>1</v>
      </c>
      <c r="N53" s="345">
        <f t="shared" si="2"/>
        <v>1</v>
      </c>
      <c r="O53" s="345">
        <f t="shared" si="3"/>
        <v>0.55555555555555558</v>
      </c>
      <c r="P53" s="346"/>
      <c r="Q53" s="41"/>
      <c r="R53" s="346">
        <v>5</v>
      </c>
    </row>
    <row r="54" spans="1:18" ht="26.15" customHeight="1" x14ac:dyDescent="0.35">
      <c r="A54" s="1">
        <v>1961406</v>
      </c>
      <c r="B54" s="34" t="str">
        <f>VLOOKUP(A54,'S8 Details'!43:130,2,FALSE)</f>
        <v>Change "Maine IOS"/"ME IOS" to "My Maine Connection" in Information for All Who Apply and Eligibility Results: Under Review Scenario</v>
      </c>
      <c r="C54" s="229" t="s">
        <v>120</v>
      </c>
      <c r="D54" s="36">
        <f>VLOOKUP(A54,'S8 Details'!43:174,4,FALSE)</f>
        <v>44397</v>
      </c>
      <c r="E54" s="33" t="str">
        <f>VLOOKUP(A54,'S8 Details'!A43:Q132,17,0)</f>
        <v>No Test Case Needed</v>
      </c>
      <c r="F54" s="33"/>
      <c r="G54" s="33"/>
      <c r="H54" s="33"/>
      <c r="I54" s="33"/>
      <c r="J54" s="33"/>
      <c r="K54" s="59">
        <v>0</v>
      </c>
      <c r="L54" s="33">
        <f t="shared" si="0"/>
        <v>0</v>
      </c>
      <c r="M54" s="345">
        <f t="shared" si="1"/>
        <v>0</v>
      </c>
      <c r="N54" s="345">
        <f t="shared" si="2"/>
        <v>0</v>
      </c>
      <c r="O54" s="345">
        <f t="shared" si="3"/>
        <v>0</v>
      </c>
      <c r="P54" s="98"/>
      <c r="Q54" s="41"/>
      <c r="R54" s="346"/>
    </row>
    <row r="55" spans="1:18" ht="26.15" customHeight="1" x14ac:dyDescent="0.35">
      <c r="A55" s="1">
        <v>1968178</v>
      </c>
      <c r="B55" s="228" t="str">
        <f>VLOOKUP(A55,'S8 Details'!44:131,2,FALSE)</f>
        <v>Additional learn more for Not a U.S. Citizen screen + field level help for immigration status</v>
      </c>
      <c r="C55" s="229" t="s">
        <v>120</v>
      </c>
      <c r="D55" s="230" t="str">
        <f>VLOOKUP(A55,'S8 Details'!44:175,4,FALSE)</f>
        <v>TBD</v>
      </c>
      <c r="E55" s="231">
        <f>VLOOKUP(A55,'S8 Details'!A44:Q133,17,0)</f>
        <v>4</v>
      </c>
      <c r="F55" s="33">
        <v>4</v>
      </c>
      <c r="G55" s="33"/>
      <c r="H55" s="33"/>
      <c r="I55" s="33"/>
      <c r="J55" s="33"/>
      <c r="K55" s="232">
        <f t="shared" ref="K55" si="6">E55-SUM(F55+G55+H55+I55+J55)</f>
        <v>0</v>
      </c>
      <c r="L55" s="33">
        <f t="shared" ref="L55:L61" si="7">F55+G55</f>
        <v>4</v>
      </c>
      <c r="M55" s="345">
        <f t="shared" ref="M55:M61" si="8">IFERROR(L55/E55,0)</f>
        <v>1</v>
      </c>
      <c r="N55" s="345">
        <f t="shared" ref="N55:N61" si="9">IFERROR(F55/L55,0)</f>
        <v>1</v>
      </c>
      <c r="O55" s="345">
        <f t="shared" ref="O55:O61" si="10">IFERROR(R55/L55,0)</f>
        <v>1</v>
      </c>
      <c r="P55" s="2"/>
      <c r="Q55" s="41"/>
      <c r="R55" s="346">
        <v>4</v>
      </c>
    </row>
    <row r="56" spans="1:18" ht="26.15" customHeight="1" x14ac:dyDescent="0.35">
      <c r="A56" s="1">
        <v>1968186</v>
      </c>
      <c r="B56" s="228" t="str">
        <f>VLOOKUP(A56,'S8 Details'!45:132,2,FALSE)</f>
        <v>Change "Maine IOS"/"ME IOS" to "My Maine Connection" in Account Management screens/emails</v>
      </c>
      <c r="C56" s="229" t="s">
        <v>120</v>
      </c>
      <c r="D56" s="230" t="str">
        <f>VLOOKUP(A56,'S8 Details'!45:176,4,FALSE)</f>
        <v>TBD</v>
      </c>
      <c r="E56" s="231" t="str">
        <f>VLOOKUP(A56,'S8 Details'!A45:Q134,17,0)</f>
        <v>No Test Case Needed</v>
      </c>
      <c r="F56" s="33"/>
      <c r="G56" s="33"/>
      <c r="H56" s="33"/>
      <c r="I56" s="33"/>
      <c r="J56" s="33"/>
      <c r="K56" s="232">
        <v>0</v>
      </c>
      <c r="L56" s="33">
        <f t="shared" si="7"/>
        <v>0</v>
      </c>
      <c r="M56" s="345">
        <f t="shared" si="8"/>
        <v>0</v>
      </c>
      <c r="N56" s="345">
        <f t="shared" si="9"/>
        <v>0</v>
      </c>
      <c r="O56" s="345">
        <f t="shared" si="10"/>
        <v>0</v>
      </c>
      <c r="P56" s="2"/>
      <c r="Q56" s="41"/>
      <c r="R56" s="346"/>
    </row>
    <row r="57" spans="1:18" ht="26.15" customHeight="1" x14ac:dyDescent="0.35">
      <c r="A57" s="1">
        <v>1970129</v>
      </c>
      <c r="B57" s="228" t="str">
        <f>VLOOKUP(A57,'S8 Details'!46:133,2,FALSE)</f>
        <v>Help &amp; FAQ - Renewal and Account Management - Change "Maine IOS"/"ME IOS" to "My Maine Connection"</v>
      </c>
      <c r="C57" s="229" t="s">
        <v>120</v>
      </c>
      <c r="D57" s="230">
        <f>VLOOKUP(A57,'S8 Details'!46:177,4,FALSE)</f>
        <v>44399</v>
      </c>
      <c r="E57" s="231" t="str">
        <f>VLOOKUP(A57,'S8 Details'!A46:Q135,17,0)</f>
        <v>No Test Case Needed</v>
      </c>
      <c r="F57" s="33"/>
      <c r="G57" s="33"/>
      <c r="H57" s="33"/>
      <c r="I57" s="33"/>
      <c r="J57" s="33"/>
      <c r="K57" s="232">
        <v>0</v>
      </c>
      <c r="L57" s="33">
        <f t="shared" si="7"/>
        <v>0</v>
      </c>
      <c r="M57" s="345">
        <f t="shared" si="8"/>
        <v>0</v>
      </c>
      <c r="N57" s="345">
        <f t="shared" si="9"/>
        <v>0</v>
      </c>
      <c r="O57" s="345">
        <f t="shared" si="10"/>
        <v>0</v>
      </c>
      <c r="P57" s="2"/>
      <c r="Q57" s="41"/>
      <c r="R57" s="346"/>
    </row>
    <row r="58" spans="1:18" ht="26.15" customHeight="1" x14ac:dyDescent="0.35">
      <c r="A58" s="1">
        <v>1970128</v>
      </c>
      <c r="B58" s="228" t="str">
        <f>VLOOKUP(A58,'S8 Details'!47:134,2,FALSE)</f>
        <v>Help &amp; FAQ Benefits Application - Change "Maine IOS"/"ME IOS" to "My Maine Connection"</v>
      </c>
      <c r="C58" s="229" t="s">
        <v>120</v>
      </c>
      <c r="D58" s="230">
        <f>VLOOKUP(A58,'S8 Details'!47:178,4,FALSE)</f>
        <v>44400</v>
      </c>
      <c r="E58" s="231" t="str">
        <f>VLOOKUP(A58,'S8 Details'!A47:Q136,17,0)</f>
        <v>No Test Case Needed</v>
      </c>
      <c r="F58" s="33"/>
      <c r="G58" s="33"/>
      <c r="H58" s="33"/>
      <c r="I58" s="33"/>
      <c r="J58" s="33"/>
      <c r="K58" s="232">
        <v>0</v>
      </c>
      <c r="L58" s="33">
        <f t="shared" si="7"/>
        <v>0</v>
      </c>
      <c r="M58" s="345">
        <f t="shared" si="8"/>
        <v>0</v>
      </c>
      <c r="N58" s="345">
        <f t="shared" si="9"/>
        <v>0</v>
      </c>
      <c r="O58" s="345">
        <f t="shared" si="10"/>
        <v>0</v>
      </c>
      <c r="P58" s="2"/>
      <c r="Q58" s="41"/>
      <c r="R58" s="346"/>
    </row>
    <row r="59" spans="1:18" ht="26.15" customHeight="1" x14ac:dyDescent="0.35">
      <c r="A59" s="1">
        <v>1970039</v>
      </c>
      <c r="B59" s="228" t="str">
        <f>VLOOKUP(A59,'S8 Details'!48:135,2,FALSE)</f>
        <v>Program Pages - MaineCare Program Page</v>
      </c>
      <c r="C59" s="229" t="s">
        <v>27</v>
      </c>
      <c r="D59" s="230">
        <f>VLOOKUP(A59,'S8 Details'!48:179,4,FALSE)</f>
        <v>44399</v>
      </c>
      <c r="E59" s="231" t="str">
        <f>VLOOKUP(A59,'S8 Details'!A48:Q137,17,0)</f>
        <v>Will be Clubbed (1960793)</v>
      </c>
      <c r="F59" s="33"/>
      <c r="G59" s="33"/>
      <c r="H59" s="33"/>
      <c r="I59" s="33"/>
      <c r="J59" s="33"/>
      <c r="K59" s="232">
        <v>0</v>
      </c>
      <c r="L59" s="33">
        <f t="shared" si="7"/>
        <v>0</v>
      </c>
      <c r="M59" s="345">
        <f t="shared" si="8"/>
        <v>0</v>
      </c>
      <c r="N59" s="345">
        <f t="shared" si="9"/>
        <v>0</v>
      </c>
      <c r="O59" s="345">
        <f t="shared" si="10"/>
        <v>0</v>
      </c>
      <c r="P59" s="2"/>
      <c r="Q59" s="41"/>
      <c r="R59" s="346"/>
    </row>
    <row r="60" spans="1:18" ht="26.15" customHeight="1" x14ac:dyDescent="0.35">
      <c r="A60" s="1">
        <v>1970040</v>
      </c>
      <c r="B60" s="228" t="str">
        <f>VLOOKUP(A60,'S8 Details'!49:136,2,FALSE)</f>
        <v>Program Pages - SNAP Program Page</v>
      </c>
      <c r="C60" s="229" t="s">
        <v>27</v>
      </c>
      <c r="D60" s="230">
        <f>VLOOKUP(A60,'S8 Details'!49:180,4,FALSE)</f>
        <v>44399</v>
      </c>
      <c r="E60" s="231" t="str">
        <f>VLOOKUP(A60,'S8 Details'!A49:Q138,17,0)</f>
        <v>Will be Clubbed (1960793)</v>
      </c>
      <c r="F60" s="33"/>
      <c r="G60" s="33"/>
      <c r="H60" s="33"/>
      <c r="I60" s="33"/>
      <c r="J60" s="33"/>
      <c r="K60" s="232">
        <v>0</v>
      </c>
      <c r="L60" s="33">
        <f t="shared" si="7"/>
        <v>0</v>
      </c>
      <c r="M60" s="345">
        <f t="shared" si="8"/>
        <v>0</v>
      </c>
      <c r="N60" s="345">
        <f t="shared" si="9"/>
        <v>0</v>
      </c>
      <c r="O60" s="345">
        <f t="shared" si="10"/>
        <v>0</v>
      </c>
      <c r="P60" s="2"/>
      <c r="Q60" s="41"/>
      <c r="R60" s="346"/>
    </row>
    <row r="61" spans="1:18" ht="26.15" customHeight="1" x14ac:dyDescent="0.35">
      <c r="A61" s="1">
        <v>1970041</v>
      </c>
      <c r="B61" s="228" t="str">
        <f>VLOOKUP(A61,'S8 Details'!50:137,2,FALSE)</f>
        <v>Program Pages - TANF Program Page</v>
      </c>
      <c r="C61" s="229" t="s">
        <v>27</v>
      </c>
      <c r="D61" s="230">
        <f>VLOOKUP(A61,'S8 Details'!50:181,4,FALSE)</f>
        <v>44399</v>
      </c>
      <c r="E61" s="231" t="str">
        <f>VLOOKUP(A61,'S8 Details'!A50:Q139,17,0)</f>
        <v>Will be Clubbed (1960793)</v>
      </c>
      <c r="F61" s="33"/>
      <c r="G61" s="33"/>
      <c r="H61" s="33"/>
      <c r="I61" s="33"/>
      <c r="J61" s="33"/>
      <c r="K61" s="232">
        <v>0</v>
      </c>
      <c r="L61" s="33">
        <f t="shared" si="7"/>
        <v>0</v>
      </c>
      <c r="M61" s="345">
        <f t="shared" si="8"/>
        <v>0</v>
      </c>
      <c r="N61" s="345">
        <f t="shared" si="9"/>
        <v>0</v>
      </c>
      <c r="O61" s="345">
        <f t="shared" si="10"/>
        <v>0</v>
      </c>
      <c r="P61" s="2"/>
      <c r="Q61" s="41"/>
      <c r="R61" s="346"/>
    </row>
    <row r="62" spans="1:18" ht="26.15" customHeight="1" x14ac:dyDescent="0.35">
      <c r="A62" s="1">
        <v>1887231</v>
      </c>
      <c r="B62" s="228" t="str">
        <f>VLOOKUP(A62,'S8 Details'!51:138,2,FALSE)</f>
        <v>Help &amp; FAQs - RAC, SNAP 6 Month Report, Dashboard</v>
      </c>
      <c r="C62" s="35" t="s">
        <v>120</v>
      </c>
      <c r="D62" s="230">
        <f>VLOOKUP(A62,'S8 Details'!52:183,4,FALSE)</f>
        <v>44400</v>
      </c>
      <c r="E62" s="231" t="str">
        <f>VLOOKUP(A62,'S8 Details'!A52:Q141,17,0)</f>
        <v>No Test Case Needed</v>
      </c>
      <c r="F62" s="33"/>
      <c r="G62" s="33"/>
      <c r="H62" s="33"/>
      <c r="I62" s="33"/>
      <c r="J62" s="33"/>
      <c r="K62" s="232">
        <v>0</v>
      </c>
      <c r="L62" s="33">
        <v>0</v>
      </c>
      <c r="M62" s="345">
        <f t="shared" ref="M62" si="11">IFERROR(L62/E62,0)</f>
        <v>0</v>
      </c>
      <c r="N62" s="345">
        <f t="shared" ref="N62" si="12">IFERROR(F62/L62,0)</f>
        <v>0</v>
      </c>
      <c r="O62" s="345">
        <f t="shared" ref="O62" si="13">IFERROR(R62/L62,0)</f>
        <v>0</v>
      </c>
      <c r="P62" s="31"/>
      <c r="Q62" s="41"/>
      <c r="R62" s="346">
        <v>1</v>
      </c>
    </row>
    <row r="63" spans="1:18" ht="26.15" customHeight="1" x14ac:dyDescent="0.35">
      <c r="A63" s="1">
        <v>1973479</v>
      </c>
      <c r="B63" s="228" t="str">
        <f>VLOOKUP(A63,'S8 Details'!52:139,2,FALSE)</f>
        <v>Prescreening Results - Update to make result statuses more prominent</v>
      </c>
      <c r="C63" s="229" t="s">
        <v>120</v>
      </c>
      <c r="D63" s="230">
        <f>VLOOKUP(A63,'S8 Details'!53:184,4,FALSE)</f>
        <v>44405</v>
      </c>
      <c r="E63" s="231">
        <f>VLOOKUP(A63,'S8 Details'!A53:Q142,17,0)</f>
        <v>4</v>
      </c>
      <c r="F63" s="33">
        <v>4</v>
      </c>
      <c r="G63" s="33"/>
      <c r="H63" s="33"/>
      <c r="I63" s="33"/>
      <c r="J63" s="33"/>
      <c r="K63" s="232">
        <f>E63-SUM(F63+G63+H63+I63+J63)</f>
        <v>0</v>
      </c>
      <c r="L63" s="33">
        <f>F63+G63</f>
        <v>4</v>
      </c>
      <c r="M63" s="345">
        <f>IFERROR(L63/E63,0)</f>
        <v>1</v>
      </c>
      <c r="N63" s="345">
        <f>IFERROR(F63/L63,0)</f>
        <v>1</v>
      </c>
      <c r="O63" s="345">
        <f>IFERROR(R63/L63,0)</f>
        <v>1</v>
      </c>
      <c r="P63" s="2"/>
      <c r="Q63" s="41"/>
      <c r="R63" s="346">
        <v>4</v>
      </c>
    </row>
    <row r="64" spans="1:18" ht="26.15" customHeight="1" x14ac:dyDescent="0.35">
      <c r="A64" s="1">
        <v>1973474</v>
      </c>
      <c r="B64" s="228" t="str">
        <f>VLOOKUP(A64,'S8 Details'!53:140,2,FALSE)</f>
        <v>Benefits Application Reference Table Inventory - Update to AUTHREPPERMISSIONS</v>
      </c>
      <c r="C64" s="229" t="s">
        <v>120</v>
      </c>
      <c r="D64" s="230">
        <f>VLOOKUP(A64,'S8 Details'!53:185,4,FALSE)</f>
        <v>44404</v>
      </c>
      <c r="E64" s="231">
        <f>VLOOKUP(A64,'S8 Details'!A53:Q143,17,0)</f>
        <v>7</v>
      </c>
      <c r="F64" s="33">
        <v>7</v>
      </c>
      <c r="G64" s="33"/>
      <c r="H64" s="33"/>
      <c r="I64" s="33"/>
      <c r="J64" s="33"/>
      <c r="K64" s="232">
        <f>E64-SUM(F64+G64+H64+I64+J64)</f>
        <v>0</v>
      </c>
      <c r="L64" s="33">
        <f>F64+G64</f>
        <v>7</v>
      </c>
      <c r="M64" s="345">
        <f>IFERROR(L64/E64,0)</f>
        <v>1</v>
      </c>
      <c r="N64" s="345">
        <f>IFERROR(F64/L64,0)</f>
        <v>1</v>
      </c>
      <c r="O64" s="345">
        <f>IFERROR(R64/L64,0)</f>
        <v>0.8571428571428571</v>
      </c>
      <c r="P64" s="31"/>
      <c r="Q64" s="42"/>
      <c r="R64" s="346">
        <v>6</v>
      </c>
    </row>
    <row r="65" spans="1:18" ht="26" x14ac:dyDescent="0.35">
      <c r="A65" s="1">
        <v>1978480</v>
      </c>
      <c r="B65" s="34" t="str">
        <f>VLOOKUP(A65,'S8 Details'!54:141,2,FALSE)</f>
        <v>2.12 Recurring Screens - Update to add separate Delete Household Member screen</v>
      </c>
      <c r="C65" s="35" t="s">
        <v>120</v>
      </c>
      <c r="D65" s="36">
        <f>VLOOKUP(A65,'S8 Details'!54:186,4,FALSE)</f>
        <v>44418</v>
      </c>
      <c r="E65" s="33">
        <f>VLOOKUP(A65,'S8 Details'!A54:Q144,17,0)</f>
        <v>12</v>
      </c>
      <c r="F65" s="33">
        <v>12</v>
      </c>
      <c r="G65" s="33"/>
      <c r="H65" s="33"/>
      <c r="I65" s="33"/>
      <c r="J65" s="33"/>
      <c r="K65" s="59">
        <f t="shared" ref="K65:K66" si="14">E65-SUM(F65+G65+H65+I65+J65)</f>
        <v>0</v>
      </c>
      <c r="L65" s="33">
        <f t="shared" ref="L65:L68" si="15">F65+G65</f>
        <v>12</v>
      </c>
      <c r="M65" s="345">
        <f t="shared" ref="M65:M68" si="16">IFERROR(L65/E65,0)</f>
        <v>1</v>
      </c>
      <c r="N65" s="345">
        <f t="shared" ref="N65:N68" si="17">IFERROR(F65/L65,0)</f>
        <v>1</v>
      </c>
      <c r="O65" s="345">
        <f t="shared" ref="O65:O68" si="18">IFERROR(R65/L65,0)</f>
        <v>0.75</v>
      </c>
      <c r="P65" s="98"/>
      <c r="Q65" s="41"/>
      <c r="R65" s="346">
        <v>9</v>
      </c>
    </row>
    <row r="66" spans="1:18" ht="26.15" customHeight="1" x14ac:dyDescent="0.35">
      <c r="A66" s="1">
        <v>1980753</v>
      </c>
      <c r="B66" s="34" t="str">
        <f>VLOOKUP(A66,'S8 Details'!55:142,2,FALSE)</f>
        <v>Disabling MaineCare Subprogram Selection in RAC</v>
      </c>
      <c r="C66" s="35" t="s">
        <v>120</v>
      </c>
      <c r="D66" s="36">
        <f>VLOOKUP(A66,'S8 Details'!55:187,4,FALSE)</f>
        <v>44407</v>
      </c>
      <c r="E66" s="33">
        <f>VLOOKUP(A66,'S8 Details'!A55:Q145,17,0)</f>
        <v>3</v>
      </c>
      <c r="F66" s="33">
        <v>3</v>
      </c>
      <c r="G66" s="33"/>
      <c r="H66" s="33"/>
      <c r="I66" s="33"/>
      <c r="J66" s="33"/>
      <c r="K66" s="59">
        <f t="shared" si="14"/>
        <v>0</v>
      </c>
      <c r="L66" s="33">
        <f t="shared" si="15"/>
        <v>3</v>
      </c>
      <c r="M66" s="345">
        <f t="shared" si="16"/>
        <v>1</v>
      </c>
      <c r="N66" s="345">
        <f t="shared" si="17"/>
        <v>1</v>
      </c>
      <c r="O66" s="345">
        <f t="shared" si="18"/>
        <v>0.66666666666666663</v>
      </c>
      <c r="P66" s="98"/>
      <c r="Q66" s="42"/>
      <c r="R66" s="346">
        <v>2</v>
      </c>
    </row>
    <row r="67" spans="1:18" ht="26.15" customHeight="1" x14ac:dyDescent="0.35">
      <c r="A67" s="1">
        <v>1981084</v>
      </c>
      <c r="B67" s="34" t="str">
        <f>VLOOKUP(A67,'S8 Details'!56:143,2,FALSE)</f>
        <v>Update Favicon for Maine Branding</v>
      </c>
      <c r="C67" s="35" t="s">
        <v>120</v>
      </c>
      <c r="D67" s="36" t="str">
        <f>VLOOKUP(A67,'S8 Details'!56:188,4,FALSE)</f>
        <v>TBD</v>
      </c>
      <c r="E67" s="33" t="str">
        <f>VLOOKUP(A67,'S8 Details'!A56:Q146,17,0)</f>
        <v>No Test Case Needed</v>
      </c>
      <c r="F67" s="33"/>
      <c r="G67" s="33"/>
      <c r="H67" s="33"/>
      <c r="I67" s="33"/>
      <c r="J67" s="33"/>
      <c r="K67" s="59">
        <v>0</v>
      </c>
      <c r="L67" s="33">
        <f t="shared" si="15"/>
        <v>0</v>
      </c>
      <c r="M67" s="345">
        <f t="shared" si="16"/>
        <v>0</v>
      </c>
      <c r="N67" s="345">
        <f t="shared" si="17"/>
        <v>0</v>
      </c>
      <c r="O67" s="345">
        <f t="shared" si="18"/>
        <v>0</v>
      </c>
      <c r="P67" s="98"/>
      <c r="Q67" s="41"/>
      <c r="R67" s="346"/>
    </row>
    <row r="68" spans="1:18" ht="26.15" customHeight="1" x14ac:dyDescent="0.35">
      <c r="A68" s="1">
        <v>1981089</v>
      </c>
      <c r="B68" s="34" t="str">
        <f>VLOOKUP(A68,'S8 Details'!57:144,2,FALSE)</f>
        <v>Update My Maine Connection Logo for Maine Branding in both desktop/mobile in all instances</v>
      </c>
      <c r="C68" s="35" t="s">
        <v>120</v>
      </c>
      <c r="D68" s="36" t="str">
        <f>VLOOKUP(A68,'S8 Details'!57:189,4,FALSE)</f>
        <v>TBD</v>
      </c>
      <c r="E68" s="33" t="str">
        <f>VLOOKUP(A68,'S8 Details'!A57:Q147,17,0)</f>
        <v>No Test Case Needed</v>
      </c>
      <c r="F68" s="33"/>
      <c r="G68" s="33"/>
      <c r="H68" s="33"/>
      <c r="I68" s="33"/>
      <c r="J68" s="33"/>
      <c r="K68" s="59">
        <v>0</v>
      </c>
      <c r="L68" s="33">
        <f t="shared" si="15"/>
        <v>0</v>
      </c>
      <c r="M68" s="345">
        <f t="shared" si="16"/>
        <v>0</v>
      </c>
      <c r="N68" s="345">
        <f t="shared" si="17"/>
        <v>0</v>
      </c>
      <c r="O68" s="345">
        <f t="shared" si="18"/>
        <v>0</v>
      </c>
      <c r="P68" s="98"/>
      <c r="Q68" s="41"/>
      <c r="R68" s="346"/>
    </row>
    <row r="69" spans="1:18" ht="26.15" customHeight="1" x14ac:dyDescent="0.35">
      <c r="A69" s="1">
        <v>1982276</v>
      </c>
      <c r="B69" s="34" t="str">
        <f>VLOOKUP(A69,'S8 Details'!58:145,2,FALSE)</f>
        <v>FAQ - Remove KY Specific Q&amp;A</v>
      </c>
      <c r="C69" s="229" t="s">
        <v>213</v>
      </c>
      <c r="D69" s="230">
        <f>VLOOKUP(A69,'S8 Details'!58:190,4,FALSE)</f>
        <v>44414</v>
      </c>
      <c r="E69" s="231">
        <v>0</v>
      </c>
      <c r="F69" s="33"/>
      <c r="G69" s="33"/>
      <c r="H69" s="33"/>
      <c r="I69" s="33"/>
      <c r="J69" s="33"/>
      <c r="K69" s="232">
        <f>E69-SUM(F69+G69+H69+I69+J69)</f>
        <v>0</v>
      </c>
      <c r="L69" s="33">
        <f>F69+G69</f>
        <v>0</v>
      </c>
      <c r="M69" s="345">
        <f>IFERROR(L69/E69,0)</f>
        <v>0</v>
      </c>
      <c r="N69" s="345">
        <f>IFERROR(F69/L69,0)</f>
        <v>0</v>
      </c>
      <c r="O69" s="345">
        <f>IFERROR(R69/L69,0)</f>
        <v>0</v>
      </c>
      <c r="P69" s="2"/>
      <c r="Q69" s="41"/>
      <c r="R69" s="346"/>
    </row>
    <row r="70" spans="1:18" ht="26.15" customHeight="1" x14ac:dyDescent="0.35">
      <c r="A70" s="1">
        <v>1981553</v>
      </c>
      <c r="B70" s="34" t="str">
        <f>VLOOKUP(A70,'S8 Details'!59:146,2,FALSE)</f>
        <v>Update to SNAP + MaineCare Program Pages for the Ways to Apply Tile</v>
      </c>
      <c r="C70" s="229" t="s">
        <v>120</v>
      </c>
      <c r="D70" s="230" t="str">
        <f>VLOOKUP(A70,'S8 Details'!59:191,4,FALSE)</f>
        <v>TBD</v>
      </c>
      <c r="E70" s="231">
        <v>3</v>
      </c>
      <c r="F70" s="33">
        <v>3</v>
      </c>
      <c r="G70" s="33"/>
      <c r="H70" s="33"/>
      <c r="I70" s="33"/>
      <c r="J70" s="33"/>
      <c r="K70" s="232">
        <f>E70-SUM(F70+G70+H70+I70+J70)</f>
        <v>0</v>
      </c>
      <c r="L70" s="33">
        <f>F70+G70</f>
        <v>3</v>
      </c>
      <c r="M70" s="345">
        <f>IFERROR(L70/E70,0)</f>
        <v>1</v>
      </c>
      <c r="N70" s="345">
        <f>IFERROR(F70/L70,0)</f>
        <v>1</v>
      </c>
      <c r="O70" s="345">
        <f>IFERROR(R70/L70,0)</f>
        <v>0.66666666666666663</v>
      </c>
      <c r="P70" s="2"/>
      <c r="Q70" s="41"/>
      <c r="R70" s="346">
        <v>2</v>
      </c>
    </row>
    <row r="71" spans="1:18" x14ac:dyDescent="0.3">
      <c r="A71" s="389" t="s">
        <v>110</v>
      </c>
      <c r="B71" s="390"/>
      <c r="C71" s="390"/>
      <c r="D71" s="391"/>
      <c r="E71" s="343">
        <f t="shared" ref="E71:L71" si="19">SUM(E12:E70)</f>
        <v>274</v>
      </c>
      <c r="F71" s="343">
        <f t="shared" si="19"/>
        <v>274</v>
      </c>
      <c r="G71" s="343">
        <f t="shared" si="19"/>
        <v>0</v>
      </c>
      <c r="H71" s="343">
        <f t="shared" si="19"/>
        <v>0</v>
      </c>
      <c r="I71" s="343">
        <f t="shared" si="19"/>
        <v>0</v>
      </c>
      <c r="J71" s="343">
        <f t="shared" si="19"/>
        <v>0</v>
      </c>
      <c r="K71" s="61">
        <f t="shared" si="19"/>
        <v>0</v>
      </c>
      <c r="L71" s="343">
        <f t="shared" si="19"/>
        <v>274</v>
      </c>
      <c r="M71" s="38">
        <f>L71/E71</f>
        <v>1</v>
      </c>
      <c r="N71" s="38">
        <f t="shared" si="2"/>
        <v>1</v>
      </c>
      <c r="O71" s="38">
        <f t="shared" si="3"/>
        <v>0.84306569343065696</v>
      </c>
      <c r="P71" s="37"/>
      <c r="Q71" s="41"/>
      <c r="R71" s="30">
        <f>SUM(R12:R70)</f>
        <v>231</v>
      </c>
    </row>
    <row r="73" spans="1:18" ht="14.5" customHeight="1" x14ac:dyDescent="0.3"/>
    <row r="74" spans="1:18" ht="14.5" customHeight="1" x14ac:dyDescent="0.3"/>
  </sheetData>
  <autoFilter ref="A11:R71" xr:uid="{F4424A7D-8DAA-4533-B98A-C3ED3808CCF1}"/>
  <mergeCells count="19">
    <mergeCell ref="N7:N8"/>
    <mergeCell ref="O7:O8"/>
    <mergeCell ref="A1:K1"/>
    <mergeCell ref="I2:J2"/>
    <mergeCell ref="I3:J3"/>
    <mergeCell ref="A6:O6"/>
    <mergeCell ref="A7:A8"/>
    <mergeCell ref="B7:B8"/>
    <mergeCell ref="C7:C8"/>
    <mergeCell ref="D7:D8"/>
    <mergeCell ref="E7:E8"/>
    <mergeCell ref="F7:F8"/>
    <mergeCell ref="I9:K9"/>
    <mergeCell ref="L9:M9"/>
    <mergeCell ref="A71:D71"/>
    <mergeCell ref="G7:G8"/>
    <mergeCell ref="H7:H8"/>
    <mergeCell ref="I7:K8"/>
    <mergeCell ref="L7:M8"/>
  </mergeCells>
  <conditionalFormatting sqref="A12:A31">
    <cfRule type="duplicateValues" dxfId="218" priority="10"/>
  </conditionalFormatting>
  <conditionalFormatting sqref="A32:A37">
    <cfRule type="duplicateValues" dxfId="217" priority="9"/>
  </conditionalFormatting>
  <conditionalFormatting sqref="A13:A16">
    <cfRule type="duplicateValues" dxfId="216" priority="11"/>
  </conditionalFormatting>
  <conditionalFormatting sqref="A17:A31">
    <cfRule type="duplicateValues" dxfId="215" priority="12"/>
  </conditionalFormatting>
  <conditionalFormatting sqref="A38:A40">
    <cfRule type="duplicateValues" dxfId="214" priority="8"/>
  </conditionalFormatting>
  <conditionalFormatting sqref="A41:A54">
    <cfRule type="duplicateValues" dxfId="213" priority="7"/>
  </conditionalFormatting>
  <conditionalFormatting sqref="A55:A61">
    <cfRule type="duplicateValues" dxfId="212" priority="6"/>
  </conditionalFormatting>
  <conditionalFormatting sqref="A62">
    <cfRule type="duplicateValues" dxfId="211" priority="3"/>
  </conditionalFormatting>
  <conditionalFormatting sqref="A63:A64">
    <cfRule type="duplicateValues" dxfId="210" priority="2"/>
  </conditionalFormatting>
  <hyperlinks>
    <hyperlink ref="A12" r:id="rId1" display="https://octane.deloitte.com/ui/entity-navigation.jsp?p=1001/399004&amp;entityType=work_item&amp;id=1909403" xr:uid="{BE1AF70D-D8CE-4D1A-8676-08012EA8CEF3}"/>
    <hyperlink ref="A13" r:id="rId2" display="https://octane.deloitte.com/ui/entity-navigation.jsp?p=1001/399004&amp;entityType=work_item&amp;id=1868192" xr:uid="{48C345BC-B638-44D5-AD61-5E726AE85850}"/>
    <hyperlink ref="A14" r:id="rId3" display="https://octane.deloitte.com/ui/entity-navigation.jsp?p=1001/399004&amp;entityType=work_item&amp;id=1914022" xr:uid="{843959AB-0148-4694-8838-D5C696993AAF}"/>
    <hyperlink ref="A15" r:id="rId4" display="https://octane.deloitte.com/ui/entity-navigation.jsp?p=1001/399004&amp;entityType=work_item&amp;id=1914020" xr:uid="{895990FB-170C-47CB-99FC-C3F4370EC9E2}"/>
    <hyperlink ref="A17" r:id="rId5" display="https://octane.deloitte.com/ui/entity-navigation.jsp?p=1001/399004&amp;entityType=work_item&amp;id=1946683" xr:uid="{6B04878B-DD1A-4F72-997E-F8A7F43D266B}"/>
    <hyperlink ref="A18" r:id="rId6" display="https://octane.deloitte.com/ui/entity-navigation.jsp?p=1001/399004&amp;entityType=work_item&amp;id=1946653" xr:uid="{4AAFB6AA-1571-4479-9FFD-E80D7282CCA7}"/>
    <hyperlink ref="A19" r:id="rId7" display="https://octane.deloitte.com/ui/entity-navigation.jsp?p=1001/399004&amp;entityType=work_item&amp;id=1946684" xr:uid="{6507A43F-09E6-4679-9CFD-094F1AA14D66}"/>
    <hyperlink ref="A20" r:id="rId8" display="https://octane.deloitte.com/ui/entity-navigation.jsp?p=1001/399004&amp;entityType=work_item&amp;id=1946685" xr:uid="{5E4D002F-7786-44FD-B8B5-6174B0DDFA5B}"/>
    <hyperlink ref="A21" r:id="rId9" display="https://octane.deloitte.com/ui/entity-navigation.jsp?p=1001/399004&amp;entityType=work_item&amp;id=1946686" xr:uid="{970B9905-11F9-46D9-83FA-03AE9714B063}"/>
    <hyperlink ref="A22" r:id="rId10" display="https://octane.deloitte.com/ui/entity-navigation.jsp?p=1001/399004&amp;entityType=work_item&amp;id=1946654" xr:uid="{7C80A5F1-423B-42E8-93AE-14B35D2FC286}"/>
    <hyperlink ref="A23" r:id="rId11" display="https://octane.deloitte.com/ui/entity-navigation.jsp?p=1001/399004&amp;entityType=work_item&amp;id=1946655" xr:uid="{FC2BF485-299E-448A-B868-8EAB1CD7CFBB}"/>
    <hyperlink ref="A24" r:id="rId12" display="https://octane.deloitte.com/ui/entity-navigation.jsp?p=1001/399004&amp;entityType=work_item&amp;id=1946657" xr:uid="{525D94C9-491A-45E7-865F-D158FFA5B74D}"/>
    <hyperlink ref="A25" r:id="rId13" display="https://octane.deloitte.com/ui/entity-navigation.jsp?p=1001/399004&amp;entityType=work_item&amp;id=1946659" xr:uid="{1D170373-BCBC-47CD-A85A-619E688D1EA4}"/>
    <hyperlink ref="A26" r:id="rId14" display="https://octane.deloitte.com/ui/entity-navigation.jsp?p=1001/399004&amp;entityType=work_item&amp;id=1946661" xr:uid="{1ED795D0-EDD8-462E-AE6F-C78077B704D7}"/>
    <hyperlink ref="A27" r:id="rId15" display="https://octane.deloitte.com/ui/entity-navigation.jsp?p=1001/399004&amp;entityType=work_item&amp;id=1946663" xr:uid="{03735D1C-ADE4-4107-A4FE-CAD01DC2C4BC}"/>
    <hyperlink ref="A28" r:id="rId16" display="https://octane.deloitte.com/ui/entity-navigation.jsp?p=1001/399004&amp;entityType=work_item&amp;id=1946665" xr:uid="{D92E67D6-8198-4BB0-A312-D60969DCB806}"/>
    <hyperlink ref="A29" r:id="rId17" display="https://octane.deloitte.com/ui/entity-navigation.jsp?p=1001/399004&amp;entityType=work_item&amp;id=1946637" xr:uid="{F42842C3-DD6A-4C3A-BE3E-3354098C7E7D}"/>
    <hyperlink ref="A30" r:id="rId18" display="https://octane.deloitte.com/ui/entity-navigation.jsp?p=1001/399004&amp;entityType=work_item&amp;id=1946674" xr:uid="{CC6082AA-EEC7-4C75-9BBF-853321CBD0B3}"/>
    <hyperlink ref="A31" r:id="rId19" display="https://octane.deloitte.com/ui/entity-navigation.jsp?p=1001/399004&amp;entityType=work_item&amp;id=1946688" xr:uid="{93ACF619-5650-4C6F-89FE-00906DC1E80D}"/>
    <hyperlink ref="A32" r:id="rId20" display="https://octane.deloitte.com/ui/entity-navigation.jsp?p=1001/399004&amp;entityType=work_item&amp;id=1960063" xr:uid="{77CC63CD-5E7E-4626-A301-82BC1C82AB9A}"/>
    <hyperlink ref="A33" r:id="rId21" display="https://octane.deloitte.com/ui/entity-navigation.jsp?p=1001/399004&amp;entityType=work_item&amp;id=1960021" xr:uid="{C3DA05B1-994E-4F1F-BA2E-1F0BE75BE61E}"/>
    <hyperlink ref="A34" r:id="rId22" display="https://octane.deloitte.com/ui/entity-navigation.jsp?p=1001/399004&amp;entityType=work_item&amp;id=1937927" xr:uid="{E50214DA-FD2B-4E5F-ACF2-5EF725B7DCC5}"/>
    <hyperlink ref="A35" r:id="rId23" display="https://octane.deloitte.com/ui/entity-navigation.jsp?p=1001/399004&amp;entityType=work_item&amp;id=1886592" xr:uid="{143BA379-552F-416B-B9F3-DD9F60B06203}"/>
    <hyperlink ref="A36" r:id="rId24" display="https://octane.deloitte.com/ui/entity-navigation.jsp?p=1001/399004&amp;entityType=work_item&amp;id=1960379" xr:uid="{E0C171C3-B9F2-468A-83E1-78DEE64369B3}"/>
    <hyperlink ref="A37" r:id="rId25" display="https://octane.deloitte.com/ui/entity-navigation.jsp?p=1001/399004&amp;entityType=work_item&amp;id=1957905" xr:uid="{592BBC98-F755-4B06-AA33-63A2FBBD0CC1}"/>
    <hyperlink ref="A39" r:id="rId26" display="https://octane.deloitte.com/ui/entity-navigation.jsp?p=1001/399004&amp;entityType=work_item&amp;id=1959992" xr:uid="{264D8829-613F-4A5B-B986-C2AF87F96245}"/>
    <hyperlink ref="A40" r:id="rId27" display="https://octane.deloitte.com/ui/entity-navigation.jsp?p=1001/399004&amp;entityType=work_item&amp;id=1961242" xr:uid="{46034619-2F11-4C73-AA2B-D1ECC67F40F7}"/>
    <hyperlink ref="A41" r:id="rId28" display="https://octane.deloitte.com/ui/entity-navigation.jsp?p=1001/399004&amp;entityType=work_item&amp;id=1960761" xr:uid="{D0713B15-CA38-4DF7-ABAD-73E4D6DFAA4B}"/>
    <hyperlink ref="A42" r:id="rId29" display="https://octane.deloitte.com/ui/entity-navigation.jsp?p=1001/399004&amp;entityType=work_item&amp;id=1960763" xr:uid="{902073DC-CE41-4DD4-90F0-CFEB1B17B609}"/>
    <hyperlink ref="A43" r:id="rId30" display="https://octane.deloitte.com/ui/entity-navigation.jsp?p=1001/399004&amp;entityType=work_item&amp;id=1960764" xr:uid="{DC95181D-7988-430D-84D8-49900AEA645F}"/>
    <hyperlink ref="A44" r:id="rId31" display="https://octane.deloitte.com/ui/entity-navigation.jsp?p=1001/399004&amp;entityType=work_item&amp;id=1960766" xr:uid="{250E9782-6FEE-4A60-A819-ED37452A5DBB}"/>
    <hyperlink ref="A45" r:id="rId32" display="https://octane.deloitte.com/ui/entity-navigation.jsp?p=1001/399004&amp;entityType=work_item&amp;id=1960767" xr:uid="{531D89B6-7F07-4239-969E-97C60A947E09}"/>
    <hyperlink ref="A46" r:id="rId33" display="https://octane.deloitte.com/ui/entity-navigation.jsp?p=1001/399004&amp;entityType=work_item&amp;id=1960770" xr:uid="{6BB6DAE2-09A1-4AFF-99FC-78EF361FE68E}"/>
    <hyperlink ref="A47" r:id="rId34" display="https://octane.deloitte.com/ui/entity-navigation.jsp?p=1001/399004&amp;entityType=work_item&amp;id=1960773" xr:uid="{CCD9776E-13C4-4D32-8D35-26EE61FA3DBC}"/>
    <hyperlink ref="A48" r:id="rId35" display="https://octane.deloitte.com/ui/entity-navigation.jsp?p=1001/399004&amp;entityType=work_item&amp;id=1960774" xr:uid="{02C1F621-AB30-4BDE-BB69-0DAEAF63CFA7}"/>
    <hyperlink ref="A49" r:id="rId36" display="https://octane.deloitte.com/ui/entity-navigation.jsp?p=1001/399004&amp;entityType=work_item&amp;id=1960776" xr:uid="{8FB5FA21-AF4D-4797-9087-2CB38E6F83B2}"/>
    <hyperlink ref="A50" r:id="rId37" display="https://octane.deloitte.com/ui/entity-navigation.jsp?p=1001/399004&amp;entityType=work_item&amp;id=1960779" xr:uid="{D867D089-7A78-40B5-B977-55C2D50ADBD0}"/>
    <hyperlink ref="A51" r:id="rId38" display="https://octane.deloitte.com/ui/entity-navigation.jsp?p=1001/399004&amp;entityType=work_item&amp;id=1960790" xr:uid="{9C79AC1B-C68E-4FF4-80B8-F1CEA96214D5}"/>
    <hyperlink ref="A52" r:id="rId39" display="https://octane.deloitte.com/ui/entity-navigation.jsp?p=1001/399004&amp;entityType=work_item&amp;id=1960791" xr:uid="{AEC09C0F-4C72-4805-B784-2AFBC77DAF7B}"/>
    <hyperlink ref="A53" r:id="rId40" display="https://octane.deloitte.com/ui/entity-navigation.jsp?p=1001/399004&amp;entityType=work_item&amp;id=1960793" xr:uid="{7DE3EE35-3198-4C8F-86E9-AC9971AC2355}"/>
    <hyperlink ref="A54" r:id="rId41" display="https://octane.deloitte.com/ui/entity-navigation.jsp?p=1001/399004&amp;entityType=work_item&amp;id=1961406" xr:uid="{DED143D9-8F85-4886-A7FF-955B360C0B5E}"/>
    <hyperlink ref="A55" r:id="rId42" display="https://octane.deloitte.com/ui/entity-navigation.jsp?p=1001/399004&amp;entityType=work_item&amp;id=1968178" xr:uid="{F6A2C75F-1E4F-46FB-A25A-B040D393D08C}"/>
    <hyperlink ref="A56" r:id="rId43" display="https://octane.deloitte.com/ui/entity-navigation.jsp?p=1001/399004&amp;entityType=work_item&amp;id=1968186" xr:uid="{0821B827-4476-45A6-876A-EAC8CA35202A}"/>
    <hyperlink ref="A57" r:id="rId44" display="https://octane.deloitte.com/ui/entity-navigation.jsp?p=1001/399004&amp;entityType=work_item&amp;id=1970129" xr:uid="{19640E2E-4D15-4C38-A169-B831AEED6353}"/>
    <hyperlink ref="A58" r:id="rId45" display="https://octane.deloitte.com/ui/entity-navigation.jsp?p=1001/399004&amp;entityType=work_item&amp;id=1970128" xr:uid="{CF078CDC-026A-4142-A283-94300820E7BA}"/>
    <hyperlink ref="A59" r:id="rId46" display="https://octane.deloitte.com/ui/entity-navigation.jsp?p=1001/399004&amp;entityType=work_item&amp;id=1970039" xr:uid="{D1A688E4-A270-4EEF-8411-903271C15F8F}"/>
    <hyperlink ref="A60" r:id="rId47" display="https://octane.deloitte.com/ui/entity-navigation.jsp?p=1001/399004&amp;entityType=work_item&amp;id=1970040" xr:uid="{3E5485BA-7631-49DC-AC02-FB0D1C96242E}"/>
    <hyperlink ref="A61" r:id="rId48" display="https://octane.deloitte.com/ui/entity-navigation.jsp?p=1001/399004&amp;entityType=work_item&amp;id=1970041" xr:uid="{97ECB3E8-72AE-44A7-9095-E6F33B09BDF5}"/>
    <hyperlink ref="A65" r:id="rId49" display="https://octane.deloitte.com/ui/entity-navigation.jsp?p=1001/399004&amp;entityType=work_item&amp;id=1978480" xr:uid="{6C3DFD3A-9995-4554-8291-3CDBEB50D5EE}"/>
    <hyperlink ref="A66" r:id="rId50" display="https://octane.deloitte.com/ui/entity-navigation.jsp?p=1001/399004&amp;entityType=work_item&amp;id=1980753" xr:uid="{71298D8B-2FB7-47C9-B1E8-49CC780E58C2}"/>
    <hyperlink ref="A67" r:id="rId51" display="https://octane.deloitte.com/ui/entity-navigation.jsp?p=1001/399004&amp;entityType=work_item&amp;id=1981084" xr:uid="{9C3F13C5-7AA8-4C66-AC3C-05C1766346E0}"/>
    <hyperlink ref="A68" r:id="rId52" display="https://octane.deloitte.com/ui/entity-navigation.jsp?p=1001/399004&amp;entityType=work_item&amp;id=1981089" xr:uid="{792216D8-DD31-43B8-A306-A6FE72EEBC78}"/>
    <hyperlink ref="A69" r:id="rId53" display="https://octane.deloitte.com/ui/entity-navigation.jsp?p=1001/399004&amp;entityType=work_item&amp;id=1982276" xr:uid="{D4E13981-AFE8-4786-8A5A-B3BAD7D041D8}"/>
    <hyperlink ref="A70" r:id="rId54" display="https://octane.deloitte.com/ui/entity-navigation.jsp?p=1001/399004&amp;entityType=work_item&amp;id=1981553" xr:uid="{4F9A3410-2E99-4237-9591-A1BB4C312CA6}"/>
  </hyperlinks>
  <pageMargins left="0.7" right="0.7" top="0.75" bottom="0.75" header="0.3" footer="0.3"/>
  <pageSetup paperSize="9" orientation="portrait" r:id="rId5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37525-EF62-482C-942D-11A74DDB6401}">
  <dimension ref="A1:S74"/>
  <sheetViews>
    <sheetView zoomScale="58" zoomScaleNormal="60" workbookViewId="0">
      <selection activeCell="A54" sqref="A54:F74"/>
    </sheetView>
  </sheetViews>
  <sheetFormatPr defaultColWidth="8.7265625" defaultRowHeight="13" x14ac:dyDescent="0.3"/>
  <cols>
    <col min="1" max="1" width="20.1796875" style="56" customWidth="1"/>
    <col min="2" max="2" width="30.26953125" style="56" bestFit="1" customWidth="1"/>
    <col min="3" max="3" width="23.453125" style="56" customWidth="1"/>
    <col min="4" max="4" width="18.54296875" style="56" customWidth="1"/>
    <col min="5" max="5" width="21.54296875" style="56" customWidth="1"/>
    <col min="6" max="6" width="16.453125" style="56" customWidth="1"/>
    <col min="7" max="7" width="13" style="56" customWidth="1"/>
    <col min="8" max="8" width="11.1796875" style="56" customWidth="1"/>
    <col min="9" max="9" width="15.453125" style="56" customWidth="1"/>
    <col min="10" max="10" width="8.54296875" style="56" customWidth="1"/>
    <col min="11" max="11" width="12.453125" style="56" customWidth="1"/>
    <col min="12" max="12" width="14.81640625" style="56" customWidth="1"/>
    <col min="13" max="13" width="20.54296875" style="56" customWidth="1"/>
    <col min="14" max="14" width="13.7265625" style="56" customWidth="1"/>
    <col min="15" max="15" width="22.1796875" style="56" customWidth="1"/>
    <col min="16" max="16" width="21.7265625" style="56" hidden="1" customWidth="1"/>
    <col min="17" max="16384" width="8.7265625" style="56"/>
  </cols>
  <sheetData>
    <row r="1" spans="1:17" x14ac:dyDescent="0.3">
      <c r="A1" s="387" t="s">
        <v>118</v>
      </c>
      <c r="B1" s="388"/>
      <c r="C1" s="388"/>
      <c r="D1" s="388"/>
      <c r="E1" s="388"/>
      <c r="F1" s="388"/>
      <c r="G1" s="388"/>
      <c r="H1" s="388"/>
      <c r="I1" s="388"/>
    </row>
    <row r="2" spans="1:17" ht="40" customHeight="1" x14ac:dyDescent="0.3">
      <c r="A2" s="344" t="s">
        <v>74</v>
      </c>
      <c r="B2" s="344" t="s">
        <v>119</v>
      </c>
      <c r="C2" s="344" t="s">
        <v>120</v>
      </c>
      <c r="D2" s="344" t="s">
        <v>121</v>
      </c>
      <c r="E2" s="344" t="s">
        <v>122</v>
      </c>
      <c r="F2" s="344" t="s">
        <v>123</v>
      </c>
      <c r="G2" s="344" t="s">
        <v>124</v>
      </c>
      <c r="H2" s="344" t="s">
        <v>125</v>
      </c>
      <c r="I2" s="344" t="s">
        <v>27</v>
      </c>
    </row>
    <row r="3" spans="1:17" x14ac:dyDescent="0.3">
      <c r="A3" s="32" t="s">
        <v>81</v>
      </c>
      <c r="B3" s="33">
        <f>COUNTA(B12:B49)</f>
        <v>38</v>
      </c>
      <c r="C3" s="33">
        <f>COUNTIF(C11:C49,C2)</f>
        <v>28</v>
      </c>
      <c r="D3" s="33">
        <f>COUNTIF(C11:C49,D2)</f>
        <v>0</v>
      </c>
      <c r="E3" s="33">
        <f>COUNTIF(C11:C49,E2)</f>
        <v>3</v>
      </c>
      <c r="F3" s="33">
        <f>COUNTIF(C11:C49,F2)</f>
        <v>0</v>
      </c>
      <c r="G3" s="33">
        <f>COUNTIF(C11:C49,G2)</f>
        <v>0</v>
      </c>
      <c r="H3" s="33">
        <f>COUNTIF(C11:C49,H2)</f>
        <v>0</v>
      </c>
      <c r="I3" s="349">
        <f>COUNTIF(C11:C49,I2)</f>
        <v>7</v>
      </c>
    </row>
    <row r="6" spans="1:17" x14ac:dyDescent="0.3">
      <c r="A6" s="382" t="s">
        <v>126</v>
      </c>
      <c r="B6" s="382"/>
      <c r="C6" s="382"/>
      <c r="D6" s="382"/>
      <c r="E6" s="382"/>
      <c r="F6" s="382"/>
      <c r="G6" s="382"/>
      <c r="H6" s="382"/>
      <c r="I6" s="382"/>
      <c r="J6" s="382"/>
      <c r="K6" s="382"/>
      <c r="L6" s="382"/>
      <c r="M6" s="382"/>
    </row>
    <row r="7" spans="1:17" ht="14.5" customHeight="1" x14ac:dyDescent="0.3">
      <c r="A7" s="392" t="s">
        <v>74</v>
      </c>
      <c r="B7" s="392" t="s">
        <v>109</v>
      </c>
      <c r="C7" s="392" t="s">
        <v>127</v>
      </c>
      <c r="D7" s="392" t="s">
        <v>128</v>
      </c>
      <c r="E7" s="392" t="s">
        <v>77</v>
      </c>
      <c r="F7" s="392" t="s">
        <v>125</v>
      </c>
      <c r="G7" s="392" t="s">
        <v>129</v>
      </c>
      <c r="H7" s="392" t="s">
        <v>130</v>
      </c>
      <c r="I7" s="392" t="s">
        <v>131</v>
      </c>
      <c r="J7" s="392"/>
      <c r="K7" s="392" t="s">
        <v>132</v>
      </c>
      <c r="L7" s="392"/>
      <c r="M7" s="392" t="s">
        <v>133</v>
      </c>
    </row>
    <row r="8" spans="1:17" x14ac:dyDescent="0.3">
      <c r="A8" s="392"/>
      <c r="B8" s="392"/>
      <c r="C8" s="392"/>
      <c r="D8" s="392"/>
      <c r="E8" s="392"/>
      <c r="F8" s="392"/>
      <c r="G8" s="392"/>
      <c r="H8" s="392"/>
      <c r="I8" s="392"/>
      <c r="J8" s="392"/>
      <c r="K8" s="392"/>
      <c r="L8" s="392"/>
      <c r="M8" s="392"/>
    </row>
    <row r="9" spans="1:17" x14ac:dyDescent="0.3">
      <c r="A9" s="32" t="s">
        <v>81</v>
      </c>
      <c r="B9" s="33">
        <f t="shared" ref="B9:I9" si="0">E50</f>
        <v>281</v>
      </c>
      <c r="C9" s="33">
        <f t="shared" si="0"/>
        <v>278</v>
      </c>
      <c r="D9" s="33">
        <f t="shared" si="0"/>
        <v>3</v>
      </c>
      <c r="E9" s="33">
        <f t="shared" si="0"/>
        <v>0</v>
      </c>
      <c r="F9" s="33">
        <f t="shared" si="0"/>
        <v>0</v>
      </c>
      <c r="G9" s="33">
        <f t="shared" si="0"/>
        <v>0</v>
      </c>
      <c r="H9" s="33">
        <f t="shared" si="0"/>
        <v>281</v>
      </c>
      <c r="I9" s="393">
        <f t="shared" si="0"/>
        <v>1</v>
      </c>
      <c r="J9" s="393"/>
      <c r="K9" s="393">
        <f>M50</f>
        <v>0.98932384341637014</v>
      </c>
      <c r="L9" s="393"/>
      <c r="M9" s="345">
        <f>N50</f>
        <v>0.85053380782918153</v>
      </c>
    </row>
    <row r="11" spans="1:17" x14ac:dyDescent="0.3">
      <c r="A11" s="342" t="s">
        <v>106</v>
      </c>
      <c r="B11" s="342" t="s">
        <v>2</v>
      </c>
      <c r="C11" s="342" t="s">
        <v>107</v>
      </c>
      <c r="D11" s="342" t="s">
        <v>108</v>
      </c>
      <c r="E11" s="342" t="s">
        <v>109</v>
      </c>
      <c r="F11" s="342" t="s">
        <v>127</v>
      </c>
      <c r="G11" s="342" t="s">
        <v>128</v>
      </c>
      <c r="H11" s="342" t="s">
        <v>77</v>
      </c>
      <c r="I11" s="342" t="s">
        <v>125</v>
      </c>
      <c r="J11" s="342" t="s">
        <v>129</v>
      </c>
      <c r="K11" s="342" t="s">
        <v>130</v>
      </c>
      <c r="L11" s="342" t="s">
        <v>134</v>
      </c>
      <c r="M11" s="342" t="s">
        <v>132</v>
      </c>
      <c r="N11" s="342" t="s">
        <v>135</v>
      </c>
      <c r="O11" s="342" t="s">
        <v>136</v>
      </c>
      <c r="P11" s="342" t="s">
        <v>18</v>
      </c>
      <c r="Q11" s="342" t="s">
        <v>137</v>
      </c>
    </row>
    <row r="12" spans="1:17" ht="26" x14ac:dyDescent="0.3">
      <c r="A12" s="41">
        <v>1712357</v>
      </c>
      <c r="B12" s="34" t="str">
        <f>VLOOKUP(A12,'Sprint Details'!A3:R11,2,FALSE)</f>
        <v>Remove KY-specific Application Screens</v>
      </c>
      <c r="C12" s="35" t="s">
        <v>120</v>
      </c>
      <c r="D12" s="36">
        <f>VLOOKUP('S2QA Exe'!A12,'Sprint Details'!A2:R11,3,FALSE)</f>
        <v>44239</v>
      </c>
      <c r="E12" s="33">
        <f>VLOOKUP(A12,'Sprint Details'!A2:R11,6,FALSE)</f>
        <v>6</v>
      </c>
      <c r="F12" s="33">
        <v>6</v>
      </c>
      <c r="G12" s="33"/>
      <c r="H12" s="96"/>
      <c r="I12" s="33"/>
      <c r="J12" s="59">
        <f>E12-SUM(F12+G12+H12+I12)</f>
        <v>0</v>
      </c>
      <c r="K12" s="33">
        <f>F12+G12</f>
        <v>6</v>
      </c>
      <c r="L12" s="345">
        <f>IFERROR(K12/E12,0)</f>
        <v>1</v>
      </c>
      <c r="M12" s="345">
        <f>IFERROR(F12/K12,0)</f>
        <v>1</v>
      </c>
      <c r="N12" s="345">
        <f>IFERROR(Q12/K12,0)</f>
        <v>1</v>
      </c>
      <c r="O12" s="25"/>
      <c r="P12" s="42"/>
      <c r="Q12" s="346">
        <v>6</v>
      </c>
    </row>
    <row r="13" spans="1:17" x14ac:dyDescent="0.3">
      <c r="A13" s="41">
        <v>1712369</v>
      </c>
      <c r="B13" s="34" t="str">
        <f>VLOOKUP(A13,'Sprint Details'!A4:R12,2,FALSE)</f>
        <v>2.01 Application Intake Flow</v>
      </c>
      <c r="C13" s="35" t="s">
        <v>27</v>
      </c>
      <c r="D13" s="36" t="str">
        <f>VLOOKUP('S2QA Exe'!A13,'Sprint Details'!A3:R11,3,FALSE)</f>
        <v>NA</v>
      </c>
      <c r="E13" s="33">
        <f>VLOOKUP(A13,'Sprint Details'!A3:R11,6,FALSE)</f>
        <v>0</v>
      </c>
      <c r="F13" s="33"/>
      <c r="G13" s="33"/>
      <c r="H13" s="33"/>
      <c r="I13" s="33"/>
      <c r="J13" s="59">
        <f t="shared" ref="J13:J49" si="1">E13-SUM(F13+G13+H13+I13)</f>
        <v>0</v>
      </c>
      <c r="K13" s="33">
        <f t="shared" ref="K13:K49" si="2">F13+G13</f>
        <v>0</v>
      </c>
      <c r="L13" s="345">
        <f t="shared" ref="L13:L45" si="3">IFERROR(K13/E13,0)</f>
        <v>0</v>
      </c>
      <c r="M13" s="345">
        <f t="shared" ref="M13:M49" si="4">IFERROR(F13/K13,0)</f>
        <v>0</v>
      </c>
      <c r="N13" s="345">
        <f t="shared" ref="N13:N49" si="5">IFERROR(Q13/K13,0)</f>
        <v>0</v>
      </c>
      <c r="O13" s="25"/>
      <c r="P13" s="41"/>
      <c r="Q13" s="41"/>
    </row>
    <row r="14" spans="1:17" x14ac:dyDescent="0.3">
      <c r="A14" s="41">
        <v>1712558</v>
      </c>
      <c r="B14" s="34" t="str">
        <f>VLOOKUP(A14,'Sprint Details'!A5:R43,2,FALSE)</f>
        <v>2.02 Application Overview Module</v>
      </c>
      <c r="C14" s="35" t="s">
        <v>27</v>
      </c>
      <c r="D14" s="36" t="str">
        <f>VLOOKUP('S2QA Exe'!A14,'Sprint Details'!A4:R43,3,FALSE)</f>
        <v>NA</v>
      </c>
      <c r="E14" s="33">
        <f>VLOOKUP(A14,'Sprint Details'!A4:R43,6,FALSE)</f>
        <v>0</v>
      </c>
      <c r="F14" s="33"/>
      <c r="G14" s="33"/>
      <c r="H14" s="33"/>
      <c r="I14" s="33"/>
      <c r="J14" s="59">
        <f t="shared" si="1"/>
        <v>0</v>
      </c>
      <c r="K14" s="33">
        <f t="shared" si="2"/>
        <v>0</v>
      </c>
      <c r="L14" s="345">
        <f t="shared" si="3"/>
        <v>0</v>
      </c>
      <c r="M14" s="345">
        <f t="shared" si="4"/>
        <v>0</v>
      </c>
      <c r="N14" s="345">
        <f t="shared" si="5"/>
        <v>0</v>
      </c>
      <c r="O14" s="25"/>
      <c r="P14" s="41"/>
      <c r="Q14" s="41"/>
    </row>
    <row r="15" spans="1:17" ht="26" x14ac:dyDescent="0.3">
      <c r="A15" s="41">
        <v>1709988</v>
      </c>
      <c r="B15" s="34" t="str">
        <f>VLOOKUP(A15,'Sprint Details'!A6:R44,2,FALSE)</f>
        <v>2.02.01 Get Started on the Benefits Application</v>
      </c>
      <c r="C15" s="35" t="s">
        <v>120</v>
      </c>
      <c r="D15" s="36">
        <f>VLOOKUP('S2QA Exe'!A15,'Sprint Details'!A5:R44,3,FALSE)</f>
        <v>44229</v>
      </c>
      <c r="E15" s="33">
        <f>VLOOKUP(A15,'Sprint Details'!A5:R44,6,FALSE)</f>
        <v>8</v>
      </c>
      <c r="F15" s="33">
        <v>8</v>
      </c>
      <c r="G15" s="33"/>
      <c r="H15" s="33"/>
      <c r="I15" s="33"/>
      <c r="J15" s="59">
        <f t="shared" si="1"/>
        <v>0</v>
      </c>
      <c r="K15" s="33">
        <f t="shared" si="2"/>
        <v>8</v>
      </c>
      <c r="L15" s="345">
        <f t="shared" si="3"/>
        <v>1</v>
      </c>
      <c r="M15" s="345">
        <f t="shared" si="4"/>
        <v>1</v>
      </c>
      <c r="N15" s="345">
        <f t="shared" si="5"/>
        <v>1</v>
      </c>
      <c r="O15" s="346"/>
      <c r="P15" s="41"/>
      <c r="Q15" s="346">
        <v>8</v>
      </c>
    </row>
    <row r="16" spans="1:17" ht="25.5" customHeight="1" x14ac:dyDescent="0.3">
      <c r="A16" s="41">
        <v>1709996</v>
      </c>
      <c r="B16" s="34" t="str">
        <f>VLOOKUP(A16,'Sprint Details'!A7:R45,2,FALSE)</f>
        <v>2.02.02 Information for All Who Apply</v>
      </c>
      <c r="C16" s="35" t="s">
        <v>120</v>
      </c>
      <c r="D16" s="36">
        <f>VLOOKUP('S2QA Exe'!A16,'Sprint Details'!A5:R45,3,FALSE)</f>
        <v>44229</v>
      </c>
      <c r="E16" s="33">
        <f>VLOOKUP(A16,'Sprint Details'!A5:R45,6,FALSE)</f>
        <v>4</v>
      </c>
      <c r="F16" s="33">
        <v>4</v>
      </c>
      <c r="G16" s="33"/>
      <c r="H16" s="33"/>
      <c r="I16" s="33"/>
      <c r="J16" s="59">
        <f t="shared" si="1"/>
        <v>0</v>
      </c>
      <c r="K16" s="33">
        <f t="shared" si="2"/>
        <v>4</v>
      </c>
      <c r="L16" s="345">
        <f t="shared" si="3"/>
        <v>1</v>
      </c>
      <c r="M16" s="345">
        <f t="shared" si="4"/>
        <v>1</v>
      </c>
      <c r="N16" s="345">
        <f t="shared" si="5"/>
        <v>1</v>
      </c>
      <c r="O16" s="31"/>
      <c r="P16" s="41"/>
      <c r="Q16" s="346">
        <v>4</v>
      </c>
    </row>
    <row r="17" spans="1:19" x14ac:dyDescent="0.3">
      <c r="A17" s="41">
        <v>1709997</v>
      </c>
      <c r="B17" s="34" t="str">
        <f>VLOOKUP(A17,'Sprint Details'!A8:R46,2,FALSE)</f>
        <v>2.02.03 Primary Applicant Details</v>
      </c>
      <c r="C17" s="35" t="s">
        <v>120</v>
      </c>
      <c r="D17" s="36">
        <f>VLOOKUP('S2QA Exe'!A17,'Sprint Details'!A6:R45,3,FALSE)</f>
        <v>44244</v>
      </c>
      <c r="E17" s="33">
        <f>VLOOKUP(A17,'Sprint Details'!A6:R45,6,FALSE)</f>
        <v>13</v>
      </c>
      <c r="F17" s="33">
        <v>13</v>
      </c>
      <c r="G17" s="33"/>
      <c r="H17" s="33"/>
      <c r="I17" s="33"/>
      <c r="J17" s="59">
        <f t="shared" si="1"/>
        <v>0</v>
      </c>
      <c r="K17" s="33">
        <f t="shared" si="2"/>
        <v>13</v>
      </c>
      <c r="L17" s="345">
        <f t="shared" si="3"/>
        <v>1</v>
      </c>
      <c r="M17" s="345">
        <f t="shared" si="4"/>
        <v>1</v>
      </c>
      <c r="N17" s="345">
        <f t="shared" si="5"/>
        <v>0.69230769230769229</v>
      </c>
      <c r="O17" s="31"/>
      <c r="P17" s="41"/>
      <c r="Q17" s="346">
        <v>9</v>
      </c>
    </row>
    <row r="18" spans="1:19" x14ac:dyDescent="0.3">
      <c r="A18" s="41">
        <v>1709999</v>
      </c>
      <c r="B18" s="34" t="str">
        <f>VLOOKUP(A18,'Sprint Details'!A9:R47,2,FALSE)</f>
        <v>2.02.04 Program Selection</v>
      </c>
      <c r="C18" s="35" t="s">
        <v>120</v>
      </c>
      <c r="D18" s="36">
        <f>VLOOKUP('S2QA Exe'!A18,'Sprint Details'!A7:R45,3,FALSE)</f>
        <v>44229</v>
      </c>
      <c r="E18" s="33">
        <f>VLOOKUP(A18,'Sprint Details'!A7:R45,6,FALSE)</f>
        <v>8</v>
      </c>
      <c r="F18" s="33">
        <v>8</v>
      </c>
      <c r="G18" s="33"/>
      <c r="H18" s="33"/>
      <c r="I18" s="33"/>
      <c r="J18" s="59">
        <f t="shared" si="1"/>
        <v>0</v>
      </c>
      <c r="K18" s="33">
        <f t="shared" si="2"/>
        <v>8</v>
      </c>
      <c r="L18" s="345">
        <f t="shared" si="3"/>
        <v>1</v>
      </c>
      <c r="M18" s="345">
        <f t="shared" si="4"/>
        <v>1</v>
      </c>
      <c r="N18" s="345">
        <f t="shared" si="5"/>
        <v>0.875</v>
      </c>
      <c r="O18" s="346"/>
      <c r="P18" s="41"/>
      <c r="Q18" s="346">
        <v>7</v>
      </c>
    </row>
    <row r="19" spans="1:19" x14ac:dyDescent="0.3">
      <c r="A19" s="41">
        <v>1710000</v>
      </c>
      <c r="B19" s="34" t="str">
        <f>VLOOKUP(A19,'Sprint Details'!A10:R47,2,FALSE)</f>
        <v>2.02.05 Application Summary</v>
      </c>
      <c r="C19" s="35" t="s">
        <v>120</v>
      </c>
      <c r="D19" s="36">
        <f>VLOOKUP('S2QA Exe'!A19,'Sprint Details'!A8:R45,3,FALSE)</f>
        <v>44229</v>
      </c>
      <c r="E19" s="33">
        <f>VLOOKUP(A19,'Sprint Details'!A8:R45,6,FALSE)</f>
        <v>12</v>
      </c>
      <c r="F19" s="33">
        <v>12</v>
      </c>
      <c r="G19" s="33"/>
      <c r="H19" s="33"/>
      <c r="I19" s="33"/>
      <c r="J19" s="59">
        <f t="shared" si="1"/>
        <v>0</v>
      </c>
      <c r="K19" s="33">
        <f t="shared" si="2"/>
        <v>12</v>
      </c>
      <c r="L19" s="345">
        <f t="shared" si="3"/>
        <v>1</v>
      </c>
      <c r="M19" s="345">
        <f t="shared" si="4"/>
        <v>1</v>
      </c>
      <c r="N19" s="345">
        <f t="shared" si="5"/>
        <v>1</v>
      </c>
      <c r="O19" s="25"/>
      <c r="P19" s="41"/>
      <c r="Q19" s="346">
        <v>12</v>
      </c>
    </row>
    <row r="20" spans="1:19" x14ac:dyDescent="0.3">
      <c r="A20" s="41">
        <v>1712560</v>
      </c>
      <c r="B20" s="34" t="str">
        <f>VLOOKUP(A20,'Sprint Details'!A11:R47,2,FALSE)</f>
        <v>2.04 Contact Information</v>
      </c>
      <c r="C20" s="35" t="s">
        <v>27</v>
      </c>
      <c r="D20" s="36" t="str">
        <f>VLOOKUP('S2QA Exe'!A20,'Sprint Details'!A9:R45,3,FALSE)</f>
        <v>NA</v>
      </c>
      <c r="E20" s="33">
        <f>VLOOKUP(A20,'Sprint Details'!A9:R45,6,FALSE)</f>
        <v>0</v>
      </c>
      <c r="F20" s="33"/>
      <c r="G20" s="33"/>
      <c r="H20" s="33"/>
      <c r="I20" s="33"/>
      <c r="J20" s="59">
        <f t="shared" si="1"/>
        <v>0</v>
      </c>
      <c r="K20" s="33">
        <f t="shared" si="2"/>
        <v>0</v>
      </c>
      <c r="L20" s="345">
        <f t="shared" si="3"/>
        <v>0</v>
      </c>
      <c r="M20" s="345">
        <f t="shared" si="4"/>
        <v>0</v>
      </c>
      <c r="N20" s="345">
        <f t="shared" si="5"/>
        <v>0</v>
      </c>
      <c r="O20" s="25"/>
      <c r="P20" s="41"/>
      <c r="Q20" s="41"/>
    </row>
    <row r="21" spans="1:19" ht="26" x14ac:dyDescent="0.3">
      <c r="A21" s="41">
        <v>1714194</v>
      </c>
      <c r="B21" s="34" t="str">
        <f>VLOOKUP(A21,'Sprint Details'!A12:R47,2,FALSE)</f>
        <v>2.04.01 Primary Applicant Contact Information</v>
      </c>
      <c r="C21" s="35" t="s">
        <v>120</v>
      </c>
      <c r="D21" s="36">
        <f>VLOOKUP('S2QA Exe'!A21,'Sprint Details'!A10:R46,3,FALSE)</f>
        <v>44236</v>
      </c>
      <c r="E21" s="33">
        <f>VLOOKUP(A21,'Sprint Details'!A10:R46,6,FALSE)</f>
        <v>12</v>
      </c>
      <c r="F21" s="33">
        <v>12</v>
      </c>
      <c r="G21" s="33"/>
      <c r="H21" s="33"/>
      <c r="I21" s="33"/>
      <c r="J21" s="59">
        <f t="shared" si="1"/>
        <v>0</v>
      </c>
      <c r="K21" s="33">
        <f t="shared" si="2"/>
        <v>12</v>
      </c>
      <c r="L21" s="345">
        <f t="shared" si="3"/>
        <v>1</v>
      </c>
      <c r="M21" s="345">
        <f t="shared" si="4"/>
        <v>1</v>
      </c>
      <c r="N21" s="345">
        <f t="shared" si="5"/>
        <v>0.91666666666666663</v>
      </c>
      <c r="O21" s="346"/>
      <c r="P21" s="41"/>
      <c r="Q21" s="346">
        <v>11</v>
      </c>
      <c r="S21" s="122"/>
    </row>
    <row r="22" spans="1:19" ht="26" x14ac:dyDescent="0.3">
      <c r="A22" s="41">
        <v>1714195</v>
      </c>
      <c r="B22" s="34" t="str">
        <f>VLOOKUP(A22,'Sprint Details'!A13:R48,2,FALSE)</f>
        <v>2.04.02 Primary Applicant Address Information</v>
      </c>
      <c r="C22" s="35" t="s">
        <v>120</v>
      </c>
      <c r="D22" s="36">
        <f>VLOOKUP('S2QA Exe'!A22,'Sprint Details'!A11:R47,3,FALSE)</f>
        <v>44232</v>
      </c>
      <c r="E22" s="33">
        <f>VLOOKUP(A22,'Sprint Details'!A11:R47,6,FALSE)</f>
        <v>12</v>
      </c>
      <c r="F22" s="33">
        <v>12</v>
      </c>
      <c r="G22" s="33"/>
      <c r="H22" s="33"/>
      <c r="I22" s="33"/>
      <c r="J22" s="59">
        <f t="shared" si="1"/>
        <v>0</v>
      </c>
      <c r="K22" s="33">
        <f t="shared" si="2"/>
        <v>12</v>
      </c>
      <c r="L22" s="345">
        <f t="shared" si="3"/>
        <v>1</v>
      </c>
      <c r="M22" s="345">
        <f t="shared" si="4"/>
        <v>1</v>
      </c>
      <c r="N22" s="345">
        <f t="shared" si="5"/>
        <v>0.83333333333333337</v>
      </c>
      <c r="O22" s="346"/>
      <c r="P22" s="41"/>
      <c r="Q22" s="346">
        <v>10</v>
      </c>
    </row>
    <row r="23" spans="1:19" ht="26" x14ac:dyDescent="0.3">
      <c r="A23" s="41">
        <v>1714196</v>
      </c>
      <c r="B23" s="34" t="str">
        <f>VLOOKUP(A23,'Sprint Details'!A14:R49,2,FALSE)</f>
        <v>2.04.03 Non-Primary Applicant Contact Information</v>
      </c>
      <c r="C23" s="35" t="s">
        <v>120</v>
      </c>
      <c r="D23" s="36">
        <f>VLOOKUP('S2QA Exe'!A23,'Sprint Details'!A12:R48,3,FALSE)</f>
        <v>44245</v>
      </c>
      <c r="E23" s="33">
        <f>VLOOKUP(A23,'Sprint Details'!A12:R48,6,FALSE)</f>
        <v>13</v>
      </c>
      <c r="F23" s="33">
        <v>13</v>
      </c>
      <c r="G23" s="33"/>
      <c r="H23" s="33"/>
      <c r="I23" s="33"/>
      <c r="J23" s="59">
        <f t="shared" si="1"/>
        <v>0</v>
      </c>
      <c r="K23" s="33">
        <f t="shared" si="2"/>
        <v>13</v>
      </c>
      <c r="L23" s="345">
        <f t="shared" si="3"/>
        <v>1</v>
      </c>
      <c r="M23" s="345">
        <f t="shared" si="4"/>
        <v>1</v>
      </c>
      <c r="N23" s="345">
        <f t="shared" si="5"/>
        <v>1</v>
      </c>
      <c r="O23" s="346"/>
      <c r="P23" s="41"/>
      <c r="Q23" s="346">
        <v>13</v>
      </c>
    </row>
    <row r="24" spans="1:19" ht="26" x14ac:dyDescent="0.3">
      <c r="A24" s="41">
        <v>1714197</v>
      </c>
      <c r="B24" s="34" t="str">
        <f>VLOOKUP(A24,'Sprint Details'!A15:R50,2,FALSE)</f>
        <v>2.04.04 Non-Primary Applicant Address Information</v>
      </c>
      <c r="C24" s="35" t="s">
        <v>122</v>
      </c>
      <c r="D24" s="36">
        <f>VLOOKUP('S2QA Exe'!A24,'Sprint Details'!A13:R49,3,FALSE)</f>
        <v>44239</v>
      </c>
      <c r="E24" s="33">
        <f>VLOOKUP(A24,'Sprint Details'!A13:R49,6,FALSE)</f>
        <v>11</v>
      </c>
      <c r="F24" s="33">
        <v>10</v>
      </c>
      <c r="G24" s="33">
        <v>1</v>
      </c>
      <c r="H24" s="33"/>
      <c r="I24" s="33"/>
      <c r="J24" s="59">
        <f t="shared" si="1"/>
        <v>0</v>
      </c>
      <c r="K24" s="33">
        <f t="shared" si="2"/>
        <v>11</v>
      </c>
      <c r="L24" s="345">
        <f t="shared" si="3"/>
        <v>1</v>
      </c>
      <c r="M24" s="345">
        <f t="shared" si="4"/>
        <v>0.90909090909090906</v>
      </c>
      <c r="N24" s="345">
        <f t="shared" si="5"/>
        <v>0.81818181818181823</v>
      </c>
      <c r="O24" s="346">
        <v>1727651</v>
      </c>
      <c r="P24" s="41"/>
      <c r="Q24" s="346">
        <v>9</v>
      </c>
    </row>
    <row r="25" spans="1:19" x14ac:dyDescent="0.3">
      <c r="A25" s="41">
        <v>1714198</v>
      </c>
      <c r="B25" s="34" t="str">
        <f>VLOOKUP(A25,'Sprint Details'!A16:R51,2,FALSE)</f>
        <v>2.04.05 Manually Enter Address</v>
      </c>
      <c r="C25" s="35" t="s">
        <v>120</v>
      </c>
      <c r="D25" s="36">
        <f>VLOOKUP('S2QA Exe'!A25,'Sprint Details'!A14:R50,3,FALSE)</f>
        <v>44246</v>
      </c>
      <c r="E25" s="33">
        <f>VLOOKUP(A25,'Sprint Details'!A14:R50,6,FALSE)</f>
        <v>8</v>
      </c>
      <c r="F25" s="33">
        <v>8</v>
      </c>
      <c r="G25" s="33"/>
      <c r="H25" s="33"/>
      <c r="I25" s="33"/>
      <c r="J25" s="59">
        <f t="shared" si="1"/>
        <v>0</v>
      </c>
      <c r="K25" s="33">
        <f t="shared" si="2"/>
        <v>8</v>
      </c>
      <c r="L25" s="345">
        <f t="shared" si="3"/>
        <v>1</v>
      </c>
      <c r="M25" s="345">
        <f t="shared" si="4"/>
        <v>1</v>
      </c>
      <c r="N25" s="345">
        <f t="shared" si="5"/>
        <v>1</v>
      </c>
      <c r="O25" s="346"/>
      <c r="P25" s="41"/>
      <c r="Q25" s="346">
        <v>8</v>
      </c>
    </row>
    <row r="26" spans="1:19" x14ac:dyDescent="0.3">
      <c r="A26" s="41">
        <v>1712573</v>
      </c>
      <c r="B26" s="34" t="str">
        <f>VLOOKUP(A26,'Sprint Details'!A17:R52,2,FALSE)</f>
        <v>2.06 Relationships &amp; Tax Filing</v>
      </c>
      <c r="C26" s="35" t="s">
        <v>120</v>
      </c>
      <c r="D26" s="36">
        <f>VLOOKUP('S2QA Exe'!A26,'Sprint Details'!A15:R51,3,FALSE)</f>
        <v>44230</v>
      </c>
      <c r="E26" s="33">
        <f>VLOOKUP(A26,'Sprint Details'!A15:R51,6,FALSE)</f>
        <v>3</v>
      </c>
      <c r="F26" s="33">
        <v>3</v>
      </c>
      <c r="G26" s="33"/>
      <c r="H26" s="33"/>
      <c r="I26" s="33"/>
      <c r="J26" s="59">
        <f t="shared" si="1"/>
        <v>0</v>
      </c>
      <c r="K26" s="33">
        <f t="shared" si="2"/>
        <v>3</v>
      </c>
      <c r="L26" s="345">
        <f t="shared" si="3"/>
        <v>1</v>
      </c>
      <c r="M26" s="345">
        <f t="shared" si="4"/>
        <v>1</v>
      </c>
      <c r="N26" s="345">
        <f t="shared" si="5"/>
        <v>1</v>
      </c>
      <c r="O26" s="346"/>
      <c r="P26" s="41"/>
      <c r="Q26" s="346">
        <v>3</v>
      </c>
    </row>
    <row r="27" spans="1:19" x14ac:dyDescent="0.3">
      <c r="A27" s="41">
        <v>1714204</v>
      </c>
      <c r="B27" s="34" t="str">
        <f>VLOOKUP(A27,'Sprint Details'!A18:R53,2,FALSE)</f>
        <v>2.06.01 Relationships</v>
      </c>
      <c r="C27" s="35" t="s">
        <v>120</v>
      </c>
      <c r="D27" s="36">
        <f>VLOOKUP('S2QA Exe'!A27,'Sprint Details'!A16:R52,3,FALSE)</f>
        <v>44235</v>
      </c>
      <c r="E27" s="33">
        <f>VLOOKUP(A27,'Sprint Details'!A16:R52,6,FALSE)</f>
        <v>8</v>
      </c>
      <c r="F27" s="33">
        <v>8</v>
      </c>
      <c r="G27" s="33"/>
      <c r="H27" s="33"/>
      <c r="I27" s="33"/>
      <c r="J27" s="59">
        <f t="shared" si="1"/>
        <v>0</v>
      </c>
      <c r="K27" s="33">
        <f t="shared" si="2"/>
        <v>8</v>
      </c>
      <c r="L27" s="345">
        <f t="shared" si="3"/>
        <v>1</v>
      </c>
      <c r="M27" s="345">
        <f t="shared" si="4"/>
        <v>1</v>
      </c>
      <c r="N27" s="345">
        <f t="shared" si="5"/>
        <v>0.5</v>
      </c>
      <c r="O27" s="31"/>
      <c r="P27" s="42"/>
      <c r="Q27" s="346">
        <v>4</v>
      </c>
    </row>
    <row r="28" spans="1:19" x14ac:dyDescent="0.3">
      <c r="A28" s="41">
        <v>1714205</v>
      </c>
      <c r="B28" s="34" t="str">
        <f>VLOOKUP(A28,'Sprint Details'!A19:R54,2,FALSE)</f>
        <v>2.06.02 Tax Filing Details</v>
      </c>
      <c r="C28" s="35" t="s">
        <v>122</v>
      </c>
      <c r="D28" s="36">
        <f>VLOOKUP('S2QA Exe'!A28,'Sprint Details'!A17:R53,3,FALSE)</f>
        <v>44246</v>
      </c>
      <c r="E28" s="33">
        <f>VLOOKUP(A28,'Sprint Details'!A17:R53,6,FALSE)</f>
        <v>18</v>
      </c>
      <c r="F28" s="33">
        <v>17</v>
      </c>
      <c r="G28" s="33">
        <v>1</v>
      </c>
      <c r="H28" s="33"/>
      <c r="I28" s="33"/>
      <c r="J28" s="59">
        <f t="shared" si="1"/>
        <v>0</v>
      </c>
      <c r="K28" s="33">
        <f t="shared" si="2"/>
        <v>18</v>
      </c>
      <c r="L28" s="345">
        <f t="shared" si="3"/>
        <v>1</v>
      </c>
      <c r="M28" s="345">
        <f t="shared" si="4"/>
        <v>0.94444444444444442</v>
      </c>
      <c r="N28" s="345">
        <f t="shared" si="5"/>
        <v>0.66666666666666663</v>
      </c>
      <c r="O28" s="346">
        <v>1734433</v>
      </c>
      <c r="P28" s="42"/>
      <c r="Q28" s="346">
        <v>12</v>
      </c>
    </row>
    <row r="29" spans="1:19" ht="26" x14ac:dyDescent="0.3">
      <c r="A29" s="41">
        <v>1714206</v>
      </c>
      <c r="B29" s="34" t="str">
        <f>VLOOKUP(A29,'Sprint Details'!A20:R55,2,FALSE)</f>
        <v>2.06.03 Use This Tax Filing Status?</v>
      </c>
      <c r="C29" s="35" t="s">
        <v>120</v>
      </c>
      <c r="D29" s="36">
        <f>VLOOKUP('S2QA Exe'!A29,'Sprint Details'!A18:R54,3,FALSE)</f>
        <v>44245</v>
      </c>
      <c r="E29" s="33">
        <f>VLOOKUP(A29,'Sprint Details'!A18:R54,6,FALSE)</f>
        <v>3</v>
      </c>
      <c r="F29" s="33">
        <v>3</v>
      </c>
      <c r="G29" s="33"/>
      <c r="H29" s="33"/>
      <c r="I29" s="33"/>
      <c r="J29" s="59">
        <f t="shared" si="1"/>
        <v>0</v>
      </c>
      <c r="K29" s="33">
        <f t="shared" si="2"/>
        <v>3</v>
      </c>
      <c r="L29" s="345">
        <f t="shared" si="3"/>
        <v>1</v>
      </c>
      <c r="M29" s="345">
        <f t="shared" si="4"/>
        <v>1</v>
      </c>
      <c r="N29" s="345">
        <f t="shared" si="5"/>
        <v>1</v>
      </c>
      <c r="O29" s="346"/>
      <c r="P29" s="42" t="s">
        <v>138</v>
      </c>
      <c r="Q29" s="346">
        <v>3</v>
      </c>
    </row>
    <row r="30" spans="1:19" x14ac:dyDescent="0.3">
      <c r="A30" s="41">
        <v>1714207</v>
      </c>
      <c r="B30" s="34" t="str">
        <f>VLOOKUP(A30,'Sprint Details'!A21:R56,2,FALSE)</f>
        <v>2.06.04 Household Meals</v>
      </c>
      <c r="C30" s="35" t="s">
        <v>120</v>
      </c>
      <c r="D30" s="36">
        <f>VLOOKUP('S2QA Exe'!A30,'Sprint Details'!A19:R55,3,FALSE)</f>
        <v>44246</v>
      </c>
      <c r="E30" s="33">
        <f>VLOOKUP(A30,'Sprint Details'!A19:R55,6,FALSE)</f>
        <v>6</v>
      </c>
      <c r="F30" s="33">
        <v>6</v>
      </c>
      <c r="G30" s="33"/>
      <c r="H30" s="33"/>
      <c r="I30" s="33"/>
      <c r="J30" s="59">
        <f t="shared" si="1"/>
        <v>0</v>
      </c>
      <c r="K30" s="33">
        <f t="shared" si="2"/>
        <v>6</v>
      </c>
      <c r="L30" s="345">
        <f t="shared" si="3"/>
        <v>1</v>
      </c>
      <c r="M30" s="345">
        <f t="shared" si="4"/>
        <v>1</v>
      </c>
      <c r="N30" s="345">
        <f t="shared" si="5"/>
        <v>0.83333333333333337</v>
      </c>
      <c r="O30" s="346"/>
      <c r="P30" s="41"/>
      <c r="Q30" s="346">
        <v>5</v>
      </c>
    </row>
    <row r="31" spans="1:19" x14ac:dyDescent="0.3">
      <c r="A31" s="41">
        <v>1712564</v>
      </c>
      <c r="B31" s="34" t="str">
        <f>VLOOKUP(A31,'Sprint Details'!A22:R57,2,FALSE)</f>
        <v>2.07 Household Information</v>
      </c>
      <c r="C31" s="35" t="s">
        <v>27</v>
      </c>
      <c r="D31" s="36" t="str">
        <f>VLOOKUP('S2QA Exe'!A31,'Sprint Details'!A20:R56,3,FALSE)</f>
        <v>NA</v>
      </c>
      <c r="E31" s="33">
        <f>VLOOKUP(A31,'Sprint Details'!A20:R56,6,FALSE)</f>
        <v>0</v>
      </c>
      <c r="F31" s="33"/>
      <c r="G31" s="33"/>
      <c r="H31" s="33"/>
      <c r="I31" s="33"/>
      <c r="J31" s="59">
        <f t="shared" si="1"/>
        <v>0</v>
      </c>
      <c r="K31" s="33">
        <f t="shared" si="2"/>
        <v>0</v>
      </c>
      <c r="L31" s="345">
        <f t="shared" si="3"/>
        <v>0</v>
      </c>
      <c r="M31" s="345">
        <f t="shared" si="4"/>
        <v>0</v>
      </c>
      <c r="N31" s="345">
        <f t="shared" si="5"/>
        <v>0</v>
      </c>
      <c r="O31" s="346"/>
      <c r="P31" s="41"/>
      <c r="Q31" s="41"/>
    </row>
    <row r="32" spans="1:19" x14ac:dyDescent="0.3">
      <c r="A32" s="41">
        <v>1714208</v>
      </c>
      <c r="B32" s="34" t="str">
        <f>VLOOKUP(A32,'Sprint Details'!A23:R58,2,FALSE)</f>
        <v>2.07.01 Health Selection</v>
      </c>
      <c r="C32" s="35" t="s">
        <v>120</v>
      </c>
      <c r="D32" s="36">
        <f>VLOOKUP('S2QA Exe'!A32,'Sprint Details'!A21:R57,3,FALSE)</f>
        <v>44236</v>
      </c>
      <c r="E32" s="33">
        <f>VLOOKUP(A32,'Sprint Details'!A21:R57,6,FALSE)</f>
        <v>12</v>
      </c>
      <c r="F32" s="33">
        <v>12</v>
      </c>
      <c r="G32" s="33"/>
      <c r="H32" s="33"/>
      <c r="I32" s="33"/>
      <c r="J32" s="59">
        <f t="shared" si="1"/>
        <v>0</v>
      </c>
      <c r="K32" s="33">
        <f t="shared" si="2"/>
        <v>12</v>
      </c>
      <c r="L32" s="345">
        <f t="shared" si="3"/>
        <v>1</v>
      </c>
      <c r="M32" s="345">
        <f t="shared" si="4"/>
        <v>1</v>
      </c>
      <c r="N32" s="345">
        <f t="shared" si="5"/>
        <v>0.91666666666666663</v>
      </c>
      <c r="O32" s="346"/>
      <c r="P32" s="41"/>
      <c r="Q32" s="346">
        <v>11</v>
      </c>
    </row>
    <row r="33" spans="1:17" ht="26" x14ac:dyDescent="0.3">
      <c r="A33" s="41">
        <v>1714209</v>
      </c>
      <c r="B33" s="34" t="str">
        <f>VLOOKUP(A33,'Sprint Details'!A24:R59,2,FALSE)</f>
        <v>2.07.02 Household Circumstances Selection</v>
      </c>
      <c r="C33" s="35" t="s">
        <v>120</v>
      </c>
      <c r="D33" s="36">
        <f>VLOOKUP('S2QA Exe'!A33,'Sprint Details'!A22:R58,3,FALSE)</f>
        <v>44242</v>
      </c>
      <c r="E33" s="33">
        <f>VLOOKUP(A33,'Sprint Details'!A22:R58,6,FALSE)</f>
        <v>10</v>
      </c>
      <c r="F33" s="33">
        <v>10</v>
      </c>
      <c r="G33" s="33"/>
      <c r="H33" s="33"/>
      <c r="I33" s="33"/>
      <c r="J33" s="59">
        <f t="shared" si="1"/>
        <v>0</v>
      </c>
      <c r="K33" s="33">
        <f t="shared" si="2"/>
        <v>10</v>
      </c>
      <c r="L33" s="345">
        <f t="shared" si="3"/>
        <v>1</v>
      </c>
      <c r="M33" s="345">
        <f t="shared" si="4"/>
        <v>1</v>
      </c>
      <c r="N33" s="345">
        <f t="shared" si="5"/>
        <v>1</v>
      </c>
      <c r="O33" s="346"/>
      <c r="P33" s="41"/>
      <c r="Q33" s="346">
        <v>10</v>
      </c>
    </row>
    <row r="34" spans="1:17" x14ac:dyDescent="0.3">
      <c r="A34" s="41">
        <v>1714210</v>
      </c>
      <c r="B34" s="34" t="str">
        <f>VLOOKUP(A34,'Sprint Details'!A25:R60,2,FALSE)</f>
        <v>2.07.03 Asset Selection</v>
      </c>
      <c r="C34" s="35" t="s">
        <v>122</v>
      </c>
      <c r="D34" s="36">
        <f>VLOOKUP('S2QA Exe'!A34,'Sprint Details'!A23:R59,3,FALSE)</f>
        <v>44246</v>
      </c>
      <c r="E34" s="33">
        <f>VLOOKUP(A34,'Sprint Details'!A23:R59,6,FALSE)</f>
        <v>9</v>
      </c>
      <c r="F34" s="33">
        <v>8</v>
      </c>
      <c r="G34" s="33">
        <v>1</v>
      </c>
      <c r="H34" s="33"/>
      <c r="I34" s="33"/>
      <c r="J34" s="59">
        <f t="shared" si="1"/>
        <v>0</v>
      </c>
      <c r="K34" s="33">
        <f t="shared" si="2"/>
        <v>9</v>
      </c>
      <c r="L34" s="345">
        <f t="shared" si="3"/>
        <v>1</v>
      </c>
      <c r="M34" s="345">
        <f t="shared" si="4"/>
        <v>0.88888888888888884</v>
      </c>
      <c r="N34" s="345">
        <f t="shared" si="5"/>
        <v>0.77777777777777779</v>
      </c>
      <c r="O34" s="346">
        <v>1735205</v>
      </c>
      <c r="P34" s="41"/>
      <c r="Q34" s="346">
        <v>7</v>
      </c>
    </row>
    <row r="35" spans="1:17" x14ac:dyDescent="0.3">
      <c r="A35" s="41">
        <v>1714212</v>
      </c>
      <c r="B35" s="34" t="str">
        <f>VLOOKUP(A35,'Sprint Details'!A26:R61,2,FALSE)</f>
        <v>2.07.04 Other Asset Selection</v>
      </c>
      <c r="C35" s="35" t="s">
        <v>120</v>
      </c>
      <c r="D35" s="36">
        <f>VLOOKUP('S2QA Exe'!A35,'Sprint Details'!A24:R60,3,FALSE)</f>
        <v>44251</v>
      </c>
      <c r="E35" s="33">
        <f>VLOOKUP(A35,'Sprint Details'!A24:R60,6,FALSE)</f>
        <v>10</v>
      </c>
      <c r="F35" s="33">
        <v>10</v>
      </c>
      <c r="G35" s="33"/>
      <c r="H35" s="33"/>
      <c r="I35" s="33"/>
      <c r="J35" s="59">
        <f t="shared" si="1"/>
        <v>0</v>
      </c>
      <c r="K35" s="33">
        <f t="shared" si="2"/>
        <v>10</v>
      </c>
      <c r="L35" s="345">
        <f t="shared" si="3"/>
        <v>1</v>
      </c>
      <c r="M35" s="345">
        <f t="shared" si="4"/>
        <v>1</v>
      </c>
      <c r="N35" s="345">
        <f t="shared" si="5"/>
        <v>0.5</v>
      </c>
      <c r="O35" s="346"/>
      <c r="P35" s="42"/>
      <c r="Q35" s="346">
        <v>5</v>
      </c>
    </row>
    <row r="36" spans="1:17" x14ac:dyDescent="0.3">
      <c r="A36" s="41">
        <v>1714213</v>
      </c>
      <c r="B36" s="34" t="str">
        <f>VLOOKUP(A36,'Sprint Details'!A27:R62,2,FALSE)</f>
        <v>2.07.05 Income &amp; Subsidies Selection</v>
      </c>
      <c r="C36" s="35" t="s">
        <v>120</v>
      </c>
      <c r="D36" s="36">
        <f>VLOOKUP('S2QA Exe'!A36,'Sprint Details'!A25:R61,3,FALSE)</f>
        <v>44249</v>
      </c>
      <c r="E36" s="33">
        <f>VLOOKUP(A36,'Sprint Details'!A25:R61,6,FALSE)</f>
        <v>10</v>
      </c>
      <c r="F36" s="33">
        <v>10</v>
      </c>
      <c r="G36" s="33"/>
      <c r="H36" s="33"/>
      <c r="I36" s="33"/>
      <c r="J36" s="59">
        <f t="shared" si="1"/>
        <v>0</v>
      </c>
      <c r="K36" s="33">
        <f t="shared" si="2"/>
        <v>10</v>
      </c>
      <c r="L36" s="345">
        <f t="shared" si="3"/>
        <v>1</v>
      </c>
      <c r="M36" s="345">
        <f t="shared" si="4"/>
        <v>1</v>
      </c>
      <c r="N36" s="345">
        <f t="shared" si="5"/>
        <v>1</v>
      </c>
      <c r="O36" s="346"/>
      <c r="P36" s="41"/>
      <c r="Q36" s="346">
        <v>10</v>
      </c>
    </row>
    <row r="37" spans="1:17" x14ac:dyDescent="0.3">
      <c r="A37" s="41">
        <v>1714214</v>
      </c>
      <c r="B37" s="34" t="str">
        <f>VLOOKUP(A37,'Sprint Details'!A28:R63,2,FALSE)</f>
        <v>2.07.06 Expenses Selection</v>
      </c>
      <c r="C37" s="35" t="s">
        <v>120</v>
      </c>
      <c r="D37" s="36">
        <f>VLOOKUP('S2QA Exe'!A37,'Sprint Details'!A26:R62,3,FALSE)</f>
        <v>44245</v>
      </c>
      <c r="E37" s="33">
        <f>VLOOKUP(A37,'Sprint Details'!A26:R62,6,FALSE)</f>
        <v>12</v>
      </c>
      <c r="F37" s="33">
        <v>12</v>
      </c>
      <c r="G37" s="33"/>
      <c r="H37" s="33"/>
      <c r="I37" s="33"/>
      <c r="J37" s="59">
        <f t="shared" si="1"/>
        <v>0</v>
      </c>
      <c r="K37" s="33">
        <f t="shared" si="2"/>
        <v>12</v>
      </c>
      <c r="L37" s="345">
        <f t="shared" si="3"/>
        <v>1</v>
      </c>
      <c r="M37" s="345">
        <f t="shared" si="4"/>
        <v>1</v>
      </c>
      <c r="N37" s="345">
        <f t="shared" si="5"/>
        <v>0.91666666666666663</v>
      </c>
      <c r="O37" s="346"/>
      <c r="P37" s="41"/>
      <c r="Q37" s="346">
        <v>11</v>
      </c>
    </row>
    <row r="38" spans="1:17" ht="26" x14ac:dyDescent="0.3">
      <c r="A38" s="41">
        <v>1712570</v>
      </c>
      <c r="B38" s="34" t="str">
        <f>VLOOKUP(A38,'Sprint Details'!A29:R64,2,FALSE)</f>
        <v>2.08.01 Member Details - Individual Information</v>
      </c>
      <c r="C38" s="35" t="s">
        <v>27</v>
      </c>
      <c r="D38" s="36" t="str">
        <f>VLOOKUP('S2QA Exe'!A38,'Sprint Details'!A27:R63,3,FALSE)</f>
        <v>NA</v>
      </c>
      <c r="E38" s="33">
        <f>VLOOKUP(A38,'Sprint Details'!A27:R63,6,FALSE)</f>
        <v>0</v>
      </c>
      <c r="F38" s="33"/>
      <c r="G38" s="33"/>
      <c r="H38" s="33"/>
      <c r="I38" s="33"/>
      <c r="J38" s="59">
        <f t="shared" si="1"/>
        <v>0</v>
      </c>
      <c r="K38" s="33">
        <f t="shared" si="2"/>
        <v>0</v>
      </c>
      <c r="L38" s="345">
        <f t="shared" si="3"/>
        <v>0</v>
      </c>
      <c r="M38" s="345">
        <f t="shared" si="4"/>
        <v>0</v>
      </c>
      <c r="N38" s="345">
        <f t="shared" si="5"/>
        <v>0</v>
      </c>
      <c r="O38" s="25"/>
      <c r="P38" s="41"/>
      <c r="Q38" s="41"/>
    </row>
    <row r="39" spans="1:17" ht="26" x14ac:dyDescent="0.3">
      <c r="A39" s="41">
        <v>1714001</v>
      </c>
      <c r="B39" s="34" t="str">
        <f>VLOOKUP(A39,'Sprint Details'!A30:R65,2,FALSE)</f>
        <v>2.03.01 Household Members Summary</v>
      </c>
      <c r="C39" s="35" t="s">
        <v>120</v>
      </c>
      <c r="D39" s="36">
        <f>VLOOKUP('S2QA Exe'!A39,'Sprint Details'!A28:R64,3,FALSE)</f>
        <v>44242</v>
      </c>
      <c r="E39" s="33">
        <f>VLOOKUP(A39,'Sprint Details'!A28:R64,6,FALSE)</f>
        <v>8</v>
      </c>
      <c r="F39" s="33">
        <v>8</v>
      </c>
      <c r="G39" s="33"/>
      <c r="H39" s="33"/>
      <c r="I39" s="33"/>
      <c r="J39" s="59">
        <f t="shared" si="1"/>
        <v>0</v>
      </c>
      <c r="K39" s="33">
        <f t="shared" si="2"/>
        <v>8</v>
      </c>
      <c r="L39" s="345">
        <f t="shared" si="3"/>
        <v>1</v>
      </c>
      <c r="M39" s="345">
        <f t="shared" si="4"/>
        <v>1</v>
      </c>
      <c r="N39" s="345">
        <f t="shared" si="5"/>
        <v>0.875</v>
      </c>
      <c r="O39" s="346"/>
      <c r="P39" s="42"/>
      <c r="Q39" s="346">
        <v>7</v>
      </c>
    </row>
    <row r="40" spans="1:17" ht="39" x14ac:dyDescent="0.3">
      <c r="A40" s="41">
        <v>1714184</v>
      </c>
      <c r="B40" s="34" t="str">
        <f>VLOOKUP(A40,'Sprint Details'!A31:R66,2,FALSE)</f>
        <v>2.03.02 Household Member Details + 2.03.03 MaineCare Subprogram Selection</v>
      </c>
      <c r="C40" s="35" t="s">
        <v>120</v>
      </c>
      <c r="D40" s="36">
        <f>VLOOKUP('S2QA Exe'!A40,'Sprint Details'!A29:R65,3,FALSE)</f>
        <v>44249</v>
      </c>
      <c r="E40" s="33">
        <f>VLOOKUP(A40,'Sprint Details'!A29:R65,6,FALSE)</f>
        <v>16</v>
      </c>
      <c r="F40" s="33">
        <v>16</v>
      </c>
      <c r="G40" s="33"/>
      <c r="H40" s="33"/>
      <c r="I40" s="33"/>
      <c r="J40" s="59">
        <f t="shared" si="1"/>
        <v>0</v>
      </c>
      <c r="K40" s="33">
        <f t="shared" si="2"/>
        <v>16</v>
      </c>
      <c r="L40" s="345">
        <f t="shared" si="3"/>
        <v>1</v>
      </c>
      <c r="M40" s="345">
        <f t="shared" si="4"/>
        <v>1</v>
      </c>
      <c r="N40" s="345">
        <f t="shared" si="5"/>
        <v>0.8125</v>
      </c>
      <c r="O40" s="31"/>
      <c r="P40" s="42"/>
      <c r="Q40" s="346">
        <v>13</v>
      </c>
    </row>
    <row r="41" spans="1:17" x14ac:dyDescent="0.3">
      <c r="A41" s="41">
        <v>1714217</v>
      </c>
      <c r="B41" s="34" t="str">
        <f>VLOOKUP(A41,'Sprint Details'!A32:R67,2,FALSE)</f>
        <v>2.08.01.03 Education Summary</v>
      </c>
      <c r="C41" s="35" t="s">
        <v>120</v>
      </c>
      <c r="D41" s="36">
        <f>VLOOKUP('S2QA Exe'!A41,'Sprint Details'!A30:R66,3,FALSE)</f>
        <v>44250</v>
      </c>
      <c r="E41" s="33">
        <f>VLOOKUP(A41,'Sprint Details'!A30:R66,6,FALSE)</f>
        <v>5</v>
      </c>
      <c r="F41" s="33">
        <v>5</v>
      </c>
      <c r="G41" s="33"/>
      <c r="H41" s="33"/>
      <c r="I41" s="33"/>
      <c r="J41" s="59">
        <f t="shared" si="1"/>
        <v>0</v>
      </c>
      <c r="K41" s="33">
        <f t="shared" si="2"/>
        <v>5</v>
      </c>
      <c r="L41" s="345">
        <f t="shared" si="3"/>
        <v>1</v>
      </c>
      <c r="M41" s="345">
        <f t="shared" si="4"/>
        <v>1</v>
      </c>
      <c r="N41" s="345">
        <f t="shared" si="5"/>
        <v>0.8</v>
      </c>
      <c r="O41" s="31"/>
      <c r="P41" s="41"/>
      <c r="Q41" s="346">
        <v>4</v>
      </c>
    </row>
    <row r="42" spans="1:17" ht="26" x14ac:dyDescent="0.3">
      <c r="A42" s="41">
        <v>1714218</v>
      </c>
      <c r="B42" s="34" t="str">
        <f>VLOOKUP(A42,'Sprint Details'!A33:R68,2,FALSE)</f>
        <v>2.08.01.04 Highest Level of Education Details</v>
      </c>
      <c r="C42" s="35" t="s">
        <v>120</v>
      </c>
      <c r="D42" s="36">
        <f>VLOOKUP('S2QA Exe'!A42,'Sprint Details'!A31:R67,3,FALSE)</f>
        <v>44251</v>
      </c>
      <c r="E42" s="33">
        <f>VLOOKUP(A42,'Sprint Details'!A31:R67,6,FALSE)</f>
        <v>3</v>
      </c>
      <c r="F42" s="33">
        <v>3</v>
      </c>
      <c r="G42" s="33"/>
      <c r="H42" s="33"/>
      <c r="I42" s="33"/>
      <c r="J42" s="59">
        <f t="shared" si="1"/>
        <v>0</v>
      </c>
      <c r="K42" s="33">
        <f t="shared" si="2"/>
        <v>3</v>
      </c>
      <c r="L42" s="345">
        <f t="shared" si="3"/>
        <v>1</v>
      </c>
      <c r="M42" s="345">
        <f t="shared" si="4"/>
        <v>1</v>
      </c>
      <c r="N42" s="345">
        <f t="shared" si="5"/>
        <v>1</v>
      </c>
      <c r="O42" s="346"/>
      <c r="P42" s="41"/>
      <c r="Q42" s="346">
        <v>3</v>
      </c>
    </row>
    <row r="43" spans="1:17" ht="26" x14ac:dyDescent="0.3">
      <c r="A43" s="41">
        <v>1714199</v>
      </c>
      <c r="B43" s="34" t="str">
        <f>VLOOKUP(A43,'Sprint Details'!A34:R69,2,FALSE)</f>
        <v>2.05.01 Authorized Representatives Summary</v>
      </c>
      <c r="C43" s="35" t="s">
        <v>120</v>
      </c>
      <c r="D43" s="36">
        <f>VLOOKUP('S2QA Exe'!A43,'Sprint Details'!A32:R68,3,FALSE)</f>
        <v>44250</v>
      </c>
      <c r="E43" s="33">
        <f>VLOOKUP(A43,'Sprint Details'!A32:R68,6,FALSE)</f>
        <v>6</v>
      </c>
      <c r="F43" s="33">
        <v>6</v>
      </c>
      <c r="G43" s="33"/>
      <c r="H43" s="33"/>
      <c r="I43" s="33"/>
      <c r="J43" s="59">
        <f t="shared" si="1"/>
        <v>0</v>
      </c>
      <c r="K43" s="33">
        <f t="shared" si="2"/>
        <v>6</v>
      </c>
      <c r="L43" s="345">
        <f t="shared" si="3"/>
        <v>1</v>
      </c>
      <c r="M43" s="345">
        <f t="shared" si="4"/>
        <v>1</v>
      </c>
      <c r="N43" s="345">
        <f t="shared" si="5"/>
        <v>1</v>
      </c>
      <c r="O43" s="346"/>
      <c r="P43" s="41"/>
      <c r="Q43" s="346">
        <v>6</v>
      </c>
    </row>
    <row r="44" spans="1:17" x14ac:dyDescent="0.3">
      <c r="A44" s="41">
        <v>1714249</v>
      </c>
      <c r="B44" s="34" t="str">
        <f>VLOOKUP(A44,'Sprint Details'!A35:R70,2,FALSE)</f>
        <v>2.08.05.01 Adding Income</v>
      </c>
      <c r="C44" s="35" t="s">
        <v>120</v>
      </c>
      <c r="D44" s="36">
        <f>VLOOKUP('S2QA Exe'!A44,'Sprint Details'!A33:R69,3,FALSE)</f>
        <v>44250</v>
      </c>
      <c r="E44" s="33">
        <f>VLOOKUP(A44,'Sprint Details'!A33:R69,6,FALSE)</f>
        <v>4</v>
      </c>
      <c r="F44" s="33">
        <v>4</v>
      </c>
      <c r="G44" s="33"/>
      <c r="H44" s="33"/>
      <c r="I44" s="33"/>
      <c r="J44" s="59">
        <f t="shared" si="1"/>
        <v>0</v>
      </c>
      <c r="K44" s="33">
        <f t="shared" si="2"/>
        <v>4</v>
      </c>
      <c r="L44" s="345">
        <f t="shared" si="3"/>
        <v>1</v>
      </c>
      <c r="M44" s="345">
        <f t="shared" si="4"/>
        <v>1</v>
      </c>
      <c r="N44" s="345">
        <f t="shared" si="5"/>
        <v>1</v>
      </c>
      <c r="O44" s="25"/>
      <c r="P44" s="41"/>
      <c r="Q44" s="346">
        <v>4</v>
      </c>
    </row>
    <row r="45" spans="1:17" ht="26" x14ac:dyDescent="0.3">
      <c r="A45" s="41">
        <v>1712364</v>
      </c>
      <c r="B45" s="34" t="str">
        <f>VLOOKUP(A45,'Sprint Details'!A36:R71,2,FALSE)</f>
        <v>Benefits Application Reference Table Inventory</v>
      </c>
      <c r="C45" s="35" t="s">
        <v>27</v>
      </c>
      <c r="D45" s="36" t="str">
        <f>VLOOKUP('S2QA Exe'!A45,'Sprint Details'!A34:R70,3,FALSE)</f>
        <v>NA</v>
      </c>
      <c r="E45" s="33">
        <f>VLOOKUP(A45,'Sprint Details'!A34:R70,6,FALSE)</f>
        <v>0</v>
      </c>
      <c r="F45" s="33"/>
      <c r="G45" s="33"/>
      <c r="H45" s="33"/>
      <c r="I45" s="33"/>
      <c r="J45" s="59">
        <f t="shared" si="1"/>
        <v>0</v>
      </c>
      <c r="K45" s="33">
        <f t="shared" si="2"/>
        <v>0</v>
      </c>
      <c r="L45" s="345">
        <f t="shared" si="3"/>
        <v>0</v>
      </c>
      <c r="M45" s="345">
        <f t="shared" si="4"/>
        <v>0</v>
      </c>
      <c r="N45" s="345">
        <f t="shared" si="5"/>
        <v>0</v>
      </c>
      <c r="O45" s="25"/>
      <c r="P45" s="41"/>
      <c r="Q45" s="41"/>
    </row>
    <row r="46" spans="1:17" x14ac:dyDescent="0.3">
      <c r="A46" s="41">
        <v>1712366</v>
      </c>
      <c r="B46" s="34" t="str">
        <f>VLOOKUP(A46,'Sprint Details'!A37:R72,2,FALSE)</f>
        <v>Benefits Application Validations</v>
      </c>
      <c r="C46" s="35" t="s">
        <v>27</v>
      </c>
      <c r="D46" s="36" t="str">
        <f>VLOOKUP('S2QA Exe'!A46,'Sprint Details'!A35:R71,3,FALSE)</f>
        <v>NA</v>
      </c>
      <c r="E46" s="33">
        <f>VLOOKUP(A46,'Sprint Details'!A35:R71,6,FALSE)</f>
        <v>0</v>
      </c>
      <c r="F46" s="33"/>
      <c r="G46" s="33"/>
      <c r="H46" s="33"/>
      <c r="I46" s="33"/>
      <c r="J46" s="59">
        <f t="shared" si="1"/>
        <v>0</v>
      </c>
      <c r="K46" s="33">
        <f t="shared" si="2"/>
        <v>0</v>
      </c>
      <c r="L46" s="345">
        <f>IFERROR(K46/E46,0)</f>
        <v>0</v>
      </c>
      <c r="M46" s="345">
        <f t="shared" si="4"/>
        <v>0</v>
      </c>
      <c r="N46" s="345">
        <f t="shared" si="5"/>
        <v>0</v>
      </c>
      <c r="O46" s="25"/>
      <c r="P46" s="41"/>
      <c r="Q46" s="41"/>
    </row>
    <row r="47" spans="1:17" ht="14.5" x14ac:dyDescent="0.35">
      <c r="A47" s="1">
        <v>1714225</v>
      </c>
      <c r="B47" s="34" t="str">
        <f>VLOOKUP(A47,'Sprint Details'!A38:R73,2,FALSE)</f>
        <v>2.08.02.01 Pregnancy</v>
      </c>
      <c r="C47" s="35" t="s">
        <v>120</v>
      </c>
      <c r="D47" s="36">
        <f>VLOOKUP('S2QA Exe'!A47,'Sprint Details'!A36:R72,3,FALSE)</f>
        <v>44246</v>
      </c>
      <c r="E47" s="33">
        <f>VLOOKUP(A47,'Sprint Details'!A36:R72,6,FALSE)</f>
        <v>6</v>
      </c>
      <c r="F47" s="33">
        <v>6</v>
      </c>
      <c r="G47" s="33"/>
      <c r="H47" s="33"/>
      <c r="I47" s="33"/>
      <c r="J47" s="59">
        <f t="shared" si="1"/>
        <v>0</v>
      </c>
      <c r="K47" s="33">
        <f t="shared" si="2"/>
        <v>6</v>
      </c>
      <c r="L47" s="345">
        <f>IFERROR(K47/E47,0)</f>
        <v>1</v>
      </c>
      <c r="M47" s="345">
        <f t="shared" si="4"/>
        <v>1</v>
      </c>
      <c r="N47" s="345">
        <f t="shared" si="5"/>
        <v>0.83333333333333337</v>
      </c>
      <c r="O47" s="346"/>
      <c r="P47" s="42"/>
      <c r="Q47" s="346">
        <v>5</v>
      </c>
    </row>
    <row r="48" spans="1:17" ht="14.5" x14ac:dyDescent="0.35">
      <c r="A48" s="1">
        <v>1714233</v>
      </c>
      <c r="B48" s="34" t="str">
        <f>VLOOKUP(A48,'Sprint Details'!A39:R74,2,FALSE)</f>
        <v>2.08.03.01 Living Arrangement</v>
      </c>
      <c r="C48" s="35" t="s">
        <v>120</v>
      </c>
      <c r="D48" s="36">
        <f>VLOOKUP('S2QA Exe'!A48,'Sprint Details'!A37:R73,3,FALSE)</f>
        <v>44244</v>
      </c>
      <c r="E48" s="33">
        <f>VLOOKUP(A48,'Sprint Details'!A37:R73,6,FALSE)</f>
        <v>7</v>
      </c>
      <c r="F48" s="33">
        <v>7</v>
      </c>
      <c r="G48" s="33"/>
      <c r="H48" s="33"/>
      <c r="I48" s="33"/>
      <c r="J48" s="59">
        <f t="shared" si="1"/>
        <v>0</v>
      </c>
      <c r="K48" s="33">
        <f t="shared" si="2"/>
        <v>7</v>
      </c>
      <c r="L48" s="345">
        <f>IFERROR(K48/E48,0)</f>
        <v>1</v>
      </c>
      <c r="M48" s="345">
        <f t="shared" si="4"/>
        <v>1</v>
      </c>
      <c r="N48" s="345">
        <f t="shared" si="5"/>
        <v>0.8571428571428571</v>
      </c>
      <c r="O48" s="346"/>
      <c r="P48" s="41"/>
      <c r="Q48" s="346">
        <v>6</v>
      </c>
    </row>
    <row r="49" spans="1:17" x14ac:dyDescent="0.3">
      <c r="A49" s="41">
        <v>1714251</v>
      </c>
      <c r="B49" s="34" t="str">
        <f>VLOOKUP(A49,'Sprint Details'!A40:R75,2,FALSE)</f>
        <v>2.08.05.03 Income Details</v>
      </c>
      <c r="C49" s="35" t="s">
        <v>120</v>
      </c>
      <c r="D49" s="36">
        <f>VLOOKUP('S2QA Exe'!A49,'Sprint Details'!A38:R74,3,FALSE)</f>
        <v>44249</v>
      </c>
      <c r="E49" s="33">
        <f>VLOOKUP(A49,'Sprint Details'!A38:R74,6,FALSE)</f>
        <v>18</v>
      </c>
      <c r="F49" s="33">
        <v>18</v>
      </c>
      <c r="G49" s="33"/>
      <c r="H49" s="33"/>
      <c r="I49" s="33"/>
      <c r="J49" s="59">
        <f t="shared" si="1"/>
        <v>0</v>
      </c>
      <c r="K49" s="33">
        <f t="shared" si="2"/>
        <v>18</v>
      </c>
      <c r="L49" s="345">
        <f>IFERROR(K49/E49,0)</f>
        <v>1</v>
      </c>
      <c r="M49" s="345">
        <f t="shared" si="4"/>
        <v>1</v>
      </c>
      <c r="N49" s="345">
        <f t="shared" si="5"/>
        <v>0.72222222222222221</v>
      </c>
      <c r="O49" s="346"/>
      <c r="P49" s="42"/>
      <c r="Q49" s="346">
        <v>13</v>
      </c>
    </row>
    <row r="50" spans="1:17" x14ac:dyDescent="0.3">
      <c r="A50" s="389" t="s">
        <v>110</v>
      </c>
      <c r="B50" s="390"/>
      <c r="C50" s="390"/>
      <c r="D50" s="391"/>
      <c r="E50" s="343">
        <f t="shared" ref="E50:K50" si="6">SUM(E12:E49)</f>
        <v>281</v>
      </c>
      <c r="F50" s="343">
        <f t="shared" si="6"/>
        <v>278</v>
      </c>
      <c r="G50" s="343">
        <f t="shared" si="6"/>
        <v>3</v>
      </c>
      <c r="H50" s="62">
        <f t="shared" si="6"/>
        <v>0</v>
      </c>
      <c r="I50" s="343">
        <f t="shared" si="6"/>
        <v>0</v>
      </c>
      <c r="J50" s="61">
        <f t="shared" si="6"/>
        <v>0</v>
      </c>
      <c r="K50" s="343">
        <f t="shared" si="6"/>
        <v>281</v>
      </c>
      <c r="L50" s="38">
        <f>K50/E50</f>
        <v>1</v>
      </c>
      <c r="M50" s="38">
        <f>F50/K50</f>
        <v>0.98932384341637014</v>
      </c>
      <c r="N50" s="38">
        <f>Q50/K50</f>
        <v>0.85053380782918153</v>
      </c>
      <c r="O50" s="27"/>
      <c r="P50" s="41"/>
      <c r="Q50" s="30">
        <f>SUM(Q12:Q49)</f>
        <v>239</v>
      </c>
    </row>
    <row r="53" spans="1:17" ht="14.5" x14ac:dyDescent="0.3">
      <c r="A53" s="63"/>
      <c r="B53" s="63"/>
      <c r="C53" s="63"/>
      <c r="D53" s="63"/>
      <c r="E53" s="63"/>
      <c r="F53" s="63"/>
    </row>
    <row r="54" spans="1:17" x14ac:dyDescent="0.3">
      <c r="A54" s="382" t="s">
        <v>139</v>
      </c>
      <c r="B54" s="382"/>
      <c r="C54" s="382"/>
      <c r="D54" s="382"/>
      <c r="E54" s="382"/>
      <c r="F54" s="382"/>
    </row>
    <row r="55" spans="1:17" x14ac:dyDescent="0.3">
      <c r="A55" s="342" t="s">
        <v>140</v>
      </c>
      <c r="B55" s="342" t="s">
        <v>141</v>
      </c>
      <c r="C55" s="342" t="s">
        <v>20</v>
      </c>
      <c r="D55" s="342" t="s">
        <v>142</v>
      </c>
      <c r="E55" s="342" t="s">
        <v>143</v>
      </c>
      <c r="F55" s="342" t="s">
        <v>115</v>
      </c>
    </row>
    <row r="56" spans="1:17" ht="14.5" x14ac:dyDescent="0.35">
      <c r="A56" s="119" t="s">
        <v>144</v>
      </c>
      <c r="B56" s="63">
        <v>2</v>
      </c>
      <c r="C56" s="63">
        <v>10</v>
      </c>
      <c r="D56" s="63">
        <v>14</v>
      </c>
      <c r="E56" s="63">
        <v>2</v>
      </c>
      <c r="F56" s="63">
        <v>28</v>
      </c>
    </row>
    <row r="57" spans="1:17" ht="14.5" x14ac:dyDescent="0.35">
      <c r="A57" s="120" t="s">
        <v>113</v>
      </c>
      <c r="B57" s="347">
        <v>2</v>
      </c>
      <c r="C57" s="347">
        <v>9</v>
      </c>
      <c r="D57" s="347">
        <v>14</v>
      </c>
      <c r="E57" s="347">
        <v>2</v>
      </c>
      <c r="F57" s="347">
        <v>27</v>
      </c>
    </row>
    <row r="58" spans="1:17" ht="14.5" x14ac:dyDescent="0.35">
      <c r="A58" s="120" t="s">
        <v>145</v>
      </c>
      <c r="B58" s="347"/>
      <c r="C58" s="347">
        <v>1</v>
      </c>
      <c r="D58" s="347"/>
      <c r="E58" s="347"/>
      <c r="F58" s="347">
        <v>1</v>
      </c>
    </row>
    <row r="59" spans="1:17" ht="14.5" x14ac:dyDescent="0.35">
      <c r="A59" s="119" t="s">
        <v>146</v>
      </c>
      <c r="B59" s="63">
        <v>1</v>
      </c>
      <c r="C59" s="63">
        <v>1</v>
      </c>
      <c r="D59" s="63">
        <v>1</v>
      </c>
      <c r="E59" s="63"/>
      <c r="F59" s="63">
        <v>3</v>
      </c>
    </row>
    <row r="60" spans="1:17" ht="14.5" x14ac:dyDescent="0.35">
      <c r="A60" s="120" t="s">
        <v>113</v>
      </c>
      <c r="B60" s="347">
        <v>1</v>
      </c>
      <c r="C60" s="347">
        <v>1</v>
      </c>
      <c r="D60" s="347">
        <v>1</v>
      </c>
      <c r="E60" s="347"/>
      <c r="F60" s="347">
        <v>3</v>
      </c>
    </row>
    <row r="61" spans="1:17" ht="14.5" x14ac:dyDescent="0.35">
      <c r="A61" s="119" t="s">
        <v>147</v>
      </c>
      <c r="B61" s="63">
        <v>2</v>
      </c>
      <c r="C61" s="63">
        <v>3</v>
      </c>
      <c r="D61" s="63">
        <v>8</v>
      </c>
      <c r="E61" s="63">
        <v>5</v>
      </c>
      <c r="F61" s="63">
        <v>18</v>
      </c>
    </row>
    <row r="62" spans="1:17" ht="14.5" x14ac:dyDescent="0.35">
      <c r="A62" s="120" t="s">
        <v>113</v>
      </c>
      <c r="B62" s="347">
        <v>2</v>
      </c>
      <c r="C62" s="347">
        <v>3</v>
      </c>
      <c r="D62" s="347">
        <v>7</v>
      </c>
      <c r="E62" s="347">
        <v>5</v>
      </c>
      <c r="F62" s="347">
        <v>17</v>
      </c>
    </row>
    <row r="63" spans="1:17" ht="14.5" x14ac:dyDescent="0.35">
      <c r="A63" s="120" t="s">
        <v>148</v>
      </c>
      <c r="B63" s="347"/>
      <c r="C63" s="347"/>
      <c r="D63" s="347">
        <v>1</v>
      </c>
      <c r="E63" s="347"/>
      <c r="F63" s="347">
        <v>1</v>
      </c>
    </row>
    <row r="64" spans="1:17" ht="14.5" x14ac:dyDescent="0.35">
      <c r="A64" s="119" t="s">
        <v>149</v>
      </c>
      <c r="B64" s="63"/>
      <c r="C64" s="63">
        <v>1</v>
      </c>
      <c r="D64" s="63"/>
      <c r="E64" s="63"/>
      <c r="F64" s="63">
        <v>1</v>
      </c>
    </row>
    <row r="65" spans="1:6" ht="14.5" x14ac:dyDescent="0.35">
      <c r="A65" s="120" t="s">
        <v>113</v>
      </c>
      <c r="B65" s="347"/>
      <c r="C65" s="347">
        <v>1</v>
      </c>
      <c r="D65" s="347"/>
      <c r="E65" s="347"/>
      <c r="F65" s="347">
        <v>1</v>
      </c>
    </row>
    <row r="66" spans="1:6" ht="14.5" x14ac:dyDescent="0.35">
      <c r="A66" s="119" t="s">
        <v>150</v>
      </c>
      <c r="B66" s="63">
        <v>4</v>
      </c>
      <c r="C66" s="63">
        <v>12</v>
      </c>
      <c r="D66" s="63">
        <v>13</v>
      </c>
      <c r="E66" s="63">
        <v>2</v>
      </c>
      <c r="F66" s="63">
        <v>31</v>
      </c>
    </row>
    <row r="67" spans="1:6" ht="14.5" x14ac:dyDescent="0.35">
      <c r="A67" s="120" t="s">
        <v>113</v>
      </c>
      <c r="B67" s="347">
        <v>4</v>
      </c>
      <c r="C67" s="347">
        <v>12</v>
      </c>
      <c r="D67" s="347">
        <v>13</v>
      </c>
      <c r="E67" s="347">
        <v>2</v>
      </c>
      <c r="F67" s="347">
        <v>31</v>
      </c>
    </row>
    <row r="68" spans="1:6" ht="14.5" x14ac:dyDescent="0.35">
      <c r="A68" s="119" t="s">
        <v>151</v>
      </c>
      <c r="B68" s="63"/>
      <c r="C68" s="63">
        <v>2</v>
      </c>
      <c r="D68" s="63">
        <v>1</v>
      </c>
      <c r="E68" s="63"/>
      <c r="F68" s="63">
        <v>3</v>
      </c>
    </row>
    <row r="69" spans="1:6" ht="14.5" x14ac:dyDescent="0.35">
      <c r="A69" s="120" t="s">
        <v>113</v>
      </c>
      <c r="B69" s="347"/>
      <c r="C69" s="347">
        <v>2</v>
      </c>
      <c r="D69" s="347">
        <v>1</v>
      </c>
      <c r="E69" s="347"/>
      <c r="F69" s="347">
        <v>3</v>
      </c>
    </row>
    <row r="70" spans="1:6" ht="14.5" x14ac:dyDescent="0.35">
      <c r="A70" s="119" t="s">
        <v>152</v>
      </c>
      <c r="B70" s="63">
        <v>1</v>
      </c>
      <c r="C70" s="63">
        <v>1</v>
      </c>
      <c r="D70" s="63">
        <v>4</v>
      </c>
      <c r="E70" s="63"/>
      <c r="F70" s="63">
        <v>6</v>
      </c>
    </row>
    <row r="71" spans="1:6" ht="14.5" x14ac:dyDescent="0.35">
      <c r="A71" s="120" t="s">
        <v>113</v>
      </c>
      <c r="B71" s="347">
        <v>1</v>
      </c>
      <c r="C71" s="347">
        <v>1</v>
      </c>
      <c r="D71" s="347">
        <v>1</v>
      </c>
      <c r="E71" s="347"/>
      <c r="F71" s="347">
        <v>3</v>
      </c>
    </row>
    <row r="72" spans="1:6" ht="14.5" x14ac:dyDescent="0.35">
      <c r="A72" s="120" t="s">
        <v>148</v>
      </c>
      <c r="B72" s="347"/>
      <c r="C72" s="347"/>
      <c r="D72" s="347">
        <v>2</v>
      </c>
      <c r="E72" s="347"/>
      <c r="F72" s="347">
        <v>2</v>
      </c>
    </row>
    <row r="73" spans="1:6" ht="14.5" x14ac:dyDescent="0.35">
      <c r="A73" s="120" t="s">
        <v>145</v>
      </c>
      <c r="B73" s="347"/>
      <c r="C73" s="347"/>
      <c r="D73" s="347">
        <v>1</v>
      </c>
      <c r="E73" s="347"/>
      <c r="F73" s="347">
        <v>1</v>
      </c>
    </row>
    <row r="74" spans="1:6" ht="14.5" x14ac:dyDescent="0.35">
      <c r="A74" s="119" t="s">
        <v>115</v>
      </c>
      <c r="B74" s="63">
        <v>10</v>
      </c>
      <c r="C74" s="63">
        <v>30</v>
      </c>
      <c r="D74" s="63">
        <v>41</v>
      </c>
      <c r="E74" s="63">
        <v>9</v>
      </c>
      <c r="F74" s="63">
        <v>90</v>
      </c>
    </row>
  </sheetData>
  <autoFilter ref="A11:P50" xr:uid="{997F6E63-140D-4BF7-A47E-55C4CC838910}"/>
  <mergeCells count="17">
    <mergeCell ref="A54:F54"/>
    <mergeCell ref="M7:M8"/>
    <mergeCell ref="I9:J9"/>
    <mergeCell ref="K9:L9"/>
    <mergeCell ref="G7:G8"/>
    <mergeCell ref="H7:H8"/>
    <mergeCell ref="I7:J8"/>
    <mergeCell ref="K7:L8"/>
    <mergeCell ref="A1:I1"/>
    <mergeCell ref="A50:D50"/>
    <mergeCell ref="A6:M6"/>
    <mergeCell ref="E7:E8"/>
    <mergeCell ref="A7:A8"/>
    <mergeCell ref="B7:B8"/>
    <mergeCell ref="C7:C8"/>
    <mergeCell ref="D7:D8"/>
    <mergeCell ref="F7:F8"/>
  </mergeCell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39406-770A-4151-8AA4-43FDDE5BB66B}">
  <dimension ref="A1:S70"/>
  <sheetViews>
    <sheetView zoomScale="80" zoomScaleNormal="55" workbookViewId="0">
      <selection activeCell="A15" sqref="A15"/>
    </sheetView>
  </sheetViews>
  <sheetFormatPr defaultColWidth="8.7265625" defaultRowHeight="13" x14ac:dyDescent="0.3"/>
  <cols>
    <col min="1" max="1" width="20.1796875" style="56" customWidth="1"/>
    <col min="2" max="2" width="44.1796875" style="56" customWidth="1"/>
    <col min="3" max="3" width="23.453125" style="56" customWidth="1"/>
    <col min="4" max="4" width="18.54296875" style="56" customWidth="1"/>
    <col min="5" max="5" width="21.54296875" style="56" customWidth="1"/>
    <col min="6" max="6" width="16.453125" style="56" customWidth="1"/>
    <col min="7" max="7" width="13" style="56" customWidth="1"/>
    <col min="8" max="8" width="8.7265625" style="56" customWidth="1"/>
    <col min="9" max="9" width="11.1796875" style="56" customWidth="1"/>
    <col min="10" max="10" width="15.453125" style="56" customWidth="1"/>
    <col min="11" max="12" width="8.7265625" style="56" customWidth="1"/>
    <col min="13" max="13" width="14.81640625" style="56" customWidth="1"/>
    <col min="14" max="14" width="20.54296875" style="56" customWidth="1"/>
    <col min="15" max="15" width="13.7265625" style="56" customWidth="1"/>
    <col min="16" max="16" width="16" style="56" customWidth="1"/>
    <col min="17" max="17" width="41.81640625" style="56" customWidth="1"/>
    <col min="18" max="18" width="18.26953125" style="56" customWidth="1"/>
    <col min="19" max="19" width="8.7265625" style="56" bestFit="1"/>
    <col min="20" max="16384" width="8.7265625" style="56"/>
  </cols>
  <sheetData>
    <row r="1" spans="1:18" x14ac:dyDescent="0.3">
      <c r="A1" s="396" t="s">
        <v>1612</v>
      </c>
      <c r="B1" s="397"/>
      <c r="C1" s="397"/>
      <c r="D1" s="397"/>
      <c r="E1" s="397"/>
      <c r="F1" s="397"/>
      <c r="G1" s="397"/>
      <c r="H1" s="397"/>
      <c r="I1" s="397"/>
      <c r="J1" s="397"/>
      <c r="K1" s="397"/>
    </row>
    <row r="2" spans="1:18" ht="40" customHeight="1" x14ac:dyDescent="0.3">
      <c r="A2" s="344" t="s">
        <v>74</v>
      </c>
      <c r="B2" s="344" t="s">
        <v>119</v>
      </c>
      <c r="C2" s="344" t="s">
        <v>120</v>
      </c>
      <c r="D2" s="344" t="s">
        <v>121</v>
      </c>
      <c r="E2" s="344" t="s">
        <v>122</v>
      </c>
      <c r="F2" s="344" t="s">
        <v>123</v>
      </c>
      <c r="G2" s="344" t="s">
        <v>124</v>
      </c>
      <c r="H2" s="344" t="s">
        <v>125</v>
      </c>
      <c r="I2" s="412" t="s">
        <v>27</v>
      </c>
      <c r="J2" s="413"/>
      <c r="K2" s="344" t="s">
        <v>213</v>
      </c>
    </row>
    <row r="3" spans="1:18" ht="14.5" customHeight="1" x14ac:dyDescent="0.3">
      <c r="A3" s="33" t="s">
        <v>81</v>
      </c>
      <c r="B3" s="33">
        <f>COUNTA(B12:B69)</f>
        <v>24</v>
      </c>
      <c r="C3" s="33">
        <f>COUNTIF(C11:C69,C2)</f>
        <v>17</v>
      </c>
      <c r="D3" s="33">
        <f>COUNTIF(C11:C69,D2)</f>
        <v>0</v>
      </c>
      <c r="E3" s="33">
        <f>COUNTIF(C11:C69,E2)</f>
        <v>0</v>
      </c>
      <c r="F3" s="33">
        <f>COUNTIF(C11:C69,F2)</f>
        <v>0</v>
      </c>
      <c r="G3" s="33">
        <f>COUNTIF(C11:C69,G2)</f>
        <v>0</v>
      </c>
      <c r="H3" s="33">
        <f>COUNTIF(C11:C69,H2)</f>
        <v>0</v>
      </c>
      <c r="I3" s="414">
        <f>COUNTIF(C11:C69,I2)</f>
        <v>3</v>
      </c>
      <c r="J3" s="415"/>
      <c r="K3" s="346">
        <f>COUNTIF(C11:C69,K2)</f>
        <v>4</v>
      </c>
      <c r="L3" s="89"/>
    </row>
    <row r="6" spans="1:18" x14ac:dyDescent="0.3">
      <c r="A6" s="387" t="s">
        <v>1613</v>
      </c>
      <c r="B6" s="388"/>
      <c r="C6" s="388"/>
      <c r="D6" s="388"/>
      <c r="E6" s="388"/>
      <c r="F6" s="388"/>
      <c r="G6" s="388"/>
      <c r="H6" s="388"/>
      <c r="I6" s="388"/>
      <c r="J6" s="388"/>
      <c r="K6" s="388"/>
      <c r="L6" s="388"/>
      <c r="M6" s="388"/>
      <c r="N6" s="388"/>
      <c r="O6" s="388"/>
    </row>
    <row r="7" spans="1:18" ht="14.5" customHeight="1" x14ac:dyDescent="0.3">
      <c r="A7" s="392" t="s">
        <v>74</v>
      </c>
      <c r="B7" s="392" t="s">
        <v>109</v>
      </c>
      <c r="C7" s="392" t="s">
        <v>127</v>
      </c>
      <c r="D7" s="392" t="s">
        <v>128</v>
      </c>
      <c r="E7" s="392" t="s">
        <v>77</v>
      </c>
      <c r="F7" s="392" t="s">
        <v>125</v>
      </c>
      <c r="G7" s="392" t="s">
        <v>129</v>
      </c>
      <c r="H7" s="392" t="s">
        <v>130</v>
      </c>
      <c r="I7" s="401" t="s">
        <v>148</v>
      </c>
      <c r="J7" s="407"/>
      <c r="K7" s="402"/>
      <c r="L7" s="401" t="s">
        <v>131</v>
      </c>
      <c r="M7" s="402"/>
      <c r="N7" s="399" t="s">
        <v>132</v>
      </c>
      <c r="O7" s="399" t="s">
        <v>133</v>
      </c>
    </row>
    <row r="8" spans="1:18" x14ac:dyDescent="0.3">
      <c r="A8" s="392"/>
      <c r="B8" s="392"/>
      <c r="C8" s="392"/>
      <c r="D8" s="392"/>
      <c r="E8" s="392"/>
      <c r="F8" s="392"/>
      <c r="G8" s="392"/>
      <c r="H8" s="392"/>
      <c r="I8" s="403"/>
      <c r="J8" s="408"/>
      <c r="K8" s="404"/>
      <c r="L8" s="403"/>
      <c r="M8" s="404"/>
      <c r="N8" s="400"/>
      <c r="O8" s="400"/>
    </row>
    <row r="9" spans="1:18" ht="14.5" customHeight="1" x14ac:dyDescent="0.3">
      <c r="A9" s="33" t="s">
        <v>81</v>
      </c>
      <c r="B9" s="33">
        <f>E70</f>
        <v>112</v>
      </c>
      <c r="C9" s="33">
        <f>F70</f>
        <v>112</v>
      </c>
      <c r="D9" s="33">
        <f>G70</f>
        <v>0</v>
      </c>
      <c r="E9" s="96">
        <f>H70</f>
        <v>0</v>
      </c>
      <c r="F9" s="96">
        <f>I70</f>
        <v>0</v>
      </c>
      <c r="G9" s="59">
        <f>K70</f>
        <v>0</v>
      </c>
      <c r="H9" s="33">
        <f>L70</f>
        <v>112</v>
      </c>
      <c r="I9" s="409">
        <f>J70</f>
        <v>0</v>
      </c>
      <c r="J9" s="410"/>
      <c r="K9" s="411"/>
      <c r="L9" s="405">
        <f>M70</f>
        <v>1</v>
      </c>
      <c r="M9" s="406"/>
      <c r="N9" s="345">
        <f>IFERROR(N70,0)</f>
        <v>1</v>
      </c>
      <c r="O9" s="202">
        <f>IFERROR(O70,0)</f>
        <v>0.7767857142857143</v>
      </c>
      <c r="P9" s="193"/>
    </row>
    <row r="11" spans="1:18" x14ac:dyDescent="0.3">
      <c r="A11" s="342" t="s">
        <v>106</v>
      </c>
      <c r="B11" s="342" t="s">
        <v>2</v>
      </c>
      <c r="C11" s="342" t="s">
        <v>107</v>
      </c>
      <c r="D11" s="342" t="s">
        <v>108</v>
      </c>
      <c r="E11" s="342" t="s">
        <v>109</v>
      </c>
      <c r="F11" s="342" t="s">
        <v>127</v>
      </c>
      <c r="G11" s="342" t="s">
        <v>128</v>
      </c>
      <c r="H11" s="342" t="s">
        <v>77</v>
      </c>
      <c r="I11" s="342" t="s">
        <v>125</v>
      </c>
      <c r="J11" s="342" t="s">
        <v>148</v>
      </c>
      <c r="K11" s="342" t="s">
        <v>129</v>
      </c>
      <c r="L11" s="342" t="s">
        <v>130</v>
      </c>
      <c r="M11" s="342" t="s">
        <v>134</v>
      </c>
      <c r="N11" s="342" t="s">
        <v>132</v>
      </c>
      <c r="O11" s="342" t="s">
        <v>135</v>
      </c>
      <c r="P11" s="342" t="s">
        <v>136</v>
      </c>
      <c r="Q11" s="342" t="s">
        <v>18</v>
      </c>
      <c r="R11" s="342" t="s">
        <v>137</v>
      </c>
    </row>
    <row r="12" spans="1:18" ht="14.5" x14ac:dyDescent="0.35">
      <c r="A12" s="1">
        <v>1992418</v>
      </c>
      <c r="B12" s="228" t="str">
        <f>VLOOKUP(A12,'S9 Details'!1:88,2,FALSE)</f>
        <v>2 Document Center</v>
      </c>
      <c r="C12" s="229" t="s">
        <v>27</v>
      </c>
      <c r="D12" s="230" t="str">
        <f>VLOOKUP(A12,'S9 Details'!1:132,4,FALSE)</f>
        <v>TBD</v>
      </c>
      <c r="E12" s="33" t="str">
        <f>VLOOKUP(A12,'S9 Details'!A1:Q90,17,0)</f>
        <v>Will be Clubbed (1992420)</v>
      </c>
      <c r="F12" s="231"/>
      <c r="G12" s="231"/>
      <c r="H12" s="231"/>
      <c r="I12" s="231"/>
      <c r="J12" s="231"/>
      <c r="K12" s="232">
        <v>0</v>
      </c>
      <c r="L12" s="231">
        <f t="shared" ref="L12:L18" si="0">F12+G12</f>
        <v>0</v>
      </c>
      <c r="M12" s="233">
        <f t="shared" ref="M12:M23" si="1">IFERROR(L12/E12,0)</f>
        <v>0</v>
      </c>
      <c r="N12" s="233">
        <f t="shared" ref="N12:N23" si="2">IFERROR(F12/L12,0)</f>
        <v>0</v>
      </c>
      <c r="O12" s="233">
        <f t="shared" ref="O12:O23" si="3">IFERROR(R12/L12,0)</f>
        <v>0</v>
      </c>
      <c r="P12" s="236"/>
      <c r="Q12" s="235"/>
      <c r="R12" s="236"/>
    </row>
    <row r="13" spans="1:18" ht="14.5" x14ac:dyDescent="0.35">
      <c r="A13" s="1">
        <v>1992419</v>
      </c>
      <c r="B13" s="228" t="str">
        <f>VLOOKUP(A13,'S9 Details'!2:89,2,FALSE)</f>
        <v>2.1 Document Center - Process Flow</v>
      </c>
      <c r="C13" s="35" t="s">
        <v>27</v>
      </c>
      <c r="D13" s="230" t="str">
        <f>VLOOKUP(A13,'S9 Details'!2:133,4,FALSE)</f>
        <v>TBD</v>
      </c>
      <c r="E13" s="33" t="str">
        <f>VLOOKUP(A13,'S9 Details'!A2:Q91,17,0)</f>
        <v>Will be Clubbed (1992420)</v>
      </c>
      <c r="F13" s="33"/>
      <c r="G13" s="33"/>
      <c r="H13" s="33"/>
      <c r="I13" s="33"/>
      <c r="J13" s="33"/>
      <c r="K13" s="232">
        <v>0</v>
      </c>
      <c r="L13" s="33">
        <f t="shared" si="0"/>
        <v>0</v>
      </c>
      <c r="M13" s="345">
        <f t="shared" si="1"/>
        <v>0</v>
      </c>
      <c r="N13" s="345">
        <f t="shared" si="2"/>
        <v>0</v>
      </c>
      <c r="O13" s="345">
        <f t="shared" si="3"/>
        <v>0</v>
      </c>
      <c r="P13" s="346"/>
      <c r="Q13" s="41"/>
      <c r="R13" s="346"/>
    </row>
    <row r="14" spans="1:18" ht="14.5" x14ac:dyDescent="0.35">
      <c r="A14" s="1">
        <v>1992420</v>
      </c>
      <c r="B14" s="228" t="str">
        <f>VLOOKUP(A14,'S9 Details'!3:90,2,FALSE)</f>
        <v>2.2 Document Center Home</v>
      </c>
      <c r="C14" s="229" t="s">
        <v>120</v>
      </c>
      <c r="D14" s="230" t="str">
        <f>VLOOKUP(A14,'S9 Details'!3:134,4,FALSE)</f>
        <v>TBD</v>
      </c>
      <c r="E14" s="33">
        <f>VLOOKUP(A14,'S9 Details'!A3:Q92,17,0)</f>
        <v>11</v>
      </c>
      <c r="F14" s="33">
        <v>11</v>
      </c>
      <c r="G14" s="33">
        <v>0</v>
      </c>
      <c r="H14" s="33"/>
      <c r="I14" s="33"/>
      <c r="J14" s="33"/>
      <c r="K14" s="232">
        <f>E14-SUM(F14+G14+H14+I14+J14)</f>
        <v>0</v>
      </c>
      <c r="L14" s="33">
        <f t="shared" si="0"/>
        <v>11</v>
      </c>
      <c r="M14" s="345">
        <f t="shared" si="1"/>
        <v>1</v>
      </c>
      <c r="N14" s="345">
        <f t="shared" si="2"/>
        <v>1</v>
      </c>
      <c r="O14" s="345">
        <f t="shared" si="3"/>
        <v>1</v>
      </c>
      <c r="P14" s="346"/>
      <c r="Q14" s="41"/>
      <c r="R14" s="346">
        <v>11</v>
      </c>
    </row>
    <row r="15" spans="1:18" ht="26.15" customHeight="1" x14ac:dyDescent="0.35">
      <c r="A15" s="1">
        <v>1992421</v>
      </c>
      <c r="B15" s="228" t="str">
        <f>VLOOKUP(A15,'S9 Details'!4:91,2,FALSE)</f>
        <v>2.3 Upload Document</v>
      </c>
      <c r="C15" s="229" t="s">
        <v>213</v>
      </c>
      <c r="D15" s="230" t="str">
        <f>VLOOKUP(A15,'S9 Details'!4:135,4,FALSE)</f>
        <v>TBD</v>
      </c>
      <c r="E15" s="33">
        <f>VLOOKUP(A15,'S9 Details'!A4:Q93,17,0)</f>
        <v>0</v>
      </c>
      <c r="F15" s="33"/>
      <c r="G15" s="33"/>
      <c r="H15" s="33"/>
      <c r="I15" s="33"/>
      <c r="J15" s="33"/>
      <c r="K15" s="232">
        <f>E15-SUM(F15+G15+H15+I15+J15)</f>
        <v>0</v>
      </c>
      <c r="L15" s="33">
        <f t="shared" si="0"/>
        <v>0</v>
      </c>
      <c r="M15" s="345">
        <f t="shared" si="1"/>
        <v>0</v>
      </c>
      <c r="N15" s="345">
        <f t="shared" si="2"/>
        <v>0</v>
      </c>
      <c r="O15" s="345">
        <f t="shared" si="3"/>
        <v>0</v>
      </c>
      <c r="P15" s="31"/>
      <c r="Q15" s="41"/>
      <c r="R15" s="346"/>
    </row>
    <row r="16" spans="1:18" ht="14.5" x14ac:dyDescent="0.35">
      <c r="A16" s="1">
        <v>1992422</v>
      </c>
      <c r="B16" s="228" t="str">
        <f>VLOOKUP(A16,'S9 Details'!5:92,2,FALSE)</f>
        <v>2.4 Docuware Categories and Subcategories</v>
      </c>
      <c r="C16" s="229" t="s">
        <v>120</v>
      </c>
      <c r="D16" s="230" t="str">
        <f>VLOOKUP(A16,'S9 Details'!5:136,4,FALSE)</f>
        <v>TBD</v>
      </c>
      <c r="E16" s="33">
        <f>VLOOKUP(A16,'S9 Details'!A5:Q94,17,0)</f>
        <v>16</v>
      </c>
      <c r="F16" s="33">
        <v>16</v>
      </c>
      <c r="G16" s="33"/>
      <c r="H16" s="33"/>
      <c r="I16" s="33"/>
      <c r="J16" s="33"/>
      <c r="K16" s="232">
        <f>E16-SUM(F16+G16+H16+I16+J16)</f>
        <v>0</v>
      </c>
      <c r="L16" s="33">
        <f t="shared" si="0"/>
        <v>16</v>
      </c>
      <c r="M16" s="345">
        <f t="shared" si="1"/>
        <v>1</v>
      </c>
      <c r="N16" s="345">
        <f t="shared" si="2"/>
        <v>1</v>
      </c>
      <c r="O16" s="345">
        <f t="shared" si="3"/>
        <v>1</v>
      </c>
      <c r="P16" s="31"/>
      <c r="Q16" s="42"/>
      <c r="R16" s="346">
        <v>16</v>
      </c>
    </row>
    <row r="17" spans="1:19" ht="26.15" customHeight="1" x14ac:dyDescent="0.35">
      <c r="A17" s="1">
        <v>1991479</v>
      </c>
      <c r="B17" s="228" t="str">
        <f>VLOOKUP(A17,'S9 Details'!6:93,2,FALSE)</f>
        <v>Change link for office finder in program pages and home page</v>
      </c>
      <c r="C17" s="229" t="s">
        <v>120</v>
      </c>
      <c r="D17" s="230" t="str">
        <f>VLOOKUP(A17,'S9 Details'!6:137,4,FALSE)</f>
        <v>TBD</v>
      </c>
      <c r="E17" s="33">
        <f>VLOOKUP(A17,'S9 Details'!A6:Q95,17,0)</f>
        <v>5</v>
      </c>
      <c r="F17" s="231">
        <v>5</v>
      </c>
      <c r="G17" s="231"/>
      <c r="H17" s="231"/>
      <c r="I17" s="231"/>
      <c r="J17" s="231"/>
      <c r="K17" s="232">
        <f>E17-SUM(F17+G17+H17+I17+J17)</f>
        <v>0</v>
      </c>
      <c r="L17" s="231">
        <f t="shared" si="0"/>
        <v>5</v>
      </c>
      <c r="M17" s="233">
        <f t="shared" si="1"/>
        <v>1</v>
      </c>
      <c r="N17" s="233">
        <f t="shared" si="2"/>
        <v>1</v>
      </c>
      <c r="O17" s="233">
        <f t="shared" si="3"/>
        <v>0.8</v>
      </c>
      <c r="P17" s="237"/>
      <c r="Q17" s="238"/>
      <c r="R17" s="236">
        <v>4</v>
      </c>
    </row>
    <row r="18" spans="1:19" ht="26.15" customHeight="1" x14ac:dyDescent="0.35">
      <c r="A18" s="1">
        <v>1992424</v>
      </c>
      <c r="B18" s="228" t="str">
        <f>VLOOKUP(A18,'S9 Details'!7:94,2,FALSE)</f>
        <v>Document Center Validations</v>
      </c>
      <c r="C18" s="229" t="s">
        <v>27</v>
      </c>
      <c r="D18" s="230" t="str">
        <f>VLOOKUP(A18,'S9 Details'!7:138,4,FALSE)</f>
        <v>TBD</v>
      </c>
      <c r="E18" s="33" t="str">
        <f>VLOOKUP(A18,'S9 Details'!A7:Q96,17,0)</f>
        <v>Will be Clubbed (1992422)</v>
      </c>
      <c r="F18" s="33"/>
      <c r="G18" s="33"/>
      <c r="H18" s="33"/>
      <c r="I18" s="33"/>
      <c r="J18" s="33"/>
      <c r="K18" s="232">
        <v>0</v>
      </c>
      <c r="L18" s="33">
        <f t="shared" si="0"/>
        <v>0</v>
      </c>
      <c r="M18" s="345">
        <f t="shared" si="1"/>
        <v>0</v>
      </c>
      <c r="N18" s="345">
        <f t="shared" si="2"/>
        <v>0</v>
      </c>
      <c r="O18" s="345">
        <f t="shared" si="3"/>
        <v>0</v>
      </c>
      <c r="P18" s="31"/>
      <c r="Q18" s="42"/>
      <c r="R18" s="346"/>
    </row>
    <row r="19" spans="1:19" ht="26.15" customHeight="1" x14ac:dyDescent="0.35">
      <c r="A19" s="1">
        <v>1992423</v>
      </c>
      <c r="B19" s="228" t="str">
        <f>VLOOKUP(A19,'S9 Details'!8:95,2,FALSE)</f>
        <v>Help &amp; FAQ - Document Center</v>
      </c>
      <c r="C19" s="229" t="s">
        <v>120</v>
      </c>
      <c r="D19" s="230" t="str">
        <f>VLOOKUP(A19,'S9 Details'!8:139,4,FALSE)</f>
        <v>TBD</v>
      </c>
      <c r="E19" s="33" t="str">
        <f>VLOOKUP(A19,'S9 Details'!A8:Q97,17,0)</f>
        <v>No Test Case Needed</v>
      </c>
      <c r="F19" s="33"/>
      <c r="G19" s="33"/>
      <c r="H19" s="33"/>
      <c r="I19" s="33"/>
      <c r="J19" s="33"/>
      <c r="K19" s="232">
        <v>0</v>
      </c>
      <c r="L19" s="33">
        <v>0</v>
      </c>
      <c r="M19" s="345">
        <f t="shared" si="1"/>
        <v>0</v>
      </c>
      <c r="N19" s="345">
        <f t="shared" si="2"/>
        <v>0</v>
      </c>
      <c r="O19" s="345">
        <f t="shared" si="3"/>
        <v>0</v>
      </c>
      <c r="P19" s="31"/>
      <c r="Q19" s="42"/>
      <c r="R19" s="346"/>
    </row>
    <row r="20" spans="1:19" ht="14.5" x14ac:dyDescent="0.35">
      <c r="A20" s="1">
        <v>1959992</v>
      </c>
      <c r="B20" s="228" t="str">
        <f>VLOOKUP(A20,'S9 Details'!9:96,2,FALSE)</f>
        <v>PDF Generation</v>
      </c>
      <c r="C20" s="229" t="s">
        <v>120</v>
      </c>
      <c r="D20" s="230" t="str">
        <f>VLOOKUP(A20,'S9 Details'!9:140,4,FALSE)</f>
        <v>TBD</v>
      </c>
      <c r="E20" s="33">
        <f>VLOOKUP(A20,'S9 Details'!A9:Q98,17,0)</f>
        <v>29</v>
      </c>
      <c r="F20" s="33">
        <v>29</v>
      </c>
      <c r="G20" s="33"/>
      <c r="H20" s="33"/>
      <c r="I20" s="33"/>
      <c r="J20" s="33"/>
      <c r="K20" s="232">
        <f t="shared" ref="K20:K27" si="4">E20-SUM(F20+G20+H20+I20+J20)</f>
        <v>0</v>
      </c>
      <c r="L20" s="33">
        <f t="shared" ref="L20:L29" si="5">F20+G20</f>
        <v>29</v>
      </c>
      <c r="M20" s="345">
        <f t="shared" si="1"/>
        <v>1</v>
      </c>
      <c r="N20" s="345">
        <f t="shared" si="2"/>
        <v>1</v>
      </c>
      <c r="O20" s="345">
        <f t="shared" si="3"/>
        <v>0.37931034482758619</v>
      </c>
      <c r="P20" s="31"/>
      <c r="Q20" s="31"/>
      <c r="R20" s="346">
        <v>11</v>
      </c>
    </row>
    <row r="21" spans="1:19" ht="26.15" customHeight="1" x14ac:dyDescent="0.35">
      <c r="A21" s="1">
        <v>1968636</v>
      </c>
      <c r="B21" s="228" t="str">
        <f>VLOOKUP(A21,'S9 Details'!10:97,2,FALSE)</f>
        <v>Remove KY Specific Functionality on the Document Center</v>
      </c>
      <c r="C21" s="229" t="s">
        <v>120</v>
      </c>
      <c r="D21" s="230" t="str">
        <f>VLOOKUP(A21,'S9 Details'!10:141,4,FALSE)</f>
        <v>TBD</v>
      </c>
      <c r="E21" s="33">
        <f>VLOOKUP(A21,'S9 Details'!A10:Q99,17,0)</f>
        <v>7</v>
      </c>
      <c r="F21" s="33">
        <v>7</v>
      </c>
      <c r="G21" s="33"/>
      <c r="H21" s="33"/>
      <c r="I21" s="33"/>
      <c r="J21" s="33"/>
      <c r="K21" s="232">
        <f t="shared" si="4"/>
        <v>0</v>
      </c>
      <c r="L21" s="33">
        <f t="shared" si="5"/>
        <v>7</v>
      </c>
      <c r="M21" s="345">
        <f t="shared" si="1"/>
        <v>1</v>
      </c>
      <c r="N21" s="345">
        <f t="shared" si="2"/>
        <v>1</v>
      </c>
      <c r="O21" s="345">
        <f t="shared" si="3"/>
        <v>1</v>
      </c>
      <c r="P21" s="31"/>
      <c r="Q21" s="41"/>
      <c r="R21" s="346">
        <v>7</v>
      </c>
    </row>
    <row r="22" spans="1:19" ht="26.15" customHeight="1" x14ac:dyDescent="0.35">
      <c r="A22" s="1">
        <v>1946657</v>
      </c>
      <c r="B22" s="228" t="str">
        <f>VLOOKUP(A22,'S9 Details'!11:98,2,FALSE)</f>
        <v>2.4 View Notice Notification Configuration</v>
      </c>
      <c r="C22" s="229" t="s">
        <v>213</v>
      </c>
      <c r="D22" s="230" t="str">
        <f>VLOOKUP(A22,'S9 Details'!11:142,4,FALSE)</f>
        <v>TBD</v>
      </c>
      <c r="E22" s="33">
        <f>VLOOKUP(A22,'S9 Details'!A11:Q100,17,0)</f>
        <v>0</v>
      </c>
      <c r="F22" s="33"/>
      <c r="G22" s="33"/>
      <c r="H22" s="33"/>
      <c r="I22" s="33"/>
      <c r="J22" s="33"/>
      <c r="K22" s="232">
        <f t="shared" si="4"/>
        <v>0</v>
      </c>
      <c r="L22" s="33">
        <f t="shared" si="5"/>
        <v>0</v>
      </c>
      <c r="M22" s="345">
        <f t="shared" si="1"/>
        <v>0</v>
      </c>
      <c r="N22" s="345">
        <f t="shared" si="2"/>
        <v>0</v>
      </c>
      <c r="O22" s="345">
        <f t="shared" si="3"/>
        <v>0</v>
      </c>
      <c r="P22" s="31"/>
      <c r="Q22" s="41"/>
      <c r="R22" s="346"/>
    </row>
    <row r="23" spans="1:19" ht="26.15" customHeight="1" x14ac:dyDescent="0.35">
      <c r="A23" s="1">
        <v>1982276</v>
      </c>
      <c r="B23" s="228" t="str">
        <f>VLOOKUP(A23,'S9 Details'!12:99,2,FALSE)</f>
        <v>FAQ - Remove KY Specific Q&amp;A</v>
      </c>
      <c r="C23" s="229" t="s">
        <v>120</v>
      </c>
      <c r="D23" s="230" t="str">
        <f>VLOOKUP(A23,'S9 Details'!12:143,4,FALSE)</f>
        <v>TBD</v>
      </c>
      <c r="E23" s="33">
        <f>VLOOKUP(A23,'S9 Details'!A12:Q101,17,0)</f>
        <v>11</v>
      </c>
      <c r="F23" s="33">
        <v>11</v>
      </c>
      <c r="G23" s="33"/>
      <c r="H23" s="33"/>
      <c r="I23" s="33"/>
      <c r="J23" s="33"/>
      <c r="K23" s="232">
        <f t="shared" si="4"/>
        <v>0</v>
      </c>
      <c r="L23" s="33">
        <f t="shared" si="5"/>
        <v>11</v>
      </c>
      <c r="M23" s="345">
        <f t="shared" si="1"/>
        <v>1</v>
      </c>
      <c r="N23" s="345">
        <f t="shared" si="2"/>
        <v>1</v>
      </c>
      <c r="O23" s="345">
        <f t="shared" si="3"/>
        <v>0.72727272727272729</v>
      </c>
      <c r="P23" s="31"/>
      <c r="Q23" s="41"/>
      <c r="R23" s="346">
        <v>8</v>
      </c>
    </row>
    <row r="24" spans="1:19" ht="26.15" customHeight="1" x14ac:dyDescent="0.35">
      <c r="A24" s="1">
        <v>1997194</v>
      </c>
      <c r="B24" s="228" t="str">
        <f>VLOOKUP(A24,'S9 Details'!13:100,2,FALSE)</f>
        <v>2.2 Footer - Implement ME footer on Reset Password screen</v>
      </c>
      <c r="C24" s="229" t="s">
        <v>120</v>
      </c>
      <c r="D24" s="230" t="str">
        <f>VLOOKUP(A24,'S9 Details'!13:144,4,FALSE)</f>
        <v>TBD</v>
      </c>
      <c r="E24" s="33">
        <f>VLOOKUP(A24,'S9 Details'!A13:Q102,17,0)</f>
        <v>4</v>
      </c>
      <c r="F24" s="33">
        <v>4</v>
      </c>
      <c r="G24" s="33"/>
      <c r="H24" s="33"/>
      <c r="I24" s="33"/>
      <c r="J24" s="33"/>
      <c r="K24" s="232">
        <f t="shared" si="4"/>
        <v>0</v>
      </c>
      <c r="L24" s="33">
        <f t="shared" si="5"/>
        <v>4</v>
      </c>
      <c r="M24" s="345">
        <f t="shared" ref="M24:M29" si="6">IFERROR(L24/E24,0)</f>
        <v>1</v>
      </c>
      <c r="N24" s="345">
        <f t="shared" ref="N24:N29" si="7">IFERROR(F24/L24,0)</f>
        <v>1</v>
      </c>
      <c r="O24" s="345">
        <f t="shared" ref="O24:O29" si="8">IFERROR(R24/L24,0)</f>
        <v>1</v>
      </c>
      <c r="P24" s="31"/>
      <c r="Q24" s="41"/>
      <c r="R24" s="346">
        <v>4</v>
      </c>
    </row>
    <row r="25" spans="1:19" ht="26.15" customHeight="1" x14ac:dyDescent="0.35">
      <c r="A25" s="1">
        <v>1997192</v>
      </c>
      <c r="B25" s="228" t="str">
        <f>VLOOKUP(A25,'S9 Details'!14:101,2,FALSE)</f>
        <v>2.2 Footer - Update to change email on footer</v>
      </c>
      <c r="C25" s="229" t="s">
        <v>120</v>
      </c>
      <c r="D25" s="230" t="str">
        <f>VLOOKUP(A25,'S9 Details'!14:145,4,FALSE)</f>
        <v>TBD</v>
      </c>
      <c r="E25" s="33">
        <f>VLOOKUP(A25,'S9 Details'!A14:Q103,17,0)</f>
        <v>4</v>
      </c>
      <c r="F25" s="33">
        <v>4</v>
      </c>
      <c r="G25" s="33"/>
      <c r="H25" s="33"/>
      <c r="I25" s="33"/>
      <c r="J25" s="33"/>
      <c r="K25" s="232">
        <f t="shared" si="4"/>
        <v>0</v>
      </c>
      <c r="L25" s="33">
        <f t="shared" si="5"/>
        <v>4</v>
      </c>
      <c r="M25" s="345">
        <f t="shared" si="6"/>
        <v>1</v>
      </c>
      <c r="N25" s="345">
        <f t="shared" si="7"/>
        <v>1</v>
      </c>
      <c r="O25" s="345">
        <f t="shared" si="8"/>
        <v>1</v>
      </c>
      <c r="P25" s="31"/>
      <c r="Q25" s="41"/>
      <c r="R25" s="346">
        <v>4</v>
      </c>
      <c r="S25" s="193"/>
    </row>
    <row r="26" spans="1:19" ht="38.15" customHeight="1" x14ac:dyDescent="0.35">
      <c r="A26" s="1">
        <v>1997434</v>
      </c>
      <c r="B26" s="228" t="str">
        <f>VLOOKUP(A26,'S9 Details'!15:102,2,FALSE)</f>
        <v>3.1.1.2 Program Tiles - Update to add different types of SNAP benefits</v>
      </c>
      <c r="C26" s="229" t="s">
        <v>213</v>
      </c>
      <c r="D26" s="230" t="str">
        <f>VLOOKUP(A26,'S9 Details'!15:146,4,FALSE)</f>
        <v>TBD</v>
      </c>
      <c r="E26" s="33">
        <f>VLOOKUP(A26,'S9 Details'!A15:Q104,17,0)</f>
        <v>0</v>
      </c>
      <c r="F26" s="33"/>
      <c r="G26" s="33"/>
      <c r="H26" s="33"/>
      <c r="I26" s="33"/>
      <c r="J26" s="33"/>
      <c r="K26" s="232">
        <f t="shared" si="4"/>
        <v>0</v>
      </c>
      <c r="L26" s="33">
        <f t="shared" si="5"/>
        <v>0</v>
      </c>
      <c r="M26" s="345">
        <f t="shared" si="6"/>
        <v>0</v>
      </c>
      <c r="N26" s="345">
        <f t="shared" si="7"/>
        <v>0</v>
      </c>
      <c r="O26" s="345">
        <f t="shared" si="8"/>
        <v>0</v>
      </c>
      <c r="P26" s="31"/>
      <c r="Q26" s="269"/>
      <c r="R26" s="346"/>
    </row>
    <row r="27" spans="1:19" ht="40.5" customHeight="1" x14ac:dyDescent="0.35">
      <c r="A27" s="1">
        <v>1998098</v>
      </c>
      <c r="B27" s="280" t="str">
        <f>VLOOKUP(A27,'S9 Details'!16:103,2,FALSE)</f>
        <v>FDSH Services - Store Response Codes in Salesforce to Send Back to ACES</v>
      </c>
      <c r="C27" s="229" t="s">
        <v>213</v>
      </c>
      <c r="D27" s="230" t="str">
        <f>VLOOKUP(A27,'S9 Details'!16:147,4,FALSE)</f>
        <v>TBD</v>
      </c>
      <c r="E27" s="33">
        <f>VLOOKUP(A27,'S9 Details'!A16:Q105,17,0)</f>
        <v>0</v>
      </c>
      <c r="F27" s="33"/>
      <c r="G27" s="33"/>
      <c r="H27" s="33"/>
      <c r="I27" s="33"/>
      <c r="J27" s="33"/>
      <c r="K27" s="232">
        <f t="shared" si="4"/>
        <v>0</v>
      </c>
      <c r="L27" s="33">
        <f t="shared" si="5"/>
        <v>0</v>
      </c>
      <c r="M27" s="345">
        <f t="shared" si="6"/>
        <v>0</v>
      </c>
      <c r="N27" s="345">
        <f t="shared" si="7"/>
        <v>0</v>
      </c>
      <c r="O27" s="345">
        <f t="shared" si="8"/>
        <v>0</v>
      </c>
      <c r="P27" s="31"/>
      <c r="Q27" s="42"/>
      <c r="R27" s="346"/>
    </row>
    <row r="28" spans="1:19" ht="26.15" customHeight="1" x14ac:dyDescent="0.35">
      <c r="A28" s="279">
        <v>1996803</v>
      </c>
      <c r="B28" s="228" t="str">
        <f>VLOOKUP(A28,'S9 Details'!17:104,2,FALSE)</f>
        <v>2.1.3.1 Get Interpreter screen - Update to add translations for Afsomali, Swahili, and Khmer</v>
      </c>
      <c r="C28" s="229" t="s">
        <v>120</v>
      </c>
      <c r="D28" s="230" t="str">
        <f>VLOOKUP(A28,'S9 Details'!17:148,4,FALSE)</f>
        <v>TBD</v>
      </c>
      <c r="E28" s="33">
        <f>VLOOKUP(A28,'S9 Details'!A17:Q106,17,0)</f>
        <v>5</v>
      </c>
      <c r="F28" s="33">
        <v>5</v>
      </c>
      <c r="G28" s="33"/>
      <c r="H28" s="33"/>
      <c r="I28" s="33"/>
      <c r="J28" s="33"/>
      <c r="K28" s="232">
        <v>0</v>
      </c>
      <c r="L28" s="33">
        <f t="shared" si="5"/>
        <v>5</v>
      </c>
      <c r="M28" s="345">
        <f t="shared" si="6"/>
        <v>1</v>
      </c>
      <c r="N28" s="345">
        <f t="shared" si="7"/>
        <v>1</v>
      </c>
      <c r="O28" s="345">
        <f t="shared" si="8"/>
        <v>1</v>
      </c>
      <c r="P28" s="31"/>
      <c r="Q28" s="41"/>
      <c r="R28" s="346">
        <v>5</v>
      </c>
    </row>
    <row r="29" spans="1:19" ht="26.15" customHeight="1" x14ac:dyDescent="0.35">
      <c r="A29" s="278">
        <v>1997623</v>
      </c>
      <c r="B29" s="228" t="str">
        <f>VLOOKUP(A29,'S9 Details'!18:105,2,FALSE)</f>
        <v>Program Pages - MaineCare Program Page - update to add LTC link</v>
      </c>
      <c r="C29" s="229" t="s">
        <v>120</v>
      </c>
      <c r="D29" s="230" t="str">
        <f>VLOOKUP(A29,'S9 Details'!18:149,4,FALSE)</f>
        <v>TBD</v>
      </c>
      <c r="E29" s="33">
        <f>VLOOKUP(A29,'S9 Details'!A18:Q107,17,0)</f>
        <v>3</v>
      </c>
      <c r="F29" s="33">
        <v>3</v>
      </c>
      <c r="G29" s="33"/>
      <c r="H29" s="33"/>
      <c r="I29" s="33"/>
      <c r="J29" s="33"/>
      <c r="K29" s="232">
        <f>E29-SUM(F29+G29+H29+I29+J29)</f>
        <v>0</v>
      </c>
      <c r="L29" s="33">
        <f t="shared" si="5"/>
        <v>3</v>
      </c>
      <c r="M29" s="345">
        <f t="shared" si="6"/>
        <v>1</v>
      </c>
      <c r="N29" s="345">
        <f t="shared" si="7"/>
        <v>1</v>
      </c>
      <c r="O29" s="345">
        <f t="shared" si="8"/>
        <v>1</v>
      </c>
      <c r="P29" s="31"/>
      <c r="Q29" s="41"/>
      <c r="R29" s="346">
        <v>3</v>
      </c>
    </row>
    <row r="30" spans="1:19" ht="26" x14ac:dyDescent="0.35">
      <c r="A30" s="1">
        <v>1998325</v>
      </c>
      <c r="B30" s="228" t="str">
        <f>VLOOKUP(A30,'S9 Details'!19:106,2,FALSE)</f>
        <v>Request MaineCare Card - Remove KY specific functionality</v>
      </c>
      <c r="C30" s="229" t="s">
        <v>120</v>
      </c>
      <c r="D30" s="230" t="str">
        <f>VLOOKUP(A30,'S9 Details'!19:150,4,FALSE)</f>
        <v>TBD</v>
      </c>
      <c r="E30" s="33" t="str">
        <f>VLOOKUP(A30,'S9 Details'!A19:Q108,17,0)</f>
        <v>No Test Case Needed</v>
      </c>
      <c r="F30" s="33"/>
      <c r="G30" s="33"/>
      <c r="H30" s="33"/>
      <c r="I30" s="33"/>
      <c r="J30" s="33"/>
      <c r="K30" s="232">
        <v>0</v>
      </c>
      <c r="L30" s="33">
        <f t="shared" ref="L30:L32" si="9">F30+G30</f>
        <v>0</v>
      </c>
      <c r="M30" s="345">
        <f t="shared" ref="M30:M32" si="10">IFERROR(L30/E30,0)</f>
        <v>0</v>
      </c>
      <c r="N30" s="345">
        <f t="shared" ref="N30:N32" si="11">IFERROR(F30/L30,0)</f>
        <v>0</v>
      </c>
      <c r="O30" s="345">
        <f t="shared" ref="O30:O32" si="12">IFERROR(R30/L30,0)</f>
        <v>0</v>
      </c>
      <c r="P30" s="31"/>
      <c r="Q30" s="41"/>
      <c r="R30" s="346"/>
    </row>
    <row r="31" spans="1:19" ht="26" x14ac:dyDescent="0.35">
      <c r="A31" s="1">
        <v>1996980</v>
      </c>
      <c r="B31" s="228" t="str">
        <f>VLOOKUP(A31,'S9 Details'!20:107,2,FALSE)</f>
        <v>3.1.1 Benefits - Update to remove the "Discontinue Benefits" link</v>
      </c>
      <c r="C31" s="229" t="s">
        <v>120</v>
      </c>
      <c r="D31" s="230" t="str">
        <f>VLOOKUP(A31,'S9 Details'!20:151,4,FALSE)</f>
        <v>TBD</v>
      </c>
      <c r="E31" s="33" t="str">
        <f>VLOOKUP(A31,'S9 Details'!A20:Q109,17,0)</f>
        <v>No Test Case Needed</v>
      </c>
      <c r="F31" s="33"/>
      <c r="G31" s="33"/>
      <c r="H31" s="33"/>
      <c r="I31" s="33"/>
      <c r="J31" s="33"/>
      <c r="K31" s="232">
        <v>0</v>
      </c>
      <c r="L31" s="33">
        <f t="shared" si="9"/>
        <v>0</v>
      </c>
      <c r="M31" s="345">
        <f t="shared" si="10"/>
        <v>0</v>
      </c>
      <c r="N31" s="345">
        <f t="shared" si="11"/>
        <v>0</v>
      </c>
      <c r="O31" s="345">
        <f t="shared" si="12"/>
        <v>0</v>
      </c>
      <c r="P31" s="31"/>
      <c r="Q31" s="41"/>
      <c r="R31" s="346">
        <v>1</v>
      </c>
    </row>
    <row r="32" spans="1:19" ht="26" x14ac:dyDescent="0.35">
      <c r="A32" s="1">
        <v>1996981</v>
      </c>
      <c r="B32" s="228" t="str">
        <f>VLOOKUP(A32,'S9 Details'!21:108,2,FALSE)</f>
        <v>Signature Page - Change submit button to be specific to the flow</v>
      </c>
      <c r="C32" s="229" t="s">
        <v>120</v>
      </c>
      <c r="D32" s="230" t="str">
        <f>VLOOKUP(A32,'S9 Details'!21:152,4,FALSE)</f>
        <v>TBD</v>
      </c>
      <c r="E32" s="33">
        <f>VLOOKUP(A32,'S9 Details'!A21:Q110,17,0)</f>
        <v>6</v>
      </c>
      <c r="F32" s="33">
        <v>6</v>
      </c>
      <c r="G32" s="33"/>
      <c r="H32" s="33"/>
      <c r="I32" s="33"/>
      <c r="J32" s="33"/>
      <c r="K32" s="232">
        <f t="shared" ref="K32" si="13">E32-SUM(F32+G32+H32+I32+J32)</f>
        <v>0</v>
      </c>
      <c r="L32" s="33">
        <f t="shared" si="9"/>
        <v>6</v>
      </c>
      <c r="M32" s="345">
        <f t="shared" si="10"/>
        <v>1</v>
      </c>
      <c r="N32" s="345">
        <f t="shared" si="11"/>
        <v>1</v>
      </c>
      <c r="O32" s="345">
        <f t="shared" si="12"/>
        <v>1</v>
      </c>
      <c r="P32" s="31"/>
      <c r="Q32" s="41"/>
      <c r="R32" s="346">
        <v>6</v>
      </c>
    </row>
    <row r="33" spans="1:18" ht="26.15" customHeight="1" x14ac:dyDescent="0.35">
      <c r="A33" s="1">
        <v>2006339</v>
      </c>
      <c r="B33" s="228" t="s">
        <v>1614</v>
      </c>
      <c r="C33" s="229" t="s">
        <v>120</v>
      </c>
      <c r="D33" s="230" t="str">
        <f>VLOOKUP(A33,'S9 Details'!22:153,4,FALSE)</f>
        <v>TBD</v>
      </c>
      <c r="E33" s="33">
        <f>VLOOKUP(A33,'S9 Details'!A22:Q111,17,0)</f>
        <v>4</v>
      </c>
      <c r="F33" s="33">
        <v>4</v>
      </c>
      <c r="G33" s="33"/>
      <c r="H33" s="33"/>
      <c r="I33" s="33"/>
      <c r="J33" s="33"/>
      <c r="K33" s="232">
        <f t="shared" ref="K33:K35" si="14">E33-SUM(F33+G33+H33+I33+J33)</f>
        <v>0</v>
      </c>
      <c r="L33" s="33">
        <f t="shared" ref="L33:L35" si="15">F33+G33</f>
        <v>4</v>
      </c>
      <c r="M33" s="345">
        <f t="shared" ref="M33:M35" si="16">IFERROR(L33/E33,0)</f>
        <v>1</v>
      </c>
      <c r="N33" s="345">
        <f t="shared" ref="N33:N35" si="17">IFERROR(F33/L33,0)</f>
        <v>1</v>
      </c>
      <c r="O33" s="345">
        <f t="shared" ref="O33:O35" si="18">IFERROR(R33/L33,0)</f>
        <v>1</v>
      </c>
      <c r="P33" s="31"/>
      <c r="Q33" s="41"/>
      <c r="R33" s="346">
        <v>4</v>
      </c>
    </row>
    <row r="34" spans="1:18" ht="26.15" customHeight="1" x14ac:dyDescent="0.35">
      <c r="A34" s="1">
        <v>2004384</v>
      </c>
      <c r="B34" s="228" t="str">
        <f>VLOOKUP(A34,'S9 Details'!23:110,2,FALSE)</f>
        <v>Updates to Application Submission SSP-DC Retry Batch</v>
      </c>
      <c r="C34" s="35" t="s">
        <v>120</v>
      </c>
      <c r="D34" s="230" t="str">
        <f>VLOOKUP(A34,'S9 Details'!23:154,4,FALSE)</f>
        <v>TBD</v>
      </c>
      <c r="E34" s="33">
        <f>VLOOKUP(A34,'S9 Details'!A23:Q112,17,0)</f>
        <v>3</v>
      </c>
      <c r="F34" s="33">
        <v>3</v>
      </c>
      <c r="G34" s="33"/>
      <c r="H34" s="33"/>
      <c r="I34" s="33"/>
      <c r="J34" s="33"/>
      <c r="K34" s="232">
        <f t="shared" si="14"/>
        <v>0</v>
      </c>
      <c r="L34" s="33">
        <f t="shared" si="15"/>
        <v>3</v>
      </c>
      <c r="M34" s="345">
        <f t="shared" si="16"/>
        <v>1</v>
      </c>
      <c r="N34" s="345">
        <f t="shared" si="17"/>
        <v>1</v>
      </c>
      <c r="O34" s="345">
        <f t="shared" si="18"/>
        <v>0</v>
      </c>
      <c r="P34" s="31"/>
      <c r="Q34" s="269"/>
      <c r="R34" s="346"/>
    </row>
    <row r="35" spans="1:18" ht="26.15" customHeight="1" x14ac:dyDescent="0.35">
      <c r="A35" s="1">
        <v>2006474</v>
      </c>
      <c r="B35" s="228" t="str">
        <f>VLOOKUP(A35,'S9 Details'!24:111,2,FALSE)</f>
        <v>SNAP 6 Month Report Submission</v>
      </c>
      <c r="C35" s="229" t="s">
        <v>120</v>
      </c>
      <c r="D35" s="230" t="str">
        <f>VLOOKUP(A35,'S9 Details'!24:155,4,FALSE)</f>
        <v>TBD</v>
      </c>
      <c r="E35" s="33">
        <f>VLOOKUP(A35,'S9 Details'!A24:Q113,17,0)</f>
        <v>4</v>
      </c>
      <c r="F35" s="33">
        <v>4</v>
      </c>
      <c r="G35" s="33"/>
      <c r="H35" s="33"/>
      <c r="I35" s="33"/>
      <c r="J35" s="33"/>
      <c r="K35" s="232">
        <f t="shared" si="14"/>
        <v>0</v>
      </c>
      <c r="L35" s="33">
        <f t="shared" si="15"/>
        <v>4</v>
      </c>
      <c r="M35" s="345">
        <f t="shared" si="16"/>
        <v>1</v>
      </c>
      <c r="N35" s="345">
        <f t="shared" si="17"/>
        <v>1</v>
      </c>
      <c r="O35" s="345">
        <f t="shared" si="18"/>
        <v>0.75</v>
      </c>
      <c r="P35" s="31"/>
      <c r="Q35" s="41"/>
      <c r="R35" s="346">
        <v>3</v>
      </c>
    </row>
    <row r="36" spans="1:18" ht="26.15" customHeight="1" x14ac:dyDescent="0.35">
      <c r="A36" s="1"/>
      <c r="B36" s="34"/>
      <c r="C36" s="35"/>
      <c r="D36" s="36"/>
      <c r="E36" s="33"/>
      <c r="F36" s="33"/>
      <c r="G36" s="33"/>
      <c r="H36" s="33"/>
      <c r="I36" s="33"/>
      <c r="J36" s="33"/>
      <c r="K36" s="59"/>
      <c r="L36" s="33"/>
      <c r="M36" s="345"/>
      <c r="N36" s="345"/>
      <c r="O36" s="345"/>
      <c r="P36" s="31"/>
      <c r="Q36" s="255"/>
      <c r="R36" s="346"/>
    </row>
    <row r="37" spans="1:18" ht="26.15" customHeight="1" x14ac:dyDescent="0.35">
      <c r="A37" s="1"/>
      <c r="B37" s="228"/>
      <c r="C37" s="229"/>
      <c r="D37" s="230"/>
      <c r="E37" s="231"/>
      <c r="F37" s="33"/>
      <c r="G37" s="33"/>
      <c r="H37" s="33"/>
      <c r="I37" s="33"/>
      <c r="J37" s="33"/>
      <c r="K37" s="232"/>
      <c r="L37" s="33"/>
      <c r="M37" s="345"/>
      <c r="N37" s="345"/>
      <c r="O37" s="345"/>
      <c r="P37" s="2"/>
      <c r="Q37" s="42"/>
      <c r="R37" s="346"/>
    </row>
    <row r="38" spans="1:18" ht="26.15" customHeight="1" thickBot="1" x14ac:dyDescent="0.4">
      <c r="A38" s="1"/>
      <c r="B38" s="228"/>
      <c r="C38" s="229"/>
      <c r="D38" s="230"/>
      <c r="E38" s="231"/>
      <c r="F38" s="33"/>
      <c r="G38" s="33"/>
      <c r="H38" s="33"/>
      <c r="I38" s="33"/>
      <c r="J38" s="33"/>
      <c r="K38" s="232"/>
      <c r="L38" s="33"/>
      <c r="M38" s="345"/>
      <c r="N38" s="345"/>
      <c r="O38" s="345"/>
      <c r="P38" s="2"/>
      <c r="Q38" s="274"/>
      <c r="R38" s="346"/>
    </row>
    <row r="39" spans="1:18" ht="26.15" customHeight="1" x14ac:dyDescent="0.35">
      <c r="A39" s="1"/>
      <c r="B39" s="228"/>
      <c r="C39" s="229"/>
      <c r="D39" s="230"/>
      <c r="E39" s="231"/>
      <c r="F39" s="33"/>
      <c r="G39" s="33"/>
      <c r="H39" s="33"/>
      <c r="I39" s="33"/>
      <c r="J39" s="33"/>
      <c r="K39" s="232"/>
      <c r="L39" s="33"/>
      <c r="M39" s="345"/>
      <c r="N39" s="345"/>
      <c r="O39" s="345"/>
      <c r="P39" s="98"/>
      <c r="Q39" s="42"/>
      <c r="R39" s="346"/>
    </row>
    <row r="40" spans="1:18" ht="26.15" customHeight="1" x14ac:dyDescent="0.35">
      <c r="A40" s="1"/>
      <c r="B40" s="228"/>
      <c r="C40" s="229"/>
      <c r="D40" s="230"/>
      <c r="E40" s="231"/>
      <c r="F40" s="33"/>
      <c r="G40" s="33"/>
      <c r="H40" s="33"/>
      <c r="I40" s="33"/>
      <c r="J40" s="33"/>
      <c r="K40" s="232"/>
      <c r="L40" s="33"/>
      <c r="M40" s="345"/>
      <c r="N40" s="345"/>
      <c r="O40" s="345"/>
      <c r="P40" s="2"/>
      <c r="Q40" s="42"/>
      <c r="R40" s="346"/>
    </row>
    <row r="41" spans="1:18" ht="26.15" customHeight="1" x14ac:dyDescent="0.35">
      <c r="A41" s="160"/>
      <c r="B41" s="276"/>
      <c r="C41" s="229"/>
      <c r="D41" s="230"/>
      <c r="E41" s="231"/>
      <c r="F41" s="33"/>
      <c r="G41" s="33"/>
      <c r="H41" s="33"/>
      <c r="I41" s="33"/>
      <c r="J41" s="33"/>
      <c r="K41" s="232"/>
      <c r="L41" s="33"/>
      <c r="M41" s="345"/>
      <c r="N41" s="345"/>
      <c r="O41" s="345"/>
      <c r="P41" s="2"/>
      <c r="Q41" s="41"/>
      <c r="R41" s="346"/>
    </row>
    <row r="42" spans="1:18" ht="26.15" customHeight="1" x14ac:dyDescent="0.35">
      <c r="A42" s="1"/>
      <c r="B42" s="34"/>
      <c r="C42" s="229"/>
      <c r="D42" s="230"/>
      <c r="E42" s="231"/>
      <c r="F42" s="33"/>
      <c r="G42" s="33"/>
      <c r="H42" s="33"/>
      <c r="I42" s="33"/>
      <c r="J42" s="33"/>
      <c r="K42" s="232"/>
      <c r="L42" s="33"/>
      <c r="M42" s="345"/>
      <c r="N42" s="345"/>
      <c r="O42" s="345"/>
      <c r="P42" s="2"/>
      <c r="Q42" s="41"/>
      <c r="R42" s="346"/>
    </row>
    <row r="43" spans="1:18" ht="26.15" customHeight="1" x14ac:dyDescent="0.35">
      <c r="A43" s="1"/>
      <c r="B43" s="34"/>
      <c r="C43" s="229"/>
      <c r="D43" s="230"/>
      <c r="E43" s="231"/>
      <c r="F43" s="33"/>
      <c r="G43" s="33"/>
      <c r="H43" s="33"/>
      <c r="I43" s="33"/>
      <c r="J43" s="33"/>
      <c r="K43" s="232"/>
      <c r="L43" s="33"/>
      <c r="M43" s="345"/>
      <c r="N43" s="345"/>
      <c r="O43" s="345"/>
      <c r="P43" s="2"/>
      <c r="Q43" s="41"/>
      <c r="R43" s="346"/>
    </row>
    <row r="44" spans="1:18" ht="26.15" customHeight="1" x14ac:dyDescent="0.35">
      <c r="A44" s="1"/>
      <c r="B44" s="228"/>
      <c r="C44" s="229"/>
      <c r="D44" s="230"/>
      <c r="E44" s="231"/>
      <c r="F44" s="33"/>
      <c r="G44" s="33"/>
      <c r="H44" s="33"/>
      <c r="I44" s="33"/>
      <c r="J44" s="33"/>
      <c r="K44" s="232"/>
      <c r="L44" s="33"/>
      <c r="M44" s="345"/>
      <c r="N44" s="345"/>
      <c r="O44" s="345"/>
      <c r="P44" s="2"/>
      <c r="Q44" s="41"/>
      <c r="R44" s="346"/>
    </row>
    <row r="45" spans="1:18" ht="26.15" customHeight="1" x14ac:dyDescent="0.35">
      <c r="A45" s="1"/>
      <c r="B45" s="228"/>
      <c r="C45" s="229"/>
      <c r="D45" s="230"/>
      <c r="E45" s="231"/>
      <c r="F45" s="33"/>
      <c r="G45" s="33"/>
      <c r="H45" s="33"/>
      <c r="I45" s="33"/>
      <c r="J45" s="33"/>
      <c r="K45" s="232"/>
      <c r="L45" s="33"/>
      <c r="M45" s="345"/>
      <c r="N45" s="345"/>
      <c r="O45" s="345"/>
      <c r="P45" s="2"/>
      <c r="Q45" s="41"/>
      <c r="R45" s="346"/>
    </row>
    <row r="46" spans="1:18" ht="26.15" customHeight="1" x14ac:dyDescent="0.35">
      <c r="A46" s="1"/>
      <c r="B46" s="228"/>
      <c r="C46" s="229"/>
      <c r="D46" s="230"/>
      <c r="E46" s="231"/>
      <c r="F46" s="33"/>
      <c r="G46" s="33"/>
      <c r="H46" s="33"/>
      <c r="I46" s="33"/>
      <c r="J46" s="33"/>
      <c r="K46" s="232"/>
      <c r="L46" s="33"/>
      <c r="M46" s="345"/>
      <c r="N46" s="345"/>
      <c r="O46" s="345"/>
      <c r="P46" s="2"/>
      <c r="Q46" s="41"/>
      <c r="R46" s="346"/>
    </row>
    <row r="47" spans="1:18" ht="26.15" customHeight="1" x14ac:dyDescent="0.35">
      <c r="A47" s="1"/>
      <c r="B47" s="228"/>
      <c r="C47" s="229"/>
      <c r="D47" s="230"/>
      <c r="E47" s="231"/>
      <c r="F47" s="33"/>
      <c r="G47" s="33"/>
      <c r="H47" s="33"/>
      <c r="I47" s="33"/>
      <c r="J47" s="33"/>
      <c r="K47" s="232"/>
      <c r="L47" s="33"/>
      <c r="M47" s="345"/>
      <c r="N47" s="345"/>
      <c r="O47" s="345"/>
      <c r="P47" s="2"/>
      <c r="Q47" s="41"/>
      <c r="R47" s="346"/>
    </row>
    <row r="48" spans="1:18" ht="26.15" customHeight="1" x14ac:dyDescent="0.35">
      <c r="A48" s="1"/>
      <c r="B48" s="228"/>
      <c r="C48" s="229"/>
      <c r="D48" s="230"/>
      <c r="E48" s="231"/>
      <c r="F48" s="33"/>
      <c r="G48" s="33"/>
      <c r="H48" s="33"/>
      <c r="I48" s="33"/>
      <c r="J48" s="33"/>
      <c r="K48" s="232"/>
      <c r="L48" s="33"/>
      <c r="M48" s="345"/>
      <c r="N48" s="345"/>
      <c r="O48" s="345"/>
      <c r="P48" s="2"/>
      <c r="Q48" s="41"/>
      <c r="R48" s="346"/>
    </row>
    <row r="49" spans="1:18" ht="26.15" customHeight="1" x14ac:dyDescent="0.35">
      <c r="A49" s="1"/>
      <c r="B49" s="228"/>
      <c r="C49" s="229"/>
      <c r="D49" s="230"/>
      <c r="E49" s="231"/>
      <c r="F49" s="33"/>
      <c r="G49" s="33"/>
      <c r="H49" s="33"/>
      <c r="I49" s="33"/>
      <c r="J49" s="33"/>
      <c r="K49" s="232"/>
      <c r="L49" s="33"/>
      <c r="M49" s="345"/>
      <c r="N49" s="345"/>
      <c r="O49" s="345"/>
      <c r="P49" s="2"/>
      <c r="Q49" s="41"/>
      <c r="R49" s="346"/>
    </row>
    <row r="50" spans="1:18" ht="26.15" customHeight="1" x14ac:dyDescent="0.35">
      <c r="A50" s="1"/>
      <c r="B50" s="228"/>
      <c r="C50" s="229"/>
      <c r="D50" s="230"/>
      <c r="E50" s="231"/>
      <c r="F50" s="33"/>
      <c r="G50" s="33"/>
      <c r="H50" s="33"/>
      <c r="I50" s="33"/>
      <c r="J50" s="33"/>
      <c r="K50" s="232"/>
      <c r="L50" s="33"/>
      <c r="M50" s="345"/>
      <c r="N50" s="345"/>
      <c r="O50" s="345"/>
      <c r="P50" s="2"/>
      <c r="Q50" s="41"/>
      <c r="R50" s="346"/>
    </row>
    <row r="51" spans="1:18" ht="26.15" customHeight="1" x14ac:dyDescent="0.35">
      <c r="A51" s="1"/>
      <c r="B51" s="228"/>
      <c r="C51" s="229"/>
      <c r="D51" s="230"/>
      <c r="E51" s="231"/>
      <c r="F51" s="33"/>
      <c r="G51" s="33"/>
      <c r="H51" s="33"/>
      <c r="I51" s="33"/>
      <c r="J51" s="33"/>
      <c r="K51" s="232"/>
      <c r="L51" s="33"/>
      <c r="M51" s="345"/>
      <c r="N51" s="345"/>
      <c r="O51" s="345"/>
      <c r="P51" s="2"/>
      <c r="Q51" s="41"/>
      <c r="R51" s="346"/>
    </row>
    <row r="52" spans="1:18" ht="26.15" customHeight="1" x14ac:dyDescent="0.35">
      <c r="A52" s="1"/>
      <c r="B52" s="34"/>
      <c r="C52" s="35"/>
      <c r="D52" s="36"/>
      <c r="E52" s="33"/>
      <c r="F52" s="33"/>
      <c r="G52" s="33"/>
      <c r="H52" s="33"/>
      <c r="I52" s="33"/>
      <c r="J52" s="33"/>
      <c r="K52" s="59"/>
      <c r="L52" s="33"/>
      <c r="M52" s="345"/>
      <c r="N52" s="345"/>
      <c r="O52" s="345"/>
      <c r="P52" s="346"/>
      <c r="Q52" s="41"/>
      <c r="R52" s="346"/>
    </row>
    <row r="53" spans="1:18" ht="26.15" customHeight="1" x14ac:dyDescent="0.35">
      <c r="A53" s="1"/>
      <c r="B53" s="34"/>
      <c r="C53" s="35"/>
      <c r="D53" s="36"/>
      <c r="E53" s="33"/>
      <c r="F53" s="33"/>
      <c r="G53" s="33"/>
      <c r="H53" s="33"/>
      <c r="I53" s="33"/>
      <c r="J53" s="33"/>
      <c r="K53" s="59"/>
      <c r="L53" s="33"/>
      <c r="M53" s="345"/>
      <c r="N53" s="345"/>
      <c r="O53" s="345"/>
      <c r="P53" s="98"/>
      <c r="Q53" s="41"/>
      <c r="R53" s="346"/>
    </row>
    <row r="54" spans="1:18" ht="26.15" customHeight="1" x14ac:dyDescent="0.35">
      <c r="A54" s="1"/>
      <c r="B54" s="228"/>
      <c r="C54" s="229"/>
      <c r="D54" s="230"/>
      <c r="E54" s="231"/>
      <c r="F54" s="33"/>
      <c r="G54" s="33"/>
      <c r="H54" s="33"/>
      <c r="I54" s="33"/>
      <c r="J54" s="33"/>
      <c r="K54" s="232"/>
      <c r="L54" s="33"/>
      <c r="M54" s="345"/>
      <c r="N54" s="345"/>
      <c r="O54" s="345"/>
      <c r="P54" s="2"/>
      <c r="Q54" s="41"/>
      <c r="R54" s="346"/>
    </row>
    <row r="55" spans="1:18" ht="26.15" customHeight="1" x14ac:dyDescent="0.35">
      <c r="A55" s="1"/>
      <c r="B55" s="228"/>
      <c r="C55" s="229"/>
      <c r="D55" s="230"/>
      <c r="E55" s="231"/>
      <c r="F55" s="33"/>
      <c r="G55" s="33"/>
      <c r="H55" s="33"/>
      <c r="I55" s="33"/>
      <c r="J55" s="33"/>
      <c r="K55" s="232"/>
      <c r="L55" s="33"/>
      <c r="M55" s="345"/>
      <c r="N55" s="345"/>
      <c r="O55" s="345"/>
      <c r="P55" s="2"/>
      <c r="Q55" s="41"/>
      <c r="R55" s="346"/>
    </row>
    <row r="56" spans="1:18" ht="26.15" customHeight="1" x14ac:dyDescent="0.35">
      <c r="A56" s="1"/>
      <c r="B56" s="228"/>
      <c r="C56" s="229"/>
      <c r="D56" s="230"/>
      <c r="E56" s="231"/>
      <c r="F56" s="33"/>
      <c r="G56" s="33"/>
      <c r="H56" s="33"/>
      <c r="I56" s="33"/>
      <c r="J56" s="33"/>
      <c r="K56" s="232"/>
      <c r="L56" s="33"/>
      <c r="M56" s="345"/>
      <c r="N56" s="345"/>
      <c r="O56" s="345"/>
      <c r="P56" s="2"/>
      <c r="Q56" s="41"/>
      <c r="R56" s="346"/>
    </row>
    <row r="57" spans="1:18" ht="26.15" customHeight="1" x14ac:dyDescent="0.35">
      <c r="A57" s="1"/>
      <c r="B57" s="228"/>
      <c r="C57" s="229"/>
      <c r="D57" s="230"/>
      <c r="E57" s="231"/>
      <c r="F57" s="33"/>
      <c r="G57" s="33"/>
      <c r="H57" s="33"/>
      <c r="I57" s="33"/>
      <c r="J57" s="33"/>
      <c r="K57" s="232"/>
      <c r="L57" s="33"/>
      <c r="M57" s="345"/>
      <c r="N57" s="345"/>
      <c r="O57" s="345"/>
      <c r="P57" s="2"/>
      <c r="Q57" s="41"/>
      <c r="R57" s="346"/>
    </row>
    <row r="58" spans="1:18" ht="26.15" customHeight="1" x14ac:dyDescent="0.35">
      <c r="A58" s="1"/>
      <c r="B58" s="228"/>
      <c r="C58" s="229"/>
      <c r="D58" s="230"/>
      <c r="E58" s="231"/>
      <c r="F58" s="33"/>
      <c r="G58" s="33"/>
      <c r="H58" s="33"/>
      <c r="I58" s="33"/>
      <c r="J58" s="33"/>
      <c r="K58" s="232"/>
      <c r="L58" s="33"/>
      <c r="M58" s="345"/>
      <c r="N58" s="345"/>
      <c r="O58" s="345"/>
      <c r="P58" s="2"/>
      <c r="Q58" s="41"/>
      <c r="R58" s="346"/>
    </row>
    <row r="59" spans="1:18" ht="26.15" customHeight="1" x14ac:dyDescent="0.35">
      <c r="A59" s="1"/>
      <c r="B59" s="228"/>
      <c r="C59" s="229"/>
      <c r="D59" s="230"/>
      <c r="E59" s="231"/>
      <c r="F59" s="33"/>
      <c r="G59" s="33"/>
      <c r="H59" s="33"/>
      <c r="I59" s="33"/>
      <c r="J59" s="33"/>
      <c r="K59" s="232"/>
      <c r="L59" s="33"/>
      <c r="M59" s="345"/>
      <c r="N59" s="345"/>
      <c r="O59" s="345"/>
      <c r="P59" s="2"/>
      <c r="Q59" s="41"/>
      <c r="R59" s="346"/>
    </row>
    <row r="60" spans="1:18" ht="26.15" customHeight="1" x14ac:dyDescent="0.35">
      <c r="A60" s="1"/>
      <c r="B60" s="228"/>
      <c r="C60" s="229"/>
      <c r="D60" s="230"/>
      <c r="E60" s="231"/>
      <c r="F60" s="33"/>
      <c r="G60" s="33"/>
      <c r="H60" s="33"/>
      <c r="I60" s="33"/>
      <c r="J60" s="33"/>
      <c r="K60" s="232"/>
      <c r="L60" s="33"/>
      <c r="M60" s="345"/>
      <c r="N60" s="345"/>
      <c r="O60" s="345"/>
      <c r="P60" s="2"/>
      <c r="Q60" s="41"/>
      <c r="R60" s="346"/>
    </row>
    <row r="61" spans="1:18" ht="26.15" customHeight="1" x14ac:dyDescent="0.35">
      <c r="A61" s="1"/>
      <c r="B61" s="228"/>
      <c r="C61" s="35"/>
      <c r="D61" s="230"/>
      <c r="E61" s="231"/>
      <c r="F61" s="33"/>
      <c r="G61" s="33"/>
      <c r="H61" s="33"/>
      <c r="I61" s="33"/>
      <c r="J61" s="33"/>
      <c r="K61" s="232"/>
      <c r="L61" s="33"/>
      <c r="M61" s="345"/>
      <c r="N61" s="345"/>
      <c r="O61" s="345"/>
      <c r="P61" s="31"/>
      <c r="Q61" s="41"/>
      <c r="R61" s="346"/>
    </row>
    <row r="62" spans="1:18" ht="26.15" customHeight="1" x14ac:dyDescent="0.35">
      <c r="A62" s="1"/>
      <c r="B62" s="228"/>
      <c r="C62" s="229"/>
      <c r="D62" s="230"/>
      <c r="E62" s="231"/>
      <c r="F62" s="33"/>
      <c r="G62" s="33"/>
      <c r="H62" s="33"/>
      <c r="I62" s="33"/>
      <c r="J62" s="33"/>
      <c r="K62" s="232"/>
      <c r="L62" s="33"/>
      <c r="M62" s="345"/>
      <c r="N62" s="345"/>
      <c r="O62" s="345"/>
      <c r="P62" s="2"/>
      <c r="Q62" s="41"/>
      <c r="R62" s="346"/>
    </row>
    <row r="63" spans="1:18" ht="26.15" customHeight="1" x14ac:dyDescent="0.35">
      <c r="A63" s="1"/>
      <c r="B63" s="228"/>
      <c r="C63" s="229"/>
      <c r="D63" s="230"/>
      <c r="E63" s="231"/>
      <c r="F63" s="33"/>
      <c r="G63" s="33"/>
      <c r="H63" s="33"/>
      <c r="I63" s="33"/>
      <c r="J63" s="33"/>
      <c r="K63" s="232"/>
      <c r="L63" s="33"/>
      <c r="M63" s="345"/>
      <c r="N63" s="345"/>
      <c r="O63" s="345"/>
      <c r="P63" s="31"/>
      <c r="Q63" s="42"/>
      <c r="R63" s="346"/>
    </row>
    <row r="64" spans="1:18" ht="14.5" x14ac:dyDescent="0.35">
      <c r="A64" s="1"/>
      <c r="B64" s="34"/>
      <c r="C64" s="35"/>
      <c r="D64" s="36"/>
      <c r="E64" s="33"/>
      <c r="F64" s="33"/>
      <c r="G64" s="33"/>
      <c r="H64" s="33"/>
      <c r="I64" s="33"/>
      <c r="J64" s="33"/>
      <c r="K64" s="59"/>
      <c r="L64" s="33"/>
      <c r="M64" s="345"/>
      <c r="N64" s="345"/>
      <c r="O64" s="345"/>
      <c r="P64" s="98"/>
      <c r="Q64" s="41"/>
      <c r="R64" s="346"/>
    </row>
    <row r="65" spans="1:18" ht="26.15" customHeight="1" x14ac:dyDescent="0.35">
      <c r="A65" s="1"/>
      <c r="B65" s="34"/>
      <c r="C65" s="35"/>
      <c r="D65" s="36"/>
      <c r="E65" s="33"/>
      <c r="F65" s="33"/>
      <c r="G65" s="33"/>
      <c r="H65" s="33"/>
      <c r="I65" s="33"/>
      <c r="J65" s="33"/>
      <c r="K65" s="59"/>
      <c r="L65" s="33"/>
      <c r="M65" s="345"/>
      <c r="N65" s="345"/>
      <c r="O65" s="345"/>
      <c r="P65" s="98"/>
      <c r="Q65" s="42"/>
      <c r="R65" s="346"/>
    </row>
    <row r="66" spans="1:18" ht="26.15" customHeight="1" x14ac:dyDescent="0.35">
      <c r="A66" s="1"/>
      <c r="B66" s="34"/>
      <c r="C66" s="35"/>
      <c r="D66" s="36"/>
      <c r="E66" s="33"/>
      <c r="F66" s="33"/>
      <c r="G66" s="33"/>
      <c r="H66" s="33"/>
      <c r="I66" s="33"/>
      <c r="J66" s="33"/>
      <c r="K66" s="59"/>
      <c r="L66" s="33"/>
      <c r="M66" s="345"/>
      <c r="N66" s="345"/>
      <c r="O66" s="345"/>
      <c r="P66" s="98"/>
      <c r="Q66" s="41"/>
      <c r="R66" s="346"/>
    </row>
    <row r="67" spans="1:18" ht="26.15" customHeight="1" x14ac:dyDescent="0.35">
      <c r="A67" s="1"/>
      <c r="B67" s="34"/>
      <c r="C67" s="35"/>
      <c r="D67" s="36"/>
      <c r="E67" s="33"/>
      <c r="F67" s="33"/>
      <c r="G67" s="33"/>
      <c r="H67" s="33"/>
      <c r="I67" s="33"/>
      <c r="J67" s="33"/>
      <c r="K67" s="59"/>
      <c r="L67" s="33"/>
      <c r="M67" s="345"/>
      <c r="N67" s="345"/>
      <c r="O67" s="345"/>
      <c r="P67" s="98"/>
      <c r="Q67" s="41"/>
      <c r="R67" s="346"/>
    </row>
    <row r="68" spans="1:18" ht="26.15" customHeight="1" x14ac:dyDescent="0.35">
      <c r="A68" s="1"/>
      <c r="B68" s="34"/>
      <c r="C68" s="229"/>
      <c r="D68" s="230"/>
      <c r="E68" s="231"/>
      <c r="F68" s="33"/>
      <c r="G68" s="33"/>
      <c r="H68" s="33"/>
      <c r="I68" s="33"/>
      <c r="J68" s="33"/>
      <c r="K68" s="232"/>
      <c r="L68" s="33"/>
      <c r="M68" s="345"/>
      <c r="N68" s="345"/>
      <c r="O68" s="345"/>
      <c r="P68" s="2"/>
      <c r="Q68" s="41"/>
      <c r="R68" s="346"/>
    </row>
    <row r="69" spans="1:18" ht="26.15" customHeight="1" x14ac:dyDescent="0.35">
      <c r="A69" s="1"/>
      <c r="B69" s="34"/>
      <c r="C69" s="229"/>
      <c r="D69" s="230"/>
      <c r="E69" s="231"/>
      <c r="F69" s="33"/>
      <c r="G69" s="33"/>
      <c r="H69" s="33"/>
      <c r="I69" s="33"/>
      <c r="J69" s="33"/>
      <c r="K69" s="232"/>
      <c r="L69" s="33"/>
      <c r="M69" s="345"/>
      <c r="N69" s="345"/>
      <c r="O69" s="345"/>
      <c r="P69" s="2"/>
      <c r="Q69" s="41"/>
      <c r="R69" s="346"/>
    </row>
    <row r="70" spans="1:18" x14ac:dyDescent="0.3">
      <c r="A70" s="389" t="s">
        <v>110</v>
      </c>
      <c r="B70" s="390"/>
      <c r="C70" s="390"/>
      <c r="D70" s="391"/>
      <c r="E70" s="343">
        <f t="shared" ref="E70:L70" si="19">SUM(E12:E69)</f>
        <v>112</v>
      </c>
      <c r="F70" s="343">
        <f t="shared" si="19"/>
        <v>112</v>
      </c>
      <c r="G70" s="343">
        <f t="shared" si="19"/>
        <v>0</v>
      </c>
      <c r="H70" s="343">
        <f t="shared" si="19"/>
        <v>0</v>
      </c>
      <c r="I70" s="343">
        <f t="shared" si="19"/>
        <v>0</v>
      </c>
      <c r="J70" s="343">
        <f t="shared" si="19"/>
        <v>0</v>
      </c>
      <c r="K70" s="61">
        <f t="shared" si="19"/>
        <v>0</v>
      </c>
      <c r="L70" s="343">
        <f t="shared" si="19"/>
        <v>112</v>
      </c>
      <c r="M70" s="38">
        <f>L70/E70</f>
        <v>1</v>
      </c>
      <c r="N70" s="38">
        <f>IFERROR(F70/L70,0)</f>
        <v>1</v>
      </c>
      <c r="O70" s="38">
        <f>IFERROR(R70/L70,0)</f>
        <v>0.7767857142857143</v>
      </c>
      <c r="P70" s="37"/>
      <c r="Q70" s="41"/>
      <c r="R70" s="30">
        <f>SUM(R12:R69)</f>
        <v>87</v>
      </c>
    </row>
  </sheetData>
  <autoFilter ref="A11:R73" xr:uid="{F4424A7D-8DAA-4533-B98A-C3ED3808CCF1}"/>
  <mergeCells count="19">
    <mergeCell ref="N7:N8"/>
    <mergeCell ref="O7:O8"/>
    <mergeCell ref="A1:K1"/>
    <mergeCell ref="I2:J2"/>
    <mergeCell ref="I3:J3"/>
    <mergeCell ref="A6:O6"/>
    <mergeCell ref="A7:A8"/>
    <mergeCell ref="B7:B8"/>
    <mergeCell ref="C7:C8"/>
    <mergeCell ref="D7:D8"/>
    <mergeCell ref="E7:E8"/>
    <mergeCell ref="F7:F8"/>
    <mergeCell ref="I9:K9"/>
    <mergeCell ref="L9:M9"/>
    <mergeCell ref="A70:D70"/>
    <mergeCell ref="G7:G8"/>
    <mergeCell ref="H7:H8"/>
    <mergeCell ref="I7:K8"/>
    <mergeCell ref="L7:M8"/>
  </mergeCells>
  <conditionalFormatting sqref="A37:A39">
    <cfRule type="duplicateValues" dxfId="209" priority="28"/>
  </conditionalFormatting>
  <conditionalFormatting sqref="A40:A53">
    <cfRule type="duplicateValues" dxfId="208" priority="27"/>
  </conditionalFormatting>
  <conditionalFormatting sqref="A54:A60">
    <cfRule type="duplicateValues" dxfId="207" priority="26"/>
  </conditionalFormatting>
  <conditionalFormatting sqref="A61">
    <cfRule type="duplicateValues" dxfId="206" priority="25"/>
  </conditionalFormatting>
  <conditionalFormatting sqref="A62:A63">
    <cfRule type="duplicateValues" dxfId="205" priority="24"/>
  </conditionalFormatting>
  <conditionalFormatting sqref="A36">
    <cfRule type="duplicateValues" dxfId="204" priority="53"/>
  </conditionalFormatting>
  <conditionalFormatting sqref="A27 A33">
    <cfRule type="duplicateValues" dxfId="203" priority="7"/>
  </conditionalFormatting>
  <conditionalFormatting sqref="A13:A19 A21 A24:A26">
    <cfRule type="duplicateValues" dxfId="202" priority="8"/>
  </conditionalFormatting>
  <conditionalFormatting sqref="A20">
    <cfRule type="duplicateValues" dxfId="201" priority="5"/>
  </conditionalFormatting>
  <conditionalFormatting sqref="A12">
    <cfRule type="duplicateValues" dxfId="200" priority="9"/>
  </conditionalFormatting>
  <conditionalFormatting sqref="A22">
    <cfRule type="duplicateValues" dxfId="199" priority="3"/>
  </conditionalFormatting>
  <conditionalFormatting sqref="A22">
    <cfRule type="duplicateValues" dxfId="198" priority="4"/>
  </conditionalFormatting>
  <conditionalFormatting sqref="A35">
    <cfRule type="duplicateValues" dxfId="197" priority="1"/>
  </conditionalFormatting>
  <conditionalFormatting sqref="A35">
    <cfRule type="duplicateValues" dxfId="196" priority="2"/>
  </conditionalFormatting>
  <conditionalFormatting sqref="A34">
    <cfRule type="duplicateValues" dxfId="195" priority="54"/>
  </conditionalFormatting>
  <hyperlinks>
    <hyperlink ref="A13" r:id="rId1" display="https://octane.deloitte.com/ui/entity-navigation.jsp?p=1001/399004&amp;entityType=work_item&amp;id=1992419" xr:uid="{A292E8B7-FBF9-4DBA-9828-BA614C71D3E3}"/>
    <hyperlink ref="A14" r:id="rId2" display="https://octane.deloitte.com/ui/entity-navigation.jsp?p=1001/399004&amp;entityType=work_item&amp;id=1992420" xr:uid="{764065E7-CEF8-439B-B322-5BA515B91386}"/>
    <hyperlink ref="A15" r:id="rId3" display="https://octane.deloitte.com/ui/entity-navigation.jsp?p=1001/399004&amp;entityType=work_item&amp;id=1992421" xr:uid="{D719DBCB-5D66-4FC8-8105-F40C419F1098}"/>
    <hyperlink ref="A16" r:id="rId4" display="https://octane.deloitte.com/ui/entity-navigation.jsp?p=1001/399004&amp;entityType=work_item&amp;id=1992422" xr:uid="{4FACA276-BA82-4637-A43C-C0443978DF4E}"/>
    <hyperlink ref="A17" r:id="rId5" display="https://octane.deloitte.com/ui/entity-navigation.jsp?p=1001/399004&amp;entityType=work_item&amp;id=1991479" xr:uid="{21DB7FFB-5A2D-4B5A-B7A2-56F5CE0B6257}"/>
    <hyperlink ref="A18" r:id="rId6" display="https://octane.deloitte.com/ui/entity-navigation.jsp?p=1001/399004&amp;entityType=work_item&amp;id=1992424" xr:uid="{A857B1F6-BC4B-45F4-9237-BF93DE0B9424}"/>
    <hyperlink ref="A19" r:id="rId7" display="https://octane.deloitte.com/ui/entity-navigation.jsp?p=1001/399004&amp;entityType=work_item&amp;id=1992423" xr:uid="{5B2AD9A4-DCC2-4629-8B14-24206D0DD06E}"/>
    <hyperlink ref="A21" r:id="rId8" display="https://octane.deloitte.com/ui/entity-navigation.jsp?p=1001/399004&amp;entityType=work_item&amp;id=1968636" xr:uid="{628A1DB0-353C-4122-8B51-6F8F5AC069C0}"/>
    <hyperlink ref="A20" r:id="rId9" display="https://octane.deloitte.com/ui/entity-navigation.jsp?p=1001/399004&amp;entityType=work_item&amp;id=1959992" xr:uid="{15FDA92C-DC07-4C04-A247-81816AC09F8C}"/>
    <hyperlink ref="A22" r:id="rId10" display="https://octane.deloitte.com/ui/entity-navigation.jsp?p=1001/399004&amp;entityType=work_item&amp;id=1946657" xr:uid="{E9F116C9-7054-4B7B-AC2E-D6CD1745C6E1}"/>
    <hyperlink ref="A23" r:id="rId11" display="https://octane.deloitte.com/ui/entity-navigation.jsp?p=1001/399004&amp;entityType=work_item&amp;id=1982276" xr:uid="{5BB49351-AF3D-42D5-A10C-10CC94E6B4CE}"/>
    <hyperlink ref="A24" r:id="rId12" display="https://octane.deloitte.com/ui/entity-navigation.jsp?p=1001/399004&amp;entityType=work_item&amp;id=1997194" xr:uid="{9A728E09-298C-4096-A5D5-3BA911FEFDD7}"/>
    <hyperlink ref="A25" r:id="rId13" display="https://octane.deloitte.com/ui/entity-navigation.jsp?p=1001/399004&amp;entityType=work_item&amp;id=1997192" xr:uid="{4B860C4D-2D7D-4728-9703-4A07A8C24034}"/>
    <hyperlink ref="A26" r:id="rId14" display="https://octane.deloitte.com/ui/entity-navigation.jsp?p=1001/399004&amp;entityType=work_item&amp;id=1997434" xr:uid="{564C635B-F74F-4005-A2DE-35216333D289}"/>
    <hyperlink ref="A27" r:id="rId15" display="https://octane.deloitte.com/ui/entity-navigation.jsp?p=1001/399004&amp;entityType=work_item&amp;id=1998098" xr:uid="{68F326A2-51BB-484E-8E46-96BA37D38424}"/>
    <hyperlink ref="A28" r:id="rId16" display="https://octane.deloitte.com/ui/entity-navigation.jsp?p=1001/399004&amp;entityType=work_item&amp;id=1996803" xr:uid="{DA3444E1-EFEC-4791-8C48-D8073034F855}"/>
    <hyperlink ref="A29" r:id="rId17" display="https://octane.deloitte.com/ui/entity-navigation.jsp?p=1001/399004&amp;entityType=work_item&amp;id=1997623" xr:uid="{7B75E4D7-0282-414E-AC2E-10873E30FF01}"/>
    <hyperlink ref="A30" r:id="rId18" display="https://octane.deloitte.com/ui/entity-navigation.jsp?p=1001/399004&amp;entityType=work_item&amp;id=1998325" xr:uid="{F9DF96C4-BEBF-4FCC-8064-F20A365891CA}"/>
    <hyperlink ref="A31" r:id="rId19" display="https://octane.deloitte.com/ui/entity-navigation.jsp?p=1001/399004&amp;entityType=work_item&amp;id=1996980" xr:uid="{CE30452B-E296-4643-9309-AF678910C04C}"/>
    <hyperlink ref="A32" r:id="rId20" display="https://octane.deloitte.com/ui/entity-navigation.jsp?p=1001/399004&amp;entityType=work_item&amp;id=1996981" xr:uid="{9BA5F247-DB0D-4767-B7D8-EAFD4ADFC3C4}"/>
    <hyperlink ref="A33" r:id="rId21" display="https://octane.deloitte.com/ui/entity-navigation.jsp?p=1001/399004&amp;entityType=work_item&amp;id=2006339" xr:uid="{71D7FB5E-78F2-4B35-B9CA-66607599C3E4}"/>
    <hyperlink ref="A34" r:id="rId22" display="https://octane.deloitte.com/ui/entity-navigation.jsp?p=1001/399004&amp;entityType=work_item&amp;id=2004384" xr:uid="{7635E739-4BE8-4ED5-879B-939A2DFE74C8}"/>
    <hyperlink ref="A12" r:id="rId23" display="https://octane.deloitte.com/ui/entity-navigation.jsp?p=1001/399004&amp;entityType=work_item&amp;id=1992418" xr:uid="{21A46733-217D-4DC7-B9B5-B869E3CEF975}"/>
  </hyperlinks>
  <pageMargins left="0.7" right="0.7" top="0.75" bottom="0.75" header="0.3" footer="0.3"/>
  <pageSetup paperSize="9" orientation="portrait" r:id="rId2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EB274-14AD-4D51-8097-1E3F83AD280A}">
  <dimension ref="A1:Q50"/>
  <sheetViews>
    <sheetView zoomScale="90" workbookViewId="0">
      <selection activeCell="D12" sqref="D12"/>
    </sheetView>
  </sheetViews>
  <sheetFormatPr defaultColWidth="8.7265625" defaultRowHeight="13" x14ac:dyDescent="0.3"/>
  <cols>
    <col min="1" max="1" width="8.7265625" style="56"/>
    <col min="2" max="2" width="56.81640625" style="100" customWidth="1"/>
    <col min="3" max="3" width="18.26953125" style="56" customWidth="1"/>
    <col min="4" max="4" width="16.81640625" style="89" customWidth="1"/>
    <col min="5" max="5" width="13.453125" style="56" customWidth="1"/>
    <col min="6" max="6" width="15.81640625" style="56" customWidth="1"/>
    <col min="7" max="7" width="14.453125" style="89" customWidth="1"/>
    <col min="8" max="8" width="14.7265625" style="89" customWidth="1"/>
    <col min="9" max="9" width="19.54296875" style="56" customWidth="1"/>
    <col min="10" max="10" width="12.81640625" style="56" customWidth="1"/>
    <col min="11" max="11" width="11.81640625" style="56" customWidth="1"/>
    <col min="12" max="13" width="8.7265625" style="56"/>
    <col min="14" max="14" width="24.81640625" style="56" customWidth="1"/>
    <col min="15" max="15" width="8.7265625" style="56" customWidth="1"/>
    <col min="16" max="16" width="19.1796875" style="56" customWidth="1"/>
    <col min="17" max="17" width="24.26953125" style="56" customWidth="1"/>
    <col min="18" max="16384" width="8.7265625" style="56"/>
  </cols>
  <sheetData>
    <row r="1" spans="1:17" x14ac:dyDescent="0.3">
      <c r="A1" s="417" t="s">
        <v>1615</v>
      </c>
      <c r="B1" s="417"/>
      <c r="C1" s="417"/>
      <c r="D1" s="417"/>
      <c r="E1" s="417"/>
      <c r="F1" s="417"/>
      <c r="G1" s="417"/>
      <c r="H1" s="417"/>
      <c r="I1" s="417"/>
      <c r="J1" s="417"/>
      <c r="K1" s="417"/>
      <c r="L1" s="417"/>
      <c r="M1" s="417"/>
      <c r="N1" s="417"/>
      <c r="O1" s="417"/>
      <c r="P1" s="417"/>
    </row>
    <row r="2" spans="1:17" ht="15.5" x14ac:dyDescent="0.3">
      <c r="A2" s="210" t="s">
        <v>1</v>
      </c>
      <c r="B2" s="101" t="s">
        <v>2</v>
      </c>
      <c r="C2" s="210" t="s">
        <v>240</v>
      </c>
      <c r="D2" s="210" t="s">
        <v>3</v>
      </c>
      <c r="E2" s="210" t="s">
        <v>154</v>
      </c>
      <c r="F2" s="210" t="s">
        <v>5</v>
      </c>
      <c r="G2" s="210" t="s">
        <v>6</v>
      </c>
      <c r="H2" s="210" t="s">
        <v>7</v>
      </c>
      <c r="I2" s="210" t="s">
        <v>8</v>
      </c>
      <c r="J2" s="210" t="s">
        <v>9</v>
      </c>
      <c r="K2" s="210" t="s">
        <v>10</v>
      </c>
      <c r="L2" s="210" t="s">
        <v>12</v>
      </c>
      <c r="M2" s="210" t="s">
        <v>13</v>
      </c>
      <c r="N2" s="210" t="s">
        <v>14</v>
      </c>
      <c r="O2" s="210" t="s">
        <v>15</v>
      </c>
      <c r="P2" s="210" t="s">
        <v>18</v>
      </c>
      <c r="Q2" s="56" t="s">
        <v>541</v>
      </c>
    </row>
    <row r="3" spans="1:17" ht="14.5" x14ac:dyDescent="0.35">
      <c r="A3" s="213">
        <v>1868192</v>
      </c>
      <c r="B3" s="2" t="s">
        <v>1203</v>
      </c>
      <c r="C3" s="41"/>
      <c r="D3" s="111">
        <v>44376</v>
      </c>
      <c r="E3" s="111">
        <v>44378</v>
      </c>
      <c r="F3" s="1">
        <v>10</v>
      </c>
      <c r="G3" s="346">
        <v>0</v>
      </c>
      <c r="H3" s="346"/>
      <c r="I3" s="41" t="s">
        <v>21</v>
      </c>
      <c r="J3" s="41" t="s">
        <v>546</v>
      </c>
      <c r="K3" s="41" t="s">
        <v>23</v>
      </c>
      <c r="L3" s="103"/>
      <c r="M3" s="103"/>
      <c r="N3" s="349">
        <f>VLOOKUP(A3,'[3]Sprint 7'!$B$2:$I$27,8,0)</f>
        <v>7.5</v>
      </c>
      <c r="O3" s="41"/>
      <c r="P3" s="41"/>
      <c r="Q3" s="56">
        <f t="shared" ref="Q3:Q50" si="0">IF(ISBLANK(G3),F3,G3)</f>
        <v>0</v>
      </c>
    </row>
    <row r="4" spans="1:17" ht="14.5" x14ac:dyDescent="0.35">
      <c r="A4" s="214">
        <v>1883125</v>
      </c>
      <c r="B4" s="209" t="s">
        <v>1181</v>
      </c>
      <c r="C4" s="41" t="s">
        <v>1593</v>
      </c>
      <c r="D4" s="111">
        <v>44372</v>
      </c>
      <c r="E4" s="111">
        <v>44375</v>
      </c>
      <c r="F4" s="1" t="s">
        <v>1616</v>
      </c>
      <c r="G4" s="346"/>
      <c r="H4" s="346"/>
      <c r="I4" s="41" t="s">
        <v>27</v>
      </c>
      <c r="J4" s="41"/>
      <c r="K4" s="41"/>
      <c r="L4" s="103"/>
      <c r="M4" s="103"/>
      <c r="N4" s="349">
        <f>VLOOKUP(A4,'[3]Sprint 7'!$B$2:$I$27,8,0)</f>
        <v>9.5</v>
      </c>
      <c r="O4" s="41"/>
      <c r="P4" s="41"/>
      <c r="Q4" s="56" t="str">
        <f t="shared" si="0"/>
        <v>Will be Clubbed</v>
      </c>
    </row>
    <row r="5" spans="1:17" ht="14.5" x14ac:dyDescent="0.35">
      <c r="A5" s="214">
        <v>1883126</v>
      </c>
      <c r="B5" s="209" t="s">
        <v>1183</v>
      </c>
      <c r="C5" s="41" t="s">
        <v>1593</v>
      </c>
      <c r="D5" s="111">
        <v>44370</v>
      </c>
      <c r="E5" s="111">
        <v>44371</v>
      </c>
      <c r="F5" s="1">
        <v>5</v>
      </c>
      <c r="G5" s="346">
        <v>6</v>
      </c>
      <c r="H5" s="346"/>
      <c r="I5" s="41" t="s">
        <v>21</v>
      </c>
      <c r="J5" s="41" t="s">
        <v>546</v>
      </c>
      <c r="K5" s="41" t="s">
        <v>23</v>
      </c>
      <c r="L5" s="103"/>
      <c r="M5" s="103"/>
      <c r="N5" s="349">
        <f>VLOOKUP(A5,'[3]Sprint 7'!$B$2:$I$27,8,0)</f>
        <v>3.25</v>
      </c>
      <c r="O5" s="41"/>
      <c r="P5" s="103">
        <v>44348</v>
      </c>
      <c r="Q5" s="56">
        <f t="shared" si="0"/>
        <v>6</v>
      </c>
    </row>
    <row r="6" spans="1:17" ht="14.5" x14ac:dyDescent="0.35">
      <c r="A6" s="214">
        <v>1883127</v>
      </c>
      <c r="B6" s="209" t="s">
        <v>1184</v>
      </c>
      <c r="C6" s="41" t="s">
        <v>1593</v>
      </c>
      <c r="D6" s="111">
        <v>44375</v>
      </c>
      <c r="E6" s="111">
        <v>44375</v>
      </c>
      <c r="F6" s="1">
        <v>5</v>
      </c>
      <c r="G6" s="346">
        <v>6</v>
      </c>
      <c r="H6" s="346"/>
      <c r="I6" s="41" t="s">
        <v>21</v>
      </c>
      <c r="J6" s="41" t="s">
        <v>30</v>
      </c>
      <c r="K6" s="41" t="s">
        <v>46</v>
      </c>
      <c r="L6" s="103"/>
      <c r="M6" s="103"/>
      <c r="N6" s="349">
        <f>VLOOKUP(A6,'[3]Sprint 7'!$B$2:$I$27,8,0)</f>
        <v>3.75</v>
      </c>
      <c r="O6" s="41"/>
      <c r="P6" s="103">
        <v>44348</v>
      </c>
      <c r="Q6" s="56">
        <f t="shared" si="0"/>
        <v>6</v>
      </c>
    </row>
    <row r="7" spans="1:17" ht="14.5" x14ac:dyDescent="0.35">
      <c r="A7" s="214">
        <v>1883128</v>
      </c>
      <c r="B7" s="209" t="s">
        <v>1185</v>
      </c>
      <c r="C7" s="41" t="s">
        <v>1593</v>
      </c>
      <c r="D7" s="111">
        <v>44369</v>
      </c>
      <c r="E7" s="111">
        <v>44371</v>
      </c>
      <c r="F7" s="1">
        <v>6</v>
      </c>
      <c r="G7" s="346">
        <v>9</v>
      </c>
      <c r="H7" s="346"/>
      <c r="I7" s="41" t="s">
        <v>21</v>
      </c>
      <c r="J7" s="41" t="s">
        <v>30</v>
      </c>
      <c r="K7" s="41" t="s">
        <v>46</v>
      </c>
      <c r="L7" s="103"/>
      <c r="M7" s="103"/>
      <c r="N7" s="349">
        <f>VLOOKUP(A7,'[3]Sprint 7'!$B$2:$I$27,8,0)</f>
        <v>4.5</v>
      </c>
      <c r="O7" s="41"/>
      <c r="P7" s="103">
        <v>44348</v>
      </c>
      <c r="Q7" s="56">
        <f t="shared" si="0"/>
        <v>9</v>
      </c>
    </row>
    <row r="8" spans="1:17" ht="14.5" x14ac:dyDescent="0.35">
      <c r="A8" s="214">
        <v>1883129</v>
      </c>
      <c r="B8" s="209" t="s">
        <v>1186</v>
      </c>
      <c r="C8" s="41" t="s">
        <v>1593</v>
      </c>
      <c r="D8" s="111">
        <v>44369</v>
      </c>
      <c r="E8" s="111">
        <v>44371</v>
      </c>
      <c r="F8" s="1">
        <v>5</v>
      </c>
      <c r="G8" s="346">
        <v>8</v>
      </c>
      <c r="H8" s="346"/>
      <c r="I8" s="41" t="s">
        <v>21</v>
      </c>
      <c r="J8" s="41" t="s">
        <v>546</v>
      </c>
      <c r="K8" s="41" t="s">
        <v>23</v>
      </c>
      <c r="L8" s="103"/>
      <c r="M8" s="103"/>
      <c r="N8" s="349">
        <f>VLOOKUP(A8,'[3]Sprint 7'!$B$2:$I$27,8,0)</f>
        <v>2.5</v>
      </c>
      <c r="O8" s="41"/>
      <c r="P8" s="103">
        <v>44348</v>
      </c>
      <c r="Q8" s="56">
        <f t="shared" si="0"/>
        <v>8</v>
      </c>
    </row>
    <row r="9" spans="1:17" ht="14.5" x14ac:dyDescent="0.35">
      <c r="A9" s="215">
        <v>1883130</v>
      </c>
      <c r="B9" s="209" t="s">
        <v>1187</v>
      </c>
      <c r="C9" s="41" t="s">
        <v>1593</v>
      </c>
      <c r="D9" s="111">
        <v>44369</v>
      </c>
      <c r="E9" s="111">
        <v>44371</v>
      </c>
      <c r="F9" s="1">
        <v>6</v>
      </c>
      <c r="G9" s="346">
        <v>6</v>
      </c>
      <c r="H9" s="346"/>
      <c r="I9" s="41" t="s">
        <v>21</v>
      </c>
      <c r="J9" s="41" t="s">
        <v>39</v>
      </c>
      <c r="K9" s="41" t="s">
        <v>23</v>
      </c>
      <c r="L9" s="103"/>
      <c r="M9" s="103"/>
      <c r="N9" s="349">
        <f>VLOOKUP(A9,'[3]Sprint 7'!$B$2:$I$27,8,0)</f>
        <v>4.5</v>
      </c>
      <c r="O9" s="41"/>
      <c r="P9" s="103">
        <v>44348</v>
      </c>
      <c r="Q9" s="56">
        <f t="shared" si="0"/>
        <v>6</v>
      </c>
    </row>
    <row r="10" spans="1:17" ht="14.5" x14ac:dyDescent="0.35">
      <c r="A10" s="215">
        <v>1883131</v>
      </c>
      <c r="B10" s="209" t="s">
        <v>1188</v>
      </c>
      <c r="C10" s="41" t="s">
        <v>1593</v>
      </c>
      <c r="D10" s="111">
        <v>44372</v>
      </c>
      <c r="E10" s="111">
        <v>44375</v>
      </c>
      <c r="F10" s="1">
        <v>5</v>
      </c>
      <c r="G10" s="346">
        <v>3</v>
      </c>
      <c r="H10" s="346"/>
      <c r="I10" s="41" t="s">
        <v>21</v>
      </c>
      <c r="J10" s="41" t="s">
        <v>39</v>
      </c>
      <c r="K10" s="41" t="s">
        <v>23</v>
      </c>
      <c r="L10" s="103"/>
      <c r="M10" s="103"/>
      <c r="N10" s="349">
        <f>VLOOKUP(A10,'[3]Sprint 7'!$B$2:$I$27,8,0)</f>
        <v>3.75</v>
      </c>
      <c r="O10" s="41"/>
      <c r="P10" s="103">
        <v>44348</v>
      </c>
      <c r="Q10" s="56">
        <f t="shared" si="0"/>
        <v>3</v>
      </c>
    </row>
    <row r="11" spans="1:17" ht="14.5" x14ac:dyDescent="0.35">
      <c r="A11" s="213">
        <v>1882683</v>
      </c>
      <c r="B11" s="209" t="s">
        <v>1195</v>
      </c>
      <c r="C11" s="41"/>
      <c r="D11" s="111" t="s">
        <v>162</v>
      </c>
      <c r="E11" s="111" t="s">
        <v>162</v>
      </c>
      <c r="F11" s="1">
        <v>12</v>
      </c>
      <c r="G11" s="346">
        <v>3</v>
      </c>
      <c r="H11" s="346"/>
      <c r="I11" s="41" t="s">
        <v>21</v>
      </c>
      <c r="J11" s="41" t="s">
        <v>46</v>
      </c>
      <c r="K11" s="41"/>
      <c r="L11" s="103"/>
      <c r="M11" s="103"/>
      <c r="N11" s="349">
        <f>VLOOKUP(A11,'[3]Sprint 7'!$B$2:$I$27,8,0)</f>
        <v>9</v>
      </c>
      <c r="O11" s="41"/>
      <c r="P11" s="103">
        <v>44348</v>
      </c>
      <c r="Q11" s="56">
        <f t="shared" si="0"/>
        <v>3</v>
      </c>
    </row>
    <row r="12" spans="1:17" ht="14.5" x14ac:dyDescent="0.35">
      <c r="A12" s="215">
        <v>1883193</v>
      </c>
      <c r="B12" s="209" t="s">
        <v>1196</v>
      </c>
      <c r="C12" s="41"/>
      <c r="D12" s="111">
        <v>44378</v>
      </c>
      <c r="E12" s="111">
        <v>44380</v>
      </c>
      <c r="F12" s="1">
        <v>8</v>
      </c>
      <c r="G12" s="346">
        <v>3</v>
      </c>
      <c r="H12" s="346"/>
      <c r="I12" s="41" t="s">
        <v>27</v>
      </c>
      <c r="J12" s="41"/>
      <c r="K12" s="41"/>
      <c r="L12" s="103"/>
      <c r="M12" s="103"/>
      <c r="N12" s="349">
        <f>VLOOKUP(A12,'[3]Sprint 7'!$B$2:$I$27,8,0)</f>
        <v>0</v>
      </c>
      <c r="O12" s="41"/>
      <c r="P12" s="41"/>
      <c r="Q12" s="56">
        <f t="shared" si="0"/>
        <v>3</v>
      </c>
    </row>
    <row r="13" spans="1:17" ht="14.5" x14ac:dyDescent="0.35">
      <c r="A13" s="215">
        <v>1883372</v>
      </c>
      <c r="B13" s="209" t="s">
        <v>1601</v>
      </c>
      <c r="C13" s="41"/>
      <c r="D13" s="111" t="s">
        <v>162</v>
      </c>
      <c r="E13" s="111" t="s">
        <v>162</v>
      </c>
      <c r="F13" s="1">
        <v>5</v>
      </c>
      <c r="G13" s="346">
        <v>7</v>
      </c>
      <c r="H13" s="346"/>
      <c r="I13" s="41" t="s">
        <v>21</v>
      </c>
      <c r="J13" s="41" t="s">
        <v>39</v>
      </c>
      <c r="K13" s="41" t="s">
        <v>23</v>
      </c>
      <c r="L13" s="103"/>
      <c r="M13" s="103"/>
      <c r="N13" s="349">
        <f>VLOOKUP(A13,'[3]Sprint 7'!$B$2:$I$27,8,0)</f>
        <v>3.75</v>
      </c>
      <c r="O13" s="41"/>
      <c r="P13" s="41"/>
      <c r="Q13" s="56">
        <f t="shared" si="0"/>
        <v>7</v>
      </c>
    </row>
    <row r="14" spans="1:17" ht="14.5" x14ac:dyDescent="0.35">
      <c r="A14" s="213">
        <v>1883862</v>
      </c>
      <c r="B14" s="224" t="s">
        <v>1189</v>
      </c>
      <c r="C14" s="41"/>
      <c r="D14" s="111">
        <v>44369</v>
      </c>
      <c r="E14" s="111">
        <v>44371</v>
      </c>
      <c r="F14" s="1">
        <v>4</v>
      </c>
      <c r="G14" s="346">
        <v>4</v>
      </c>
      <c r="H14" s="346"/>
      <c r="I14" s="41" t="s">
        <v>21</v>
      </c>
      <c r="J14" s="41" t="s">
        <v>546</v>
      </c>
      <c r="K14" s="41" t="s">
        <v>1617</v>
      </c>
      <c r="L14" s="103"/>
      <c r="M14" s="103"/>
      <c r="N14" s="349">
        <f>VLOOKUP(A14,'[3]Sprint 7'!$B$2:$I$27,8,0)</f>
        <v>0</v>
      </c>
      <c r="O14" s="41"/>
      <c r="P14" s="41"/>
      <c r="Q14" s="56">
        <f t="shared" si="0"/>
        <v>4</v>
      </c>
    </row>
    <row r="15" spans="1:17" ht="29" x14ac:dyDescent="0.35">
      <c r="A15" s="213">
        <v>1883886</v>
      </c>
      <c r="B15" s="209" t="s">
        <v>1190</v>
      </c>
      <c r="C15" s="41"/>
      <c r="D15" s="111">
        <v>44370</v>
      </c>
      <c r="E15" s="111">
        <v>44372</v>
      </c>
      <c r="F15" s="1" t="s">
        <v>1618</v>
      </c>
      <c r="G15" s="346"/>
      <c r="H15" s="346"/>
      <c r="I15" s="41" t="s">
        <v>555</v>
      </c>
      <c r="J15" s="41"/>
      <c r="K15" s="41"/>
      <c r="L15" s="103"/>
      <c r="M15" s="103"/>
      <c r="N15" s="349">
        <f>VLOOKUP(A15,'[3]Sprint 7'!$B$2:$I$27,8,0)</f>
        <v>0</v>
      </c>
      <c r="O15" s="41"/>
      <c r="P15" s="41"/>
      <c r="Q15" s="56" t="str">
        <f t="shared" si="0"/>
        <v>No Test Case Needed</v>
      </c>
    </row>
    <row r="16" spans="1:17" ht="29" x14ac:dyDescent="0.35">
      <c r="A16" s="213">
        <v>1883852</v>
      </c>
      <c r="B16" s="209" t="s">
        <v>1191</v>
      </c>
      <c r="C16" s="41"/>
      <c r="D16" s="111">
        <v>44371</v>
      </c>
      <c r="E16" s="111">
        <v>44375</v>
      </c>
      <c r="F16" s="1" t="s">
        <v>1618</v>
      </c>
      <c r="G16" s="346"/>
      <c r="H16" s="346"/>
      <c r="I16" s="41" t="s">
        <v>555</v>
      </c>
      <c r="J16" s="41"/>
      <c r="K16" s="41"/>
      <c r="L16" s="103"/>
      <c r="M16" s="103"/>
      <c r="N16" s="349">
        <f>VLOOKUP(A16,'[3]Sprint 7'!$B$2:$I$27,8,0)</f>
        <v>0</v>
      </c>
      <c r="O16" s="41"/>
      <c r="P16" s="41"/>
      <c r="Q16" s="56" t="str">
        <f t="shared" si="0"/>
        <v>No Test Case Needed</v>
      </c>
    </row>
    <row r="17" spans="1:17" ht="29" x14ac:dyDescent="0.35">
      <c r="A17" s="213">
        <v>1883838</v>
      </c>
      <c r="B17" s="224" t="s">
        <v>1192</v>
      </c>
      <c r="C17" s="41"/>
      <c r="D17" s="111">
        <v>44371</v>
      </c>
      <c r="E17" s="111">
        <v>44375</v>
      </c>
      <c r="F17" s="1">
        <v>3</v>
      </c>
      <c r="G17" s="346">
        <v>4</v>
      </c>
      <c r="H17" s="346"/>
      <c r="I17" s="41" t="s">
        <v>21</v>
      </c>
      <c r="J17" s="41" t="s">
        <v>546</v>
      </c>
      <c r="K17" s="41" t="s">
        <v>1617</v>
      </c>
      <c r="L17" s="103"/>
      <c r="M17" s="103"/>
      <c r="N17" s="349">
        <f>VLOOKUP(A17,'[3]Sprint 7'!$B$2:$I$27,8,0)</f>
        <v>1.5</v>
      </c>
      <c r="O17" s="41"/>
      <c r="P17" s="41"/>
      <c r="Q17" s="56">
        <f t="shared" si="0"/>
        <v>4</v>
      </c>
    </row>
    <row r="18" spans="1:17" ht="14.5" x14ac:dyDescent="0.35">
      <c r="A18" s="1">
        <v>1841241</v>
      </c>
      <c r="B18" s="2" t="s">
        <v>563</v>
      </c>
      <c r="C18" s="41"/>
      <c r="D18" s="111">
        <v>44370</v>
      </c>
      <c r="E18" s="111">
        <v>44372</v>
      </c>
      <c r="F18" s="1" t="s">
        <v>1618</v>
      </c>
      <c r="G18" s="346"/>
      <c r="H18" s="346"/>
      <c r="I18" s="41" t="s">
        <v>555</v>
      </c>
      <c r="J18" s="41"/>
      <c r="K18" s="41"/>
      <c r="L18" s="103"/>
      <c r="M18" s="103"/>
      <c r="N18" s="349">
        <f>VLOOKUP(A18,'[3]Sprint 7'!$B$2:$I$27,8,0)</f>
        <v>0</v>
      </c>
      <c r="O18" s="41"/>
      <c r="P18" s="41"/>
      <c r="Q18" s="56" t="str">
        <f t="shared" si="0"/>
        <v>No Test Case Needed</v>
      </c>
    </row>
    <row r="19" spans="1:17" ht="14.5" x14ac:dyDescent="0.35">
      <c r="A19" s="1">
        <v>1714186</v>
      </c>
      <c r="B19" s="2" t="s">
        <v>542</v>
      </c>
      <c r="C19" s="41"/>
      <c r="D19" s="111">
        <v>44370</v>
      </c>
      <c r="E19" s="111">
        <v>44372</v>
      </c>
      <c r="F19" s="1">
        <v>8</v>
      </c>
      <c r="G19" s="346">
        <v>5</v>
      </c>
      <c r="H19" s="346"/>
      <c r="I19" s="41" t="s">
        <v>21</v>
      </c>
      <c r="J19" s="41" t="s">
        <v>46</v>
      </c>
      <c r="K19" s="41" t="s">
        <v>23</v>
      </c>
      <c r="L19" s="103"/>
      <c r="M19" s="103"/>
      <c r="N19" s="349">
        <f>VLOOKUP(A19,'[3]Sprint 7'!$B$2:$I$27,8,0)</f>
        <v>6</v>
      </c>
      <c r="O19" s="41"/>
      <c r="P19" s="41"/>
      <c r="Q19" s="56">
        <f t="shared" si="0"/>
        <v>5</v>
      </c>
    </row>
    <row r="20" spans="1:17" ht="14.5" x14ac:dyDescent="0.35">
      <c r="A20" s="1">
        <v>1714185</v>
      </c>
      <c r="B20" s="2" t="s">
        <v>543</v>
      </c>
      <c r="C20" s="41"/>
      <c r="D20" s="111">
        <v>44370</v>
      </c>
      <c r="E20" s="111">
        <v>44372</v>
      </c>
      <c r="F20" s="1">
        <v>3</v>
      </c>
      <c r="G20" s="346">
        <v>9</v>
      </c>
      <c r="H20" s="346"/>
      <c r="I20" s="41" t="s">
        <v>21</v>
      </c>
      <c r="J20" s="41" t="s">
        <v>520</v>
      </c>
      <c r="K20" s="41" t="s">
        <v>46</v>
      </c>
      <c r="L20" s="103"/>
      <c r="M20" s="103"/>
      <c r="N20" s="349">
        <f>VLOOKUP(A20,'[3]Sprint 7'!$B$2:$I$27,8,0)</f>
        <v>1.5</v>
      </c>
      <c r="O20" s="41"/>
      <c r="P20" s="41"/>
      <c r="Q20" s="56">
        <f t="shared" si="0"/>
        <v>9</v>
      </c>
    </row>
    <row r="21" spans="1:17" ht="14.5" x14ac:dyDescent="0.35">
      <c r="A21" s="1">
        <v>1854649</v>
      </c>
      <c r="B21" s="224" t="s">
        <v>571</v>
      </c>
      <c r="C21" s="41"/>
      <c r="D21" s="111">
        <v>44370</v>
      </c>
      <c r="E21" s="111">
        <v>44372</v>
      </c>
      <c r="F21" s="1">
        <v>5</v>
      </c>
      <c r="G21" s="346">
        <v>5</v>
      </c>
      <c r="H21" s="346"/>
      <c r="I21" s="41" t="s">
        <v>1619</v>
      </c>
      <c r="J21" s="41" t="s">
        <v>30</v>
      </c>
      <c r="K21" s="41" t="s">
        <v>46</v>
      </c>
      <c r="L21" s="103"/>
      <c r="M21" s="103"/>
      <c r="N21" s="349">
        <f>VLOOKUP(A21,'[3]Sprint 7'!$B$2:$I$27,8,0)</f>
        <v>3.75</v>
      </c>
      <c r="O21" s="41"/>
      <c r="P21" s="41"/>
      <c r="Q21" s="56">
        <f t="shared" si="0"/>
        <v>5</v>
      </c>
    </row>
    <row r="22" spans="1:17" ht="29" x14ac:dyDescent="0.35">
      <c r="A22" s="1">
        <v>1909403</v>
      </c>
      <c r="B22" s="224" t="s">
        <v>1210</v>
      </c>
      <c r="C22" s="41"/>
      <c r="D22" s="111" t="s">
        <v>162</v>
      </c>
      <c r="E22" s="111" t="s">
        <v>162</v>
      </c>
      <c r="F22" s="1">
        <v>4</v>
      </c>
      <c r="G22" s="346">
        <v>0</v>
      </c>
      <c r="H22" s="346"/>
      <c r="I22" s="41" t="s">
        <v>21</v>
      </c>
      <c r="J22" s="41" t="s">
        <v>39</v>
      </c>
      <c r="K22" s="41"/>
      <c r="L22" s="103"/>
      <c r="M22" s="103"/>
      <c r="N22" s="349">
        <f>VLOOKUP(A22,'[3]Sprint 7'!$B$2:$I$27,8,0)</f>
        <v>3</v>
      </c>
      <c r="O22" s="41"/>
      <c r="P22" s="41"/>
      <c r="Q22" s="56">
        <f t="shared" si="0"/>
        <v>0</v>
      </c>
    </row>
    <row r="23" spans="1:17" ht="14.5" x14ac:dyDescent="0.35">
      <c r="A23" s="1">
        <v>1841243</v>
      </c>
      <c r="B23" s="2" t="s">
        <v>565</v>
      </c>
      <c r="C23" s="41"/>
      <c r="D23" s="111">
        <v>44370</v>
      </c>
      <c r="E23" s="111">
        <v>44372</v>
      </c>
      <c r="F23" s="1" t="s">
        <v>1618</v>
      </c>
      <c r="G23" s="346"/>
      <c r="H23" s="346"/>
      <c r="I23" s="41" t="s">
        <v>555</v>
      </c>
      <c r="J23" s="41"/>
      <c r="K23" s="41"/>
      <c r="L23" s="103"/>
      <c r="M23" s="103"/>
      <c r="N23" s="349">
        <f>VLOOKUP(A23,'[3]Sprint 7'!$B$2:$I$27,8,0)</f>
        <v>0</v>
      </c>
      <c r="O23" s="41"/>
      <c r="P23" s="41"/>
      <c r="Q23" s="56" t="str">
        <f t="shared" si="0"/>
        <v>No Test Case Needed</v>
      </c>
    </row>
    <row r="24" spans="1:17" ht="14.5" x14ac:dyDescent="0.35">
      <c r="A24" s="1">
        <v>1841245</v>
      </c>
      <c r="B24" s="2" t="s">
        <v>566</v>
      </c>
      <c r="C24" s="41"/>
      <c r="D24" s="111">
        <v>44370</v>
      </c>
      <c r="E24" s="111">
        <v>44372</v>
      </c>
      <c r="F24" s="1" t="s">
        <v>1618</v>
      </c>
      <c r="G24" s="346"/>
      <c r="H24" s="346"/>
      <c r="I24" s="41" t="s">
        <v>555</v>
      </c>
      <c r="J24" s="41"/>
      <c r="K24" s="41"/>
      <c r="L24" s="103"/>
      <c r="M24" s="103"/>
      <c r="N24" s="349">
        <f>VLOOKUP(A24,'[3]Sprint 7'!$B$2:$I$27,8,0)</f>
        <v>0</v>
      </c>
      <c r="O24" s="41"/>
      <c r="P24" s="41"/>
      <c r="Q24" s="56" t="str">
        <f t="shared" si="0"/>
        <v>No Test Case Needed</v>
      </c>
    </row>
    <row r="25" spans="1:17" ht="29" x14ac:dyDescent="0.35">
      <c r="A25" s="1">
        <v>1920955</v>
      </c>
      <c r="B25" s="224" t="s">
        <v>1193</v>
      </c>
      <c r="C25" s="41"/>
      <c r="D25" s="111" t="s">
        <v>162</v>
      </c>
      <c r="E25" s="111" t="s">
        <v>162</v>
      </c>
      <c r="F25" s="1">
        <v>4</v>
      </c>
      <c r="G25" s="346">
        <v>7</v>
      </c>
      <c r="H25" s="346"/>
      <c r="I25" s="41" t="s">
        <v>21</v>
      </c>
      <c r="J25" s="41" t="s">
        <v>520</v>
      </c>
      <c r="K25" s="41" t="s">
        <v>46</v>
      </c>
      <c r="L25" s="103"/>
      <c r="M25" s="103"/>
      <c r="N25" s="349">
        <f>VLOOKUP(A25,'[3]Sprint 7'!$B$2:$I$27,8,0)</f>
        <v>3</v>
      </c>
      <c r="O25" s="41"/>
      <c r="P25" s="41"/>
      <c r="Q25" s="56">
        <f t="shared" si="0"/>
        <v>7</v>
      </c>
    </row>
    <row r="26" spans="1:17" ht="14.5" x14ac:dyDescent="0.35">
      <c r="A26" s="1">
        <v>1920966</v>
      </c>
      <c r="B26" s="224" t="s">
        <v>1194</v>
      </c>
      <c r="C26" s="41"/>
      <c r="D26" s="111">
        <v>44372</v>
      </c>
      <c r="E26" s="111">
        <v>44375</v>
      </c>
      <c r="F26" s="1">
        <v>4</v>
      </c>
      <c r="G26" s="346">
        <v>4</v>
      </c>
      <c r="H26" s="346"/>
      <c r="I26" s="41" t="s">
        <v>21</v>
      </c>
      <c r="J26" s="41" t="s">
        <v>46</v>
      </c>
      <c r="K26" s="41" t="s">
        <v>23</v>
      </c>
      <c r="L26" s="103"/>
      <c r="M26" s="103"/>
      <c r="N26" s="349">
        <f>VLOOKUP(A26,'[3]Sprint 7'!$B$2:$I$27,8,0)</f>
        <v>3</v>
      </c>
      <c r="O26" s="41"/>
      <c r="P26" s="41"/>
      <c r="Q26" s="56">
        <f t="shared" si="0"/>
        <v>4</v>
      </c>
    </row>
    <row r="27" spans="1:17" ht="14.5" x14ac:dyDescent="0.35">
      <c r="A27" s="1">
        <v>1914022</v>
      </c>
      <c r="B27" s="2" t="s">
        <v>1217</v>
      </c>
      <c r="C27" s="41"/>
      <c r="D27" s="111">
        <v>44377</v>
      </c>
      <c r="E27" s="111">
        <v>44379</v>
      </c>
      <c r="F27" s="1" t="s">
        <v>1618</v>
      </c>
      <c r="G27" s="346"/>
      <c r="H27" s="346"/>
      <c r="I27" s="41" t="s">
        <v>555</v>
      </c>
      <c r="J27" s="41"/>
      <c r="K27" s="41"/>
      <c r="L27" s="103"/>
      <c r="M27" s="103"/>
      <c r="N27" s="349">
        <f>VLOOKUP(A27,'[3]Sprint 7'!$B$2:$I$27,8,0)</f>
        <v>0</v>
      </c>
      <c r="O27" s="41"/>
      <c r="P27" s="41"/>
      <c r="Q27" s="56" t="str">
        <f t="shared" si="0"/>
        <v>No Test Case Needed</v>
      </c>
    </row>
    <row r="28" spans="1:17" ht="29" x14ac:dyDescent="0.35">
      <c r="A28" s="222">
        <v>1919963</v>
      </c>
      <c r="B28" s="225" t="s">
        <v>1620</v>
      </c>
      <c r="C28" s="41"/>
      <c r="D28" s="111">
        <v>44220</v>
      </c>
      <c r="E28" s="111">
        <v>0</v>
      </c>
      <c r="F28" s="1">
        <v>3</v>
      </c>
      <c r="G28" s="346">
        <v>6</v>
      </c>
      <c r="H28" s="346"/>
      <c r="I28" s="41" t="s">
        <v>21</v>
      </c>
      <c r="J28" s="41" t="s">
        <v>546</v>
      </c>
      <c r="K28" s="41" t="s">
        <v>23</v>
      </c>
      <c r="L28" s="103"/>
      <c r="M28" s="103"/>
      <c r="N28" s="349">
        <v>2.25</v>
      </c>
      <c r="O28" s="41"/>
      <c r="P28" s="41"/>
      <c r="Q28" s="56">
        <f t="shared" si="0"/>
        <v>6</v>
      </c>
    </row>
    <row r="29" spans="1:17" ht="14.5" customHeight="1" x14ac:dyDescent="0.35">
      <c r="A29" s="222">
        <v>1925334</v>
      </c>
      <c r="B29" s="225" t="s">
        <v>1621</v>
      </c>
      <c r="C29" s="41"/>
      <c r="D29" s="111">
        <v>44372</v>
      </c>
      <c r="E29" s="111">
        <v>44375</v>
      </c>
      <c r="F29" s="1">
        <v>0</v>
      </c>
      <c r="G29" s="346">
        <v>0</v>
      </c>
      <c r="H29" s="346"/>
      <c r="I29" s="41" t="s">
        <v>21</v>
      </c>
      <c r="J29" s="41" t="s">
        <v>520</v>
      </c>
      <c r="K29" s="41" t="s">
        <v>23</v>
      </c>
      <c r="L29" s="103"/>
      <c r="M29" s="103"/>
      <c r="N29" s="349"/>
      <c r="O29" s="41"/>
      <c r="P29" s="41"/>
      <c r="Q29" s="56">
        <f t="shared" si="0"/>
        <v>0</v>
      </c>
    </row>
    <row r="30" spans="1:17" ht="14.5" customHeight="1" x14ac:dyDescent="0.35">
      <c r="A30" s="1">
        <v>1946683</v>
      </c>
      <c r="B30" s="2" t="s">
        <v>1202</v>
      </c>
      <c r="C30" s="41"/>
      <c r="D30" s="111">
        <f>VLOOKUP(A30,[4]Sheet3!$A:$B,2,0)</f>
        <v>44384</v>
      </c>
      <c r="E30" s="111" t="s">
        <v>162</v>
      </c>
      <c r="F30" s="1"/>
      <c r="G30" s="346"/>
      <c r="H30" s="346"/>
      <c r="I30" s="41" t="s">
        <v>27</v>
      </c>
      <c r="J30" s="41"/>
      <c r="K30" s="41"/>
      <c r="L30" s="103"/>
      <c r="M30" s="103"/>
      <c r="N30" s="349"/>
      <c r="O30" s="41"/>
      <c r="P30" s="41"/>
    </row>
    <row r="31" spans="1:17" ht="14.5" customHeight="1" x14ac:dyDescent="0.35">
      <c r="A31" s="1">
        <v>1946653</v>
      </c>
      <c r="B31" s="2" t="s">
        <v>1622</v>
      </c>
      <c r="C31" s="41"/>
      <c r="D31" s="111">
        <v>44385</v>
      </c>
      <c r="E31" s="111" t="s">
        <v>162</v>
      </c>
      <c r="F31" s="1"/>
      <c r="G31" s="346">
        <v>5</v>
      </c>
      <c r="H31" s="346"/>
      <c r="I31" s="41" t="s">
        <v>1619</v>
      </c>
      <c r="J31" s="41" t="s">
        <v>30</v>
      </c>
      <c r="K31" s="41"/>
      <c r="L31" s="103"/>
      <c r="M31" s="103"/>
      <c r="N31" s="349"/>
      <c r="O31" s="41"/>
      <c r="P31" s="41"/>
    </row>
    <row r="32" spans="1:17" ht="14.5" customHeight="1" x14ac:dyDescent="0.35">
      <c r="A32" s="1">
        <v>1946684</v>
      </c>
      <c r="B32" s="2" t="s">
        <v>1201</v>
      </c>
      <c r="C32" s="41"/>
      <c r="D32" s="111" t="s">
        <v>162</v>
      </c>
      <c r="E32" s="111" t="s">
        <v>162</v>
      </c>
      <c r="F32" s="1"/>
      <c r="G32" s="346">
        <v>6</v>
      </c>
      <c r="H32" s="346"/>
      <c r="I32" s="41" t="s">
        <v>1619</v>
      </c>
      <c r="J32" s="41" t="s">
        <v>520</v>
      </c>
      <c r="K32" s="41"/>
      <c r="L32" s="103"/>
      <c r="M32" s="103"/>
      <c r="N32" s="349"/>
      <c r="O32" s="41"/>
      <c r="P32" s="41"/>
    </row>
    <row r="33" spans="1:17" ht="14.5" customHeight="1" x14ac:dyDescent="0.35">
      <c r="A33" s="1">
        <v>1946685</v>
      </c>
      <c r="B33" s="2" t="s">
        <v>1200</v>
      </c>
      <c r="C33" s="41"/>
      <c r="D33" s="111">
        <v>44386</v>
      </c>
      <c r="E33" s="111">
        <v>44389</v>
      </c>
      <c r="F33" s="1"/>
      <c r="G33" s="346">
        <v>4</v>
      </c>
      <c r="H33" s="346"/>
      <c r="I33" s="41" t="s">
        <v>1619</v>
      </c>
      <c r="J33" s="41" t="s">
        <v>546</v>
      </c>
      <c r="K33" s="41"/>
      <c r="L33" s="103"/>
      <c r="M33" s="103"/>
      <c r="N33" s="349"/>
      <c r="O33" s="41"/>
      <c r="P33" s="41"/>
    </row>
    <row r="34" spans="1:17" ht="14.5" customHeight="1" x14ac:dyDescent="0.35">
      <c r="A34" s="1">
        <v>1946686</v>
      </c>
      <c r="B34" s="2" t="s">
        <v>1623</v>
      </c>
      <c r="C34" s="41"/>
      <c r="D34" s="111">
        <v>44383</v>
      </c>
      <c r="E34" s="111">
        <v>44385</v>
      </c>
      <c r="F34" s="1"/>
      <c r="G34" s="346">
        <v>4</v>
      </c>
      <c r="H34" s="346"/>
      <c r="I34" s="41" t="s">
        <v>1619</v>
      </c>
      <c r="J34" s="41" t="s">
        <v>546</v>
      </c>
      <c r="K34" s="41"/>
      <c r="L34" s="103"/>
      <c r="M34" s="103"/>
      <c r="N34" s="349"/>
      <c r="O34" s="41"/>
      <c r="P34" s="41"/>
    </row>
    <row r="35" spans="1:17" ht="14.5" customHeight="1" x14ac:dyDescent="0.35">
      <c r="A35" s="1">
        <v>1946678</v>
      </c>
      <c r="B35" s="2" t="s">
        <v>1624</v>
      </c>
      <c r="C35" s="41"/>
      <c r="D35" s="111">
        <v>44382</v>
      </c>
      <c r="E35" s="111">
        <v>44384</v>
      </c>
      <c r="F35" s="1">
        <v>7</v>
      </c>
      <c r="G35" s="346">
        <v>7</v>
      </c>
      <c r="H35" s="346"/>
      <c r="I35" s="41" t="s">
        <v>1619</v>
      </c>
      <c r="J35" s="41" t="s">
        <v>39</v>
      </c>
      <c r="K35" s="41"/>
      <c r="L35" s="103"/>
      <c r="M35" s="103"/>
      <c r="N35" s="349"/>
      <c r="O35" s="41"/>
      <c r="P35" s="41"/>
      <c r="Q35" s="56">
        <f t="shared" si="0"/>
        <v>7</v>
      </c>
    </row>
    <row r="36" spans="1:17" ht="14.5" customHeight="1" x14ac:dyDescent="0.35">
      <c r="A36" s="1">
        <v>1946654</v>
      </c>
      <c r="B36" s="2" t="s">
        <v>1218</v>
      </c>
      <c r="C36" s="41"/>
      <c r="D36" s="111" t="s">
        <v>162</v>
      </c>
      <c r="E36" s="111" t="s">
        <v>162</v>
      </c>
      <c r="F36" s="1"/>
      <c r="G36" s="346"/>
      <c r="H36" s="346"/>
      <c r="I36" s="41" t="s">
        <v>105</v>
      </c>
      <c r="J36" s="41" t="s">
        <v>30</v>
      </c>
      <c r="K36" s="41"/>
      <c r="L36" s="103"/>
      <c r="M36" s="103"/>
      <c r="N36" s="349"/>
      <c r="O36" s="41"/>
      <c r="P36" s="41"/>
    </row>
    <row r="37" spans="1:17" ht="14.5" customHeight="1" x14ac:dyDescent="0.35">
      <c r="A37" s="1">
        <v>1946655</v>
      </c>
      <c r="B37" s="2" t="s">
        <v>1625</v>
      </c>
      <c r="C37" s="41"/>
      <c r="D37" s="111" t="s">
        <v>162</v>
      </c>
      <c r="E37" s="111" t="s">
        <v>162</v>
      </c>
      <c r="F37" s="1"/>
      <c r="G37" s="346">
        <v>7</v>
      </c>
      <c r="H37" s="346"/>
      <c r="I37" s="41" t="s">
        <v>1619</v>
      </c>
      <c r="J37" s="41" t="s">
        <v>46</v>
      </c>
      <c r="K37" s="41"/>
      <c r="L37" s="103"/>
      <c r="M37" s="103"/>
      <c r="N37" s="349"/>
      <c r="O37" s="41"/>
      <c r="P37" s="41"/>
    </row>
    <row r="38" spans="1:17" ht="14.5" customHeight="1" x14ac:dyDescent="0.35">
      <c r="A38" s="1">
        <v>1946657</v>
      </c>
      <c r="B38" s="2" t="s">
        <v>1626</v>
      </c>
      <c r="C38" s="41"/>
      <c r="D38" s="111" t="s">
        <v>162</v>
      </c>
      <c r="E38" s="111" t="s">
        <v>162</v>
      </c>
      <c r="F38" s="1"/>
      <c r="G38" s="346">
        <v>4</v>
      </c>
      <c r="H38" s="346"/>
      <c r="I38" s="41" t="s">
        <v>1619</v>
      </c>
      <c r="J38" s="41" t="s">
        <v>546</v>
      </c>
      <c r="K38" s="41"/>
      <c r="L38" s="103"/>
      <c r="M38" s="103"/>
      <c r="N38" s="349"/>
      <c r="O38" s="41"/>
      <c r="P38" s="41"/>
    </row>
    <row r="39" spans="1:17" ht="14.5" customHeight="1" x14ac:dyDescent="0.35">
      <c r="A39" s="1">
        <v>1946659</v>
      </c>
      <c r="B39" s="2" t="s">
        <v>1627</v>
      </c>
      <c r="C39" s="41"/>
      <c r="D39" s="111">
        <v>44385</v>
      </c>
      <c r="E39" s="111">
        <v>44389</v>
      </c>
      <c r="F39" s="1"/>
      <c r="G39" s="346">
        <v>8</v>
      </c>
      <c r="H39" s="346"/>
      <c r="I39" s="41" t="s">
        <v>1619</v>
      </c>
      <c r="J39" s="41" t="s">
        <v>46</v>
      </c>
      <c r="K39" s="41"/>
      <c r="L39" s="103"/>
      <c r="M39" s="103"/>
      <c r="N39" s="349"/>
      <c r="O39" s="41"/>
      <c r="P39" s="41"/>
    </row>
    <row r="40" spans="1:17" ht="14.5" customHeight="1" x14ac:dyDescent="0.35">
      <c r="A40" s="1">
        <v>1946681</v>
      </c>
      <c r="B40" s="2" t="s">
        <v>1628</v>
      </c>
      <c r="C40" s="41"/>
      <c r="D40" s="111">
        <v>44382</v>
      </c>
      <c r="E40" s="111">
        <v>44384</v>
      </c>
      <c r="F40" s="1"/>
      <c r="G40" s="346">
        <v>0</v>
      </c>
      <c r="H40" s="346"/>
      <c r="I40" s="41" t="s">
        <v>555</v>
      </c>
      <c r="J40" s="41"/>
      <c r="K40" s="41"/>
      <c r="L40" s="103"/>
      <c r="M40" s="103"/>
      <c r="N40" s="349"/>
      <c r="O40" s="41"/>
      <c r="P40" s="41"/>
      <c r="Q40" s="56">
        <f>IF(ISBLANK(G40),F40,G40)</f>
        <v>0</v>
      </c>
    </row>
    <row r="41" spans="1:17" ht="14.5" customHeight="1" x14ac:dyDescent="0.35">
      <c r="A41" s="1">
        <v>1946661</v>
      </c>
      <c r="B41" s="2" t="s">
        <v>1205</v>
      </c>
      <c r="C41" s="41"/>
      <c r="D41" s="111" t="s">
        <v>162</v>
      </c>
      <c r="E41" s="111" t="s">
        <v>162</v>
      </c>
      <c r="F41" s="1"/>
      <c r="G41" s="346">
        <v>4</v>
      </c>
      <c r="H41" s="346"/>
      <c r="I41" s="41" t="s">
        <v>1619</v>
      </c>
      <c r="J41" s="41" t="s">
        <v>520</v>
      </c>
      <c r="K41" s="41"/>
      <c r="L41" s="103"/>
      <c r="M41" s="103"/>
      <c r="N41" s="349"/>
      <c r="O41" s="41"/>
      <c r="P41" s="41"/>
    </row>
    <row r="42" spans="1:17" ht="14.5" customHeight="1" x14ac:dyDescent="0.35">
      <c r="A42" s="1">
        <v>1946663</v>
      </c>
      <c r="B42" s="2" t="s">
        <v>1629</v>
      </c>
      <c r="C42" s="41"/>
      <c r="D42" s="111" t="s">
        <v>162</v>
      </c>
      <c r="E42" s="111" t="s">
        <v>162</v>
      </c>
      <c r="F42" s="1"/>
      <c r="G42" s="346"/>
      <c r="H42" s="346"/>
      <c r="I42" s="41" t="s">
        <v>27</v>
      </c>
      <c r="J42" s="41"/>
      <c r="K42" s="41"/>
      <c r="L42" s="103"/>
      <c r="M42" s="103"/>
      <c r="N42" s="349"/>
      <c r="O42" s="41"/>
      <c r="P42" s="41"/>
    </row>
    <row r="43" spans="1:17" ht="14.5" customHeight="1" x14ac:dyDescent="0.35">
      <c r="A43" s="1">
        <v>1946665</v>
      </c>
      <c r="B43" s="2" t="s">
        <v>1630</v>
      </c>
      <c r="C43" s="41"/>
      <c r="D43" s="111" t="s">
        <v>162</v>
      </c>
      <c r="E43" s="111" t="s">
        <v>162</v>
      </c>
      <c r="F43" s="1"/>
      <c r="G43" s="346"/>
      <c r="H43" s="346"/>
      <c r="I43" s="41" t="s">
        <v>555</v>
      </c>
      <c r="J43" s="41"/>
      <c r="K43" s="41"/>
      <c r="L43" s="103"/>
      <c r="M43" s="103"/>
      <c r="N43" s="349"/>
      <c r="O43" s="41"/>
      <c r="P43" s="41"/>
    </row>
    <row r="44" spans="1:17" ht="14.5" customHeight="1" x14ac:dyDescent="0.35">
      <c r="A44" s="1">
        <v>1946637</v>
      </c>
      <c r="B44" s="2" t="s">
        <v>1631</v>
      </c>
      <c r="C44" s="41"/>
      <c r="D44" s="111" t="s">
        <v>162</v>
      </c>
      <c r="E44" s="111" t="s">
        <v>162</v>
      </c>
      <c r="F44" s="1"/>
      <c r="G44" s="346"/>
      <c r="H44" s="346"/>
      <c r="I44" s="41" t="s">
        <v>555</v>
      </c>
      <c r="J44" s="41"/>
      <c r="K44" s="41"/>
      <c r="L44" s="103"/>
      <c r="M44" s="103"/>
      <c r="N44" s="349"/>
      <c r="O44" s="41"/>
      <c r="P44" s="41"/>
    </row>
    <row r="45" spans="1:17" ht="14.5" customHeight="1" x14ac:dyDescent="0.35">
      <c r="A45" s="1">
        <v>1946674</v>
      </c>
      <c r="B45" s="2" t="s">
        <v>1632</v>
      </c>
      <c r="C45" s="41"/>
      <c r="D45" s="111" t="s">
        <v>162</v>
      </c>
      <c r="E45" s="111" t="s">
        <v>162</v>
      </c>
      <c r="F45" s="1"/>
      <c r="G45" s="346"/>
      <c r="H45" s="346"/>
      <c r="I45" s="41" t="s">
        <v>77</v>
      </c>
      <c r="J45" s="41" t="s">
        <v>1021</v>
      </c>
      <c r="K45" s="41"/>
      <c r="L45" s="103"/>
      <c r="M45" s="103"/>
      <c r="N45" s="349"/>
      <c r="O45" s="41"/>
      <c r="P45" s="41"/>
    </row>
    <row r="46" spans="1:17" ht="14.5" customHeight="1" x14ac:dyDescent="0.35">
      <c r="A46" s="1">
        <v>1946688</v>
      </c>
      <c r="B46" s="2" t="s">
        <v>1206</v>
      </c>
      <c r="C46" s="41"/>
      <c r="D46" s="111">
        <v>44379</v>
      </c>
      <c r="E46" s="111">
        <v>44382</v>
      </c>
      <c r="F46" s="1"/>
      <c r="G46" s="346">
        <v>4</v>
      </c>
      <c r="H46" s="346"/>
      <c r="I46" s="41" t="s">
        <v>1619</v>
      </c>
      <c r="J46" s="41" t="s">
        <v>520</v>
      </c>
      <c r="K46" s="41"/>
      <c r="L46" s="103"/>
      <c r="M46" s="103"/>
      <c r="N46" s="349"/>
      <c r="O46" s="41"/>
      <c r="P46" s="41"/>
    </row>
    <row r="47" spans="1:17" x14ac:dyDescent="0.3">
      <c r="A47" s="41"/>
      <c r="B47" s="42"/>
      <c r="C47" s="41"/>
      <c r="D47" s="111"/>
      <c r="E47" s="111"/>
      <c r="F47" s="346">
        <f>SUM(F3:F29)</f>
        <v>105</v>
      </c>
      <c r="G47" s="346"/>
      <c r="H47" s="346"/>
      <c r="I47" s="41"/>
      <c r="J47" s="41"/>
      <c r="K47" s="41"/>
      <c r="L47" s="103"/>
      <c r="M47" s="103"/>
      <c r="N47" s="41"/>
      <c r="O47" s="41"/>
      <c r="P47" s="41"/>
      <c r="Q47" s="56">
        <f t="shared" si="0"/>
        <v>105</v>
      </c>
    </row>
    <row r="48" spans="1:17" x14ac:dyDescent="0.3">
      <c r="A48" s="41"/>
      <c r="B48" s="42">
        <f>SUMIF(I3:I29,'S7 Design'!E2,G3:G29)</f>
        <v>87</v>
      </c>
      <c r="C48" s="41"/>
      <c r="D48" s="111"/>
      <c r="E48" s="111"/>
      <c r="F48" s="346"/>
      <c r="G48" s="346"/>
      <c r="H48" s="346"/>
      <c r="I48" s="41"/>
      <c r="J48" s="41"/>
      <c r="K48" s="41"/>
      <c r="L48" s="103"/>
      <c r="M48" s="103"/>
      <c r="N48" s="41"/>
      <c r="O48" s="41"/>
      <c r="P48" s="41"/>
      <c r="Q48" s="56">
        <f t="shared" si="0"/>
        <v>0</v>
      </c>
    </row>
    <row r="49" spans="1:17" x14ac:dyDescent="0.3">
      <c r="A49" s="41"/>
      <c r="B49" s="42">
        <f>SUMIF(I3:I29,'S7 Design'!C2,G3:G29)</f>
        <v>5</v>
      </c>
      <c r="C49" s="41"/>
      <c r="D49" s="111"/>
      <c r="E49" s="111"/>
      <c r="F49" s="346"/>
      <c r="G49" s="346"/>
      <c r="H49" s="346"/>
      <c r="I49" s="41"/>
      <c r="J49" s="41"/>
      <c r="K49" s="41"/>
      <c r="L49" s="103"/>
      <c r="M49" s="103"/>
      <c r="N49" s="41"/>
      <c r="O49" s="41"/>
      <c r="P49" s="41"/>
      <c r="Q49" s="56">
        <f t="shared" si="0"/>
        <v>0</v>
      </c>
    </row>
    <row r="50" spans="1:17" ht="14.5" x14ac:dyDescent="0.35">
      <c r="A50" s="41" t="s">
        <v>1603</v>
      </c>
      <c r="B50" s="216">
        <f>SUM(B48:B49)/F47</f>
        <v>0.87619047619047619</v>
      </c>
      <c r="C50" s="41"/>
      <c r="D50" s="111"/>
      <c r="E50" s="111"/>
      <c r="F50" s="346"/>
      <c r="G50" s="346"/>
      <c r="H50" s="346"/>
      <c r="I50" s="41"/>
      <c r="J50" s="41"/>
      <c r="K50" s="41"/>
      <c r="L50" s="41"/>
      <c r="M50" s="41"/>
      <c r="N50" s="41"/>
      <c r="O50" s="41"/>
      <c r="P50" s="41"/>
      <c r="Q50" s="56">
        <f t="shared" si="0"/>
        <v>0</v>
      </c>
    </row>
  </sheetData>
  <autoFilter ref="A2:Q50" xr:uid="{52A5C0EB-0F8B-47E3-8893-50E1520C4530}"/>
  <mergeCells count="1">
    <mergeCell ref="A1:P1"/>
  </mergeCells>
  <conditionalFormatting sqref="A47">
    <cfRule type="duplicateValues" dxfId="194" priority="14"/>
  </conditionalFormatting>
  <conditionalFormatting sqref="A49">
    <cfRule type="duplicateValues" dxfId="193" priority="13"/>
  </conditionalFormatting>
  <conditionalFormatting sqref="A50">
    <cfRule type="duplicateValues" dxfId="192" priority="12"/>
  </conditionalFormatting>
  <conditionalFormatting sqref="A14:A24">
    <cfRule type="duplicateValues" dxfId="191" priority="7"/>
  </conditionalFormatting>
  <conditionalFormatting sqref="A48:B48">
    <cfRule type="duplicateValues" dxfId="190" priority="15"/>
  </conditionalFormatting>
  <conditionalFormatting sqref="A25">
    <cfRule type="duplicateValues" dxfId="189" priority="6"/>
  </conditionalFormatting>
  <conditionalFormatting sqref="A26">
    <cfRule type="duplicateValues" dxfId="188" priority="5"/>
  </conditionalFormatting>
  <conditionalFormatting sqref="A27">
    <cfRule type="duplicateValues" dxfId="187" priority="4"/>
  </conditionalFormatting>
  <conditionalFormatting sqref="A29">
    <cfRule type="duplicateValues" dxfId="186" priority="2"/>
  </conditionalFormatting>
  <conditionalFormatting sqref="A30:A46">
    <cfRule type="duplicateValues" dxfId="185" priority="1"/>
  </conditionalFormatting>
  <conditionalFormatting sqref="A28">
    <cfRule type="duplicateValues" dxfId="184" priority="23"/>
  </conditionalFormatting>
  <hyperlinks>
    <hyperlink ref="A3" r:id="rId1" display="https://octane.deloitte.com/ui/entity-navigation.jsp?p=1001/399004&amp;entityType=work_item&amp;id=1868192" xr:uid="{1432AFCF-A612-4926-B284-CCF1CA9C590E}"/>
    <hyperlink ref="A9" r:id="rId2" display="https://octane.deloitte.com/ui/entity-navigation.jsp?p=1001/399004&amp;entityType=work_item&amp;id=1883130" xr:uid="{520FD1E7-DFF5-4DBC-90CB-34E1C3E19E7D}"/>
    <hyperlink ref="A10" r:id="rId3" display="https://octane.deloitte.com/ui/entity-navigation.jsp?p=1001/399004&amp;entityType=work_item&amp;id=1883131" xr:uid="{689194A4-18EC-4CF3-B277-F3ABDBBF03A6}"/>
    <hyperlink ref="A12" r:id="rId4" display="https://octane.deloitte.com/ui/entity-navigation.jsp?p=1001/399004&amp;entityType=work_item&amp;id=1883193" xr:uid="{2E319456-760C-4567-82E8-C6604FF105A5}"/>
    <hyperlink ref="A13" r:id="rId5" display="https://octane.deloitte.com/ui/entity-navigation.jsp?p=1001/399004&amp;entityType=work_item&amp;id=1883372" xr:uid="{DFAF6D0F-7BC3-47BD-9BB0-56926B8FB32B}"/>
    <hyperlink ref="A18" r:id="rId6" display="https://octane.deloitte.com/ui/entity-navigation.jsp?p=1001/399004&amp;entityType=work_item&amp;id=1841241" xr:uid="{8A1D840D-7BB4-476A-ABCC-73375CDD6FEF}"/>
    <hyperlink ref="A19" r:id="rId7" display="https://octane.deloitte.com/ui/entity-navigation.jsp?p=1001/399004&amp;entityType=work_item&amp;id=1714186" xr:uid="{A2E1D70C-DE3E-4315-84A0-82406CC0AD01}"/>
    <hyperlink ref="A20" r:id="rId8" display="https://octane.deloitte.com/ui/entity-navigation.jsp?p=1001/399004&amp;entityType=work_item&amp;id=1714185" xr:uid="{7B115CB7-A9BA-4D8A-9D47-D437A0470754}"/>
    <hyperlink ref="A21" r:id="rId9" display="https://octane.deloitte.com/ui/entity-navigation.jsp?p=1001/399004&amp;entityType=work_item&amp;id=1854649" xr:uid="{4F549BF6-F523-4718-B7FF-EFA80DF0082B}"/>
    <hyperlink ref="A22" r:id="rId10" display="https://octane.deloitte.com/ui/entity-navigation.jsp?p=1001/399004&amp;entityType=work_item&amp;id=1909403" xr:uid="{562969FB-AA7E-4817-80CB-F5FCAD5F5FF3}"/>
    <hyperlink ref="A23" r:id="rId11" display="https://octane.deloitte.com/ui/entity-navigation.jsp?p=1001/399004&amp;entityType=work_item&amp;id=1841243" xr:uid="{9EABACD8-2C6D-4F13-931E-C2433C9D6FB3}"/>
    <hyperlink ref="A24" r:id="rId12" display="https://octane.deloitte.com/ui/entity-navigation.jsp?p=1001/399004&amp;entityType=work_item&amp;id=1841245" xr:uid="{9573688A-33EC-484E-B95E-FB82A2B1A4FF}"/>
    <hyperlink ref="A25" r:id="rId13" display="https://octane.deloitte.com/ui/entity-navigation.jsp?p=1001/399004&amp;entityType=work_item&amp;id=1920955" xr:uid="{6F42E621-0049-43CA-B0C3-E2F23ECF6BAE}"/>
    <hyperlink ref="A26" r:id="rId14" display="https://octane.deloitte.com/ui/entity-navigation.jsp?p=1001/399004&amp;entityType=work_item&amp;id=1920966" xr:uid="{688F0406-5A2B-4EC0-87FD-4CD819E98A4E}"/>
    <hyperlink ref="A27" r:id="rId15" display="https://octane.deloitte.com/ui/entity-navigation.jsp?p=1001/399004&amp;entityType=work_item&amp;id=1914022" xr:uid="{C0BB6CC9-AF6B-48D9-868D-A5484E86B320}"/>
    <hyperlink ref="A30" r:id="rId16" display="https://octane.deloitte.com/ui/entity-navigation.jsp?p=1001/399004&amp;entityType=work_item&amp;id=1946683" xr:uid="{94B7495E-C7FB-4FA4-BA91-E29A4D75ED6F}"/>
    <hyperlink ref="A31" r:id="rId17" display="https://octane.deloitte.com/ui/entity-navigation.jsp?p=1001/399004&amp;entityType=work_item&amp;id=1946653" xr:uid="{8876D1A9-279A-48A0-818B-0C4476836D01}"/>
    <hyperlink ref="A32" r:id="rId18" display="https://octane.deloitte.com/ui/entity-navigation.jsp?p=1001/399004&amp;entityType=work_item&amp;id=1946684" xr:uid="{AC79AB5D-FE94-4C28-9B46-B5DD8CC726F9}"/>
    <hyperlink ref="A33" r:id="rId19" display="https://octane.deloitte.com/ui/entity-navigation.jsp?p=1001/399004&amp;entityType=work_item&amp;id=1946685" xr:uid="{C94BB081-036C-40C0-9E8D-3D97A243C0DC}"/>
    <hyperlink ref="A34" r:id="rId20" display="https://octane.deloitte.com/ui/entity-navigation.jsp?p=1001/399004&amp;entityType=work_item&amp;id=1946686" xr:uid="{6A51A9A6-4FD1-4F3B-9BB1-80E0937FB39C}"/>
    <hyperlink ref="A35" r:id="rId21" display="https://octane.deloitte.com/ui/entity-navigation.jsp?p=1001/399004&amp;entityType=work_item&amp;id=1946678" xr:uid="{F998EBCE-270E-4910-8938-72397C1BE18C}"/>
    <hyperlink ref="A36" r:id="rId22" display="https://octane.deloitte.com/ui/entity-navigation.jsp?p=1001/399004&amp;entityType=work_item&amp;id=1946654" xr:uid="{BC83744F-B120-423B-A0C6-AEC6C9446903}"/>
    <hyperlink ref="A37" r:id="rId23" display="https://octane.deloitte.com/ui/entity-navigation.jsp?p=1001/399004&amp;entityType=work_item&amp;id=1946655" xr:uid="{EF60241F-98AC-44D1-A248-8C795415730D}"/>
    <hyperlink ref="A38" r:id="rId24" display="https://octane.deloitte.com/ui/entity-navigation.jsp?p=1001/399004&amp;entityType=work_item&amp;id=1946657" xr:uid="{4800ADCD-6011-42CE-BA24-40F11C923FD6}"/>
    <hyperlink ref="A39" r:id="rId25" display="https://octane.deloitte.com/ui/entity-navigation.jsp?p=1001/399004&amp;entityType=work_item&amp;id=1946659" xr:uid="{92B66C78-9D3D-42CB-960B-9C47F4CF2242}"/>
    <hyperlink ref="A40" r:id="rId26" display="https://octane.deloitte.com/ui/entity-navigation.jsp?p=1001/399004&amp;entityType=work_item&amp;id=1946681" xr:uid="{730D6D0F-6ADA-4F5F-85EA-E49964C55AE0}"/>
    <hyperlink ref="A41" r:id="rId27" display="https://octane.deloitte.com/ui/entity-navigation.jsp?p=1001/399004&amp;entityType=work_item&amp;id=1946661" xr:uid="{ADEF9EA2-CEB2-4598-A069-EA4A22CBA23C}"/>
    <hyperlink ref="A42" r:id="rId28" display="https://octane.deloitte.com/ui/entity-navigation.jsp?p=1001/399004&amp;entityType=work_item&amp;id=1946663" xr:uid="{A98A711E-7DD5-458E-8A9D-05701D7459E9}"/>
    <hyperlink ref="A43" r:id="rId29" display="https://octane.deloitte.com/ui/entity-navigation.jsp?p=1001/399004&amp;entityType=work_item&amp;id=1946665" xr:uid="{67CDFD8E-EFB2-4A1D-AD1D-E7EECDCEA8E1}"/>
    <hyperlink ref="A44" r:id="rId30" display="https://octane.deloitte.com/ui/entity-navigation.jsp?p=1001/399004&amp;entityType=work_item&amp;id=1946637" xr:uid="{0273E580-E790-4C8F-992D-C17B9978C046}"/>
    <hyperlink ref="A45" r:id="rId31" display="https://octane.deloitte.com/ui/entity-navigation.jsp?p=1001/399004&amp;entityType=work_item&amp;id=1946674" xr:uid="{2147B42E-41F1-4D3E-A023-5221B62E34F6}"/>
    <hyperlink ref="A46" r:id="rId32" display="https://octane.deloitte.com/ui/entity-navigation.jsp?p=1001/399004&amp;entityType=work_item&amp;id=1946688" xr:uid="{F70BBF9B-B567-47ED-9401-EAFA60A7691D}"/>
  </hyperlinks>
  <pageMargins left="0.7" right="0.7" top="0.75" bottom="0.75" header="0.3" footer="0.3"/>
  <pageSetup paperSize="9" orientation="portrait" r:id="rId3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60B21-F8C1-4F78-B9F8-5873E5D97F49}">
  <sheetPr filterMode="1"/>
  <dimension ref="A1:R71"/>
  <sheetViews>
    <sheetView zoomScale="63" zoomScaleNormal="55" workbookViewId="0">
      <selection activeCell="M26" sqref="M26"/>
    </sheetView>
  </sheetViews>
  <sheetFormatPr defaultColWidth="8.7265625" defaultRowHeight="13" x14ac:dyDescent="0.3"/>
  <cols>
    <col min="1" max="1" width="20.1796875" style="56" customWidth="1"/>
    <col min="2" max="2" width="44.1796875" style="56" customWidth="1"/>
    <col min="3" max="3" width="23.453125" style="56" customWidth="1"/>
    <col min="4" max="4" width="18.54296875" style="56" customWidth="1"/>
    <col min="5" max="5" width="21.54296875" style="56" customWidth="1"/>
    <col min="6" max="6" width="16.453125" style="56" customWidth="1"/>
    <col min="7" max="7" width="13" style="56" customWidth="1"/>
    <col min="8" max="8" width="8.7265625" style="56" customWidth="1"/>
    <col min="9" max="9" width="11.1796875" style="56" customWidth="1"/>
    <col min="10" max="10" width="15.453125" style="56" customWidth="1"/>
    <col min="11" max="12" width="8.7265625" style="56" customWidth="1"/>
    <col min="13" max="13" width="14.81640625" style="56" customWidth="1"/>
    <col min="14" max="14" width="20.54296875" style="56" customWidth="1"/>
    <col min="15" max="15" width="13.7265625" style="56" customWidth="1"/>
    <col min="16" max="16" width="15" style="56" customWidth="1"/>
    <col min="17" max="17" width="41.81640625" style="56" customWidth="1"/>
    <col min="18" max="18" width="18.26953125" style="56" customWidth="1"/>
    <col min="19" max="16384" width="8.7265625" style="56"/>
  </cols>
  <sheetData>
    <row r="1" spans="1:18" x14ac:dyDescent="0.3">
      <c r="A1" s="396" t="s">
        <v>1633</v>
      </c>
      <c r="B1" s="397"/>
      <c r="C1" s="397"/>
      <c r="D1" s="397"/>
      <c r="E1" s="397"/>
      <c r="F1" s="397"/>
      <c r="G1" s="397"/>
      <c r="H1" s="397"/>
      <c r="I1" s="397"/>
      <c r="J1" s="397"/>
      <c r="K1" s="397"/>
    </row>
    <row r="2" spans="1:18" ht="40" customHeight="1" x14ac:dyDescent="0.3">
      <c r="A2" s="344" t="s">
        <v>74</v>
      </c>
      <c r="B2" s="344" t="s">
        <v>119</v>
      </c>
      <c r="C2" s="344" t="s">
        <v>120</v>
      </c>
      <c r="D2" s="344" t="s">
        <v>121</v>
      </c>
      <c r="E2" s="344" t="s">
        <v>122</v>
      </c>
      <c r="F2" s="344" t="s">
        <v>123</v>
      </c>
      <c r="G2" s="344" t="s">
        <v>124</v>
      </c>
      <c r="H2" s="344" t="s">
        <v>125</v>
      </c>
      <c r="I2" s="412" t="s">
        <v>27</v>
      </c>
      <c r="J2" s="413"/>
      <c r="K2" s="344" t="s">
        <v>213</v>
      </c>
    </row>
    <row r="3" spans="1:18" ht="14.5" customHeight="1" x14ac:dyDescent="0.3">
      <c r="A3" s="33" t="s">
        <v>81</v>
      </c>
      <c r="B3" s="33">
        <v>19</v>
      </c>
      <c r="C3" s="33">
        <f>COUNTIF(C11:C67,C2)</f>
        <v>13</v>
      </c>
      <c r="D3" s="33">
        <f>COUNTIF(C11:C67,D2)</f>
        <v>0</v>
      </c>
      <c r="E3" s="33">
        <f>COUNTIF(C11:C67,E2)</f>
        <v>0</v>
      </c>
      <c r="F3" s="33">
        <f>COUNTIF(C11:C67,F2)</f>
        <v>0</v>
      </c>
      <c r="G3" s="33">
        <f>COUNTIF(C11:C67,G2)</f>
        <v>0</v>
      </c>
      <c r="H3" s="33">
        <f>COUNTIF(C11:C67,H2)</f>
        <v>0</v>
      </c>
      <c r="I3" s="414">
        <f>COUNTIF(C11:C67,I2)</f>
        <v>2</v>
      </c>
      <c r="J3" s="415"/>
      <c r="K3" s="346">
        <f>COUNTIF(C11:C67,K2)</f>
        <v>4</v>
      </c>
      <c r="L3" s="89"/>
    </row>
    <row r="6" spans="1:18" x14ac:dyDescent="0.3">
      <c r="A6" s="387" t="s">
        <v>1634</v>
      </c>
      <c r="B6" s="388"/>
      <c r="C6" s="388"/>
      <c r="D6" s="388"/>
      <c r="E6" s="388"/>
      <c r="F6" s="388"/>
      <c r="G6" s="388"/>
      <c r="H6" s="388"/>
      <c r="I6" s="388"/>
      <c r="J6" s="388"/>
      <c r="K6" s="388"/>
      <c r="L6" s="388"/>
      <c r="M6" s="388"/>
      <c r="N6" s="388"/>
      <c r="O6" s="388"/>
    </row>
    <row r="7" spans="1:18" ht="14.5" customHeight="1" x14ac:dyDescent="0.3">
      <c r="A7" s="392" t="s">
        <v>74</v>
      </c>
      <c r="B7" s="392" t="s">
        <v>109</v>
      </c>
      <c r="C7" s="392" t="s">
        <v>127</v>
      </c>
      <c r="D7" s="392" t="s">
        <v>128</v>
      </c>
      <c r="E7" s="392" t="s">
        <v>77</v>
      </c>
      <c r="F7" s="392" t="s">
        <v>125</v>
      </c>
      <c r="G7" s="392" t="s">
        <v>129</v>
      </c>
      <c r="H7" s="392" t="s">
        <v>130</v>
      </c>
      <c r="I7" s="401" t="s">
        <v>148</v>
      </c>
      <c r="J7" s="407"/>
      <c r="K7" s="402"/>
      <c r="L7" s="401" t="s">
        <v>131</v>
      </c>
      <c r="M7" s="402"/>
      <c r="N7" s="399" t="s">
        <v>132</v>
      </c>
      <c r="O7" s="399" t="s">
        <v>133</v>
      </c>
    </row>
    <row r="8" spans="1:18" x14ac:dyDescent="0.3">
      <c r="A8" s="392"/>
      <c r="B8" s="392"/>
      <c r="C8" s="392"/>
      <c r="D8" s="392"/>
      <c r="E8" s="392"/>
      <c r="F8" s="392"/>
      <c r="G8" s="392"/>
      <c r="H8" s="392"/>
      <c r="I8" s="403"/>
      <c r="J8" s="408"/>
      <c r="K8" s="404"/>
      <c r="L8" s="403"/>
      <c r="M8" s="404"/>
      <c r="N8" s="400"/>
      <c r="O8" s="400"/>
    </row>
    <row r="9" spans="1:18" ht="14.5" customHeight="1" x14ac:dyDescent="0.3">
      <c r="A9" s="33" t="s">
        <v>81</v>
      </c>
      <c r="B9" s="33">
        <f>E68</f>
        <v>77</v>
      </c>
      <c r="C9" s="33">
        <f>F68</f>
        <v>77</v>
      </c>
      <c r="D9" s="33">
        <f>G68</f>
        <v>0</v>
      </c>
      <c r="E9" s="96">
        <f>H68</f>
        <v>0</v>
      </c>
      <c r="F9" s="96">
        <f>I68</f>
        <v>0</v>
      </c>
      <c r="G9" s="59">
        <f>K68</f>
        <v>0</v>
      </c>
      <c r="H9" s="33">
        <f>L68</f>
        <v>77</v>
      </c>
      <c r="I9" s="409">
        <f>J68</f>
        <v>0</v>
      </c>
      <c r="J9" s="410"/>
      <c r="K9" s="411"/>
      <c r="L9" s="405">
        <f>M68</f>
        <v>1</v>
      </c>
      <c r="M9" s="406"/>
      <c r="N9" s="345">
        <f>IFERROR(N68,0)</f>
        <v>1</v>
      </c>
      <c r="O9" s="202">
        <f>IFERROR(O68,0)</f>
        <v>0.80519480519480524</v>
      </c>
      <c r="P9" s="193"/>
    </row>
    <row r="11" spans="1:18" x14ac:dyDescent="0.3">
      <c r="A11" s="342" t="s">
        <v>106</v>
      </c>
      <c r="B11" s="342" t="s">
        <v>2</v>
      </c>
      <c r="C11" s="342" t="s">
        <v>107</v>
      </c>
      <c r="D11" s="342" t="s">
        <v>108</v>
      </c>
      <c r="E11" s="342" t="s">
        <v>109</v>
      </c>
      <c r="F11" s="342" t="s">
        <v>127</v>
      </c>
      <c r="G11" s="342" t="s">
        <v>128</v>
      </c>
      <c r="H11" s="342" t="s">
        <v>77</v>
      </c>
      <c r="I11" s="342" t="s">
        <v>125</v>
      </c>
      <c r="J11" s="342" t="s">
        <v>148</v>
      </c>
      <c r="K11" s="342" t="s">
        <v>129</v>
      </c>
      <c r="L11" s="342" t="s">
        <v>130</v>
      </c>
      <c r="M11" s="342" t="s">
        <v>134</v>
      </c>
      <c r="N11" s="342" t="s">
        <v>132</v>
      </c>
      <c r="O11" s="342" t="s">
        <v>135</v>
      </c>
      <c r="P11" s="342" t="s">
        <v>136</v>
      </c>
      <c r="Q11" s="342" t="s">
        <v>18</v>
      </c>
      <c r="R11" s="342" t="s">
        <v>137</v>
      </c>
    </row>
    <row r="12" spans="1:18" ht="14.5" hidden="1" x14ac:dyDescent="0.35">
      <c r="A12" s="213">
        <v>1992421</v>
      </c>
      <c r="B12" s="228" t="str">
        <f>VLOOKUP(A12,'S10 Details'!1:86,2,FALSE)</f>
        <v>2.3 Upload Document</v>
      </c>
      <c r="C12" s="229" t="s">
        <v>120</v>
      </c>
      <c r="D12" s="230" t="str">
        <f>VLOOKUP(A12,'S10 Details'!1:130,4,FALSE)</f>
        <v>TBD</v>
      </c>
      <c r="E12" s="33">
        <f>VLOOKUP(A12,'S10 Details'!A1:Q88,17,0)</f>
        <v>7</v>
      </c>
      <c r="F12" s="231">
        <v>7</v>
      </c>
      <c r="G12" s="231"/>
      <c r="H12" s="231"/>
      <c r="I12" s="231"/>
      <c r="J12" s="231"/>
      <c r="K12" s="232">
        <f>E12-SUM(F12+G12+H12+I12+J12)</f>
        <v>0</v>
      </c>
      <c r="L12" s="231">
        <f t="shared" ref="L12:L18" si="0">F12+G12</f>
        <v>7</v>
      </c>
      <c r="M12" s="233">
        <f t="shared" ref="M12:M24" si="1">IFERROR(L12/E12,0)</f>
        <v>1</v>
      </c>
      <c r="N12" s="233">
        <f t="shared" ref="N12:N24" si="2">IFERROR(F12/L12,0)</f>
        <v>1</v>
      </c>
      <c r="O12" s="233">
        <f t="shared" ref="O12:O24" si="3">IFERROR(R12/L12,0)</f>
        <v>0.7142857142857143</v>
      </c>
      <c r="P12" s="237"/>
      <c r="Q12" s="235"/>
      <c r="R12" s="236">
        <v>5</v>
      </c>
    </row>
    <row r="13" spans="1:18" ht="26" hidden="1" x14ac:dyDescent="0.35">
      <c r="A13" s="213">
        <v>1997434</v>
      </c>
      <c r="B13" s="228" t="str">
        <f>VLOOKUP(A13,'S10 Details'!2:87,2,FALSE)</f>
        <v>3.1.1.2 Program Tiles - Update to add different types of SNAP benefits</v>
      </c>
      <c r="C13" s="35" t="s">
        <v>120</v>
      </c>
      <c r="D13" s="230" t="str">
        <f>VLOOKUP(A13,'S10 Details'!2:131,4,FALSE)</f>
        <v>TBD</v>
      </c>
      <c r="E13" s="33">
        <f>VLOOKUP(A13,'S10 Details'!A2:Q89,17,0)</f>
        <v>7</v>
      </c>
      <c r="F13" s="33">
        <v>7</v>
      </c>
      <c r="G13" s="33"/>
      <c r="H13" s="33"/>
      <c r="I13" s="33"/>
      <c r="J13" s="33"/>
      <c r="K13" s="232">
        <v>0</v>
      </c>
      <c r="L13" s="33">
        <f t="shared" si="0"/>
        <v>7</v>
      </c>
      <c r="M13" s="345">
        <f t="shared" si="1"/>
        <v>1</v>
      </c>
      <c r="N13" s="345">
        <f t="shared" si="2"/>
        <v>1</v>
      </c>
      <c r="O13" s="345">
        <f t="shared" si="3"/>
        <v>1</v>
      </c>
      <c r="P13" s="346"/>
      <c r="Q13" s="41"/>
      <c r="R13" s="346">
        <v>7</v>
      </c>
    </row>
    <row r="14" spans="1:18" ht="26" hidden="1" x14ac:dyDescent="0.35">
      <c r="A14" s="213">
        <v>1998098</v>
      </c>
      <c r="B14" s="228" t="str">
        <f>VLOOKUP(A14,'S10 Details'!3:88,2,FALSE)</f>
        <v>FDSH Services - Store Response Codes in Salesforce to Send Back to ACES</v>
      </c>
      <c r="C14" s="229" t="s">
        <v>120</v>
      </c>
      <c r="D14" s="230" t="str">
        <f>VLOOKUP(A14,'S10 Details'!3:132,4,FALSE)</f>
        <v>TBD</v>
      </c>
      <c r="E14" s="33">
        <f>VLOOKUP(A14,'S10 Details'!A1:Q90,17,0)</f>
        <v>13</v>
      </c>
      <c r="F14" s="33">
        <v>13</v>
      </c>
      <c r="G14" s="33"/>
      <c r="H14" s="33"/>
      <c r="I14" s="33"/>
      <c r="J14" s="33"/>
      <c r="K14" s="232">
        <f>E14-SUM(F14+G14+H14+I14+J14)</f>
        <v>0</v>
      </c>
      <c r="L14" s="33">
        <f t="shared" si="0"/>
        <v>13</v>
      </c>
      <c r="M14" s="345">
        <f t="shared" si="1"/>
        <v>1</v>
      </c>
      <c r="N14" s="345">
        <f t="shared" si="2"/>
        <v>1</v>
      </c>
      <c r="O14" s="345">
        <f t="shared" si="3"/>
        <v>0.46153846153846156</v>
      </c>
      <c r="P14" s="31"/>
      <c r="Q14" s="41"/>
      <c r="R14" s="346">
        <v>6</v>
      </c>
    </row>
    <row r="15" spans="1:18" ht="26.15" hidden="1" customHeight="1" x14ac:dyDescent="0.35">
      <c r="A15" s="213">
        <v>1946657</v>
      </c>
      <c r="B15" s="228" t="str">
        <f>VLOOKUP(A15,'S10 Details'!4:89,2,FALSE)</f>
        <v>2.4 View Notice Notification Configuration</v>
      </c>
      <c r="C15" s="229" t="s">
        <v>213</v>
      </c>
      <c r="D15" s="230" t="str">
        <f>VLOOKUP(A15,'S10 Details'!4:133,4,FALSE)</f>
        <v>TBD</v>
      </c>
      <c r="E15" s="33">
        <f>VLOOKUP(A15,'S10 Details'!A4:Q91,17,0)</f>
        <v>0</v>
      </c>
      <c r="F15" s="33"/>
      <c r="G15" s="33"/>
      <c r="H15" s="33"/>
      <c r="I15" s="33"/>
      <c r="J15" s="33"/>
      <c r="K15" s="232">
        <f>E15-SUM(F15+G15+H15+I15+J15)</f>
        <v>0</v>
      </c>
      <c r="L15" s="33">
        <f t="shared" si="0"/>
        <v>0</v>
      </c>
      <c r="M15" s="345">
        <f t="shared" si="1"/>
        <v>0</v>
      </c>
      <c r="N15" s="345">
        <f t="shared" si="2"/>
        <v>0</v>
      </c>
      <c r="O15" s="345">
        <f t="shared" si="3"/>
        <v>0</v>
      </c>
      <c r="P15" s="31"/>
      <c r="Q15" s="41"/>
      <c r="R15" s="346"/>
    </row>
    <row r="16" spans="1:18" ht="14.5" hidden="1" x14ac:dyDescent="0.35">
      <c r="A16" s="1">
        <v>2012335</v>
      </c>
      <c r="B16" s="228" t="str">
        <f>VLOOKUP(A16,'S10 Details'!5:90,2,FALSE)</f>
        <v>4.3 Use of This Website - Update text</v>
      </c>
      <c r="C16" s="229" t="s">
        <v>213</v>
      </c>
      <c r="D16" s="230" t="str">
        <f>VLOOKUP(A16,'S10 Details'!5:134,4,FALSE)</f>
        <v>TBD</v>
      </c>
      <c r="E16" s="33">
        <f>VLOOKUP(A16,'S10 Details'!A5:Q92,17,0)</f>
        <v>0</v>
      </c>
      <c r="F16" s="33"/>
      <c r="G16" s="33"/>
      <c r="H16" s="33"/>
      <c r="I16" s="33"/>
      <c r="J16" s="33"/>
      <c r="K16" s="232">
        <f>E16-SUM(F16+G16+H16+I16+J16)</f>
        <v>0</v>
      </c>
      <c r="L16" s="33">
        <f t="shared" si="0"/>
        <v>0</v>
      </c>
      <c r="M16" s="345">
        <f t="shared" si="1"/>
        <v>0</v>
      </c>
      <c r="N16" s="345">
        <f t="shared" si="2"/>
        <v>0</v>
      </c>
      <c r="O16" s="345">
        <f t="shared" si="3"/>
        <v>0</v>
      </c>
      <c r="P16" s="31"/>
      <c r="Q16" s="42"/>
      <c r="R16" s="346"/>
    </row>
    <row r="17" spans="1:18" ht="26.15" hidden="1" customHeight="1" x14ac:dyDescent="0.35">
      <c r="A17" s="1">
        <v>2024042</v>
      </c>
      <c r="B17" s="228" t="str">
        <f>VLOOKUP(A17,'S10 Details'!6:91,2,FALSE)</f>
        <v>Application Submission: Conviction fields added for SNAP Final Rule Implementation 273.11(s) need to be submitted to ACES staging tables</v>
      </c>
      <c r="C17" s="229" t="s">
        <v>120</v>
      </c>
      <c r="D17" s="230" t="str">
        <f>VLOOKUP(A17,'S10 Details'!6:135,4,FALSE)</f>
        <v>TBD</v>
      </c>
      <c r="E17" s="33">
        <f>VLOOKUP(A17,'S10 Details'!A6:Q93,17,0)</f>
        <v>0</v>
      </c>
      <c r="F17" s="231"/>
      <c r="G17" s="231"/>
      <c r="H17" s="231"/>
      <c r="I17" s="231"/>
      <c r="J17" s="231"/>
      <c r="K17" s="232">
        <f>E17-SUM(F17+G17+H17+I17+J17)</f>
        <v>0</v>
      </c>
      <c r="L17" s="231">
        <f t="shared" si="0"/>
        <v>0</v>
      </c>
      <c r="M17" s="233">
        <f t="shared" si="1"/>
        <v>0</v>
      </c>
      <c r="N17" s="233">
        <f t="shared" si="2"/>
        <v>0</v>
      </c>
      <c r="O17" s="233">
        <f t="shared" si="3"/>
        <v>0</v>
      </c>
      <c r="P17" s="237"/>
      <c r="Q17" s="238"/>
      <c r="R17" s="236">
        <v>1</v>
      </c>
    </row>
    <row r="18" spans="1:18" ht="26.15" hidden="1" customHeight="1" x14ac:dyDescent="0.35">
      <c r="A18" s="1">
        <v>2023261</v>
      </c>
      <c r="B18" s="228" t="str">
        <f>VLOOKUP(A18,'S10 Details'!7:92,2,FALSE)</f>
        <v>Application Submission: Need to set CanBuyCookWithHOH__c to true for HOH + need to change Organization ID to number field</v>
      </c>
      <c r="C18" s="229" t="s">
        <v>120</v>
      </c>
      <c r="D18" s="230" t="str">
        <f>VLOOKUP(A18,'S10 Details'!7:136,4,FALSE)</f>
        <v>TBD</v>
      </c>
      <c r="E18" s="33">
        <f>VLOOKUP(A18,'S10 Details'!A7:Q94,17,0)</f>
        <v>8</v>
      </c>
      <c r="F18" s="33">
        <v>8</v>
      </c>
      <c r="G18" s="33"/>
      <c r="H18" s="33"/>
      <c r="I18" s="33"/>
      <c r="J18" s="33"/>
      <c r="K18" s="232">
        <v>0</v>
      </c>
      <c r="L18" s="33">
        <f t="shared" si="0"/>
        <v>8</v>
      </c>
      <c r="M18" s="345">
        <f t="shared" si="1"/>
        <v>1</v>
      </c>
      <c r="N18" s="345">
        <f t="shared" si="2"/>
        <v>1</v>
      </c>
      <c r="O18" s="345">
        <f t="shared" si="3"/>
        <v>0.875</v>
      </c>
      <c r="P18" s="31"/>
      <c r="Q18" s="42"/>
      <c r="R18" s="346">
        <v>7</v>
      </c>
    </row>
    <row r="19" spans="1:18" ht="26.15" hidden="1" customHeight="1" x14ac:dyDescent="0.35">
      <c r="A19" s="1">
        <v>2020483</v>
      </c>
      <c r="B19" s="228" t="str">
        <f>VLOOKUP(A19,'S10 Details'!8:93,2,FALSE)</f>
        <v>Application Submission: Some conviction fields that are answered as no or null must be sent in JSON</v>
      </c>
      <c r="C19" s="229" t="s">
        <v>120</v>
      </c>
      <c r="D19" s="230" t="str">
        <f>VLOOKUP(A19,'S10 Details'!8:137,4,FALSE)</f>
        <v>TBD</v>
      </c>
      <c r="E19" s="33">
        <f>VLOOKUP(A19,'S10 Details'!A8:Q95,17,0)</f>
        <v>5</v>
      </c>
      <c r="F19" s="33">
        <v>5</v>
      </c>
      <c r="G19" s="33"/>
      <c r="H19" s="33"/>
      <c r="I19" s="33"/>
      <c r="J19" s="33"/>
      <c r="K19" s="232">
        <f>E19-SUM(F19+G19+H19+I19+J19)</f>
        <v>0</v>
      </c>
      <c r="L19" s="33">
        <f>F19+G19</f>
        <v>5</v>
      </c>
      <c r="M19" s="345">
        <f t="shared" si="1"/>
        <v>1</v>
      </c>
      <c r="N19" s="345">
        <f t="shared" si="2"/>
        <v>1</v>
      </c>
      <c r="O19" s="345">
        <f t="shared" si="3"/>
        <v>1</v>
      </c>
      <c r="P19" s="31"/>
      <c r="Q19" s="42"/>
      <c r="R19" s="346">
        <v>5</v>
      </c>
    </row>
    <row r="20" spans="1:18" ht="14.5" hidden="1" x14ac:dyDescent="0.35">
      <c r="A20" s="1">
        <v>2024104</v>
      </c>
      <c r="B20" s="228" t="str">
        <f>VLOOKUP(A20,'S10 Details'!9:94,2,FALSE)</f>
        <v>2 Request a MaineCare Card</v>
      </c>
      <c r="C20" s="229" t="s">
        <v>213</v>
      </c>
      <c r="D20" s="230" t="str">
        <f>VLOOKUP(A20,'S10 Details'!9:138,4,FALSE)</f>
        <v>TBD</v>
      </c>
      <c r="E20" s="33">
        <f>VLOOKUP(A20,'S10 Details'!A9:Q96,17,0)</f>
        <v>0</v>
      </c>
      <c r="F20" s="33"/>
      <c r="G20" s="33"/>
      <c r="H20" s="33"/>
      <c r="I20" s="33"/>
      <c r="J20" s="33"/>
      <c r="K20" s="232">
        <f t="shared" ref="K20:K24" si="4">E20-SUM(F20+G20+H20+I20+J20)</f>
        <v>0</v>
      </c>
      <c r="L20" s="33">
        <f t="shared" ref="L20:L24" si="5">F20+G20</f>
        <v>0</v>
      </c>
      <c r="M20" s="345">
        <f t="shared" si="1"/>
        <v>0</v>
      </c>
      <c r="N20" s="345">
        <f t="shared" si="2"/>
        <v>0</v>
      </c>
      <c r="O20" s="345">
        <f t="shared" si="3"/>
        <v>0</v>
      </c>
      <c r="P20" s="31"/>
      <c r="Q20" s="31"/>
      <c r="R20" s="346"/>
    </row>
    <row r="21" spans="1:18" ht="26.15" hidden="1" customHeight="1" x14ac:dyDescent="0.35">
      <c r="A21" s="1">
        <v>2024108</v>
      </c>
      <c r="B21" s="228" t="str">
        <f>VLOOKUP(A21,'S10 Details'!10:95,2,FALSE)</f>
        <v>2.1 Enabling the Request a MaineCare Card Link</v>
      </c>
      <c r="C21" s="229" t="s">
        <v>27</v>
      </c>
      <c r="D21" s="230" t="str">
        <f>VLOOKUP(A21,'S10 Details'!10:139,4,FALSE)</f>
        <v>TBD</v>
      </c>
      <c r="E21" s="33" t="str">
        <f>VLOOKUP(A21,'S10 Details'!A10:Q97,17,0)</f>
        <v>Will be Clubbed (2024104)</v>
      </c>
      <c r="F21" s="33"/>
      <c r="G21" s="33"/>
      <c r="H21" s="33"/>
      <c r="I21" s="33"/>
      <c r="J21" s="33"/>
      <c r="K21" s="232">
        <v>0</v>
      </c>
      <c r="L21" s="33">
        <f t="shared" si="5"/>
        <v>0</v>
      </c>
      <c r="M21" s="345">
        <f t="shared" si="1"/>
        <v>0</v>
      </c>
      <c r="N21" s="345">
        <f t="shared" si="2"/>
        <v>0</v>
      </c>
      <c r="O21" s="345">
        <f t="shared" si="3"/>
        <v>0</v>
      </c>
      <c r="P21" s="31"/>
      <c r="Q21" s="41"/>
      <c r="R21" s="346"/>
    </row>
    <row r="22" spans="1:18" ht="26.15" hidden="1" customHeight="1" x14ac:dyDescent="0.35">
      <c r="A22" s="1">
        <v>2024119</v>
      </c>
      <c r="B22" s="228" t="str">
        <f>VLOOKUP(A22,'S10 Details'!11:96,2,FALSE)</f>
        <v>2.2 Submitting the MaineCare Card Request</v>
      </c>
      <c r="C22" s="229" t="s">
        <v>27</v>
      </c>
      <c r="D22" s="230" t="str">
        <f>VLOOKUP(A22,'S10 Details'!11:140,4,FALSE)</f>
        <v>TBD</v>
      </c>
      <c r="E22" s="33" t="str">
        <f>VLOOKUP(A22,'S10 Details'!A11:Q98,17,0)</f>
        <v>Will be Clubbed (2024104)</v>
      </c>
      <c r="F22" s="33"/>
      <c r="G22" s="33"/>
      <c r="H22" s="33"/>
      <c r="I22" s="33"/>
      <c r="J22" s="33"/>
      <c r="K22" s="232">
        <v>0</v>
      </c>
      <c r="L22" s="33">
        <f t="shared" si="5"/>
        <v>0</v>
      </c>
      <c r="M22" s="345">
        <f t="shared" si="1"/>
        <v>0</v>
      </c>
      <c r="N22" s="345">
        <f t="shared" si="2"/>
        <v>0</v>
      </c>
      <c r="O22" s="345">
        <f t="shared" si="3"/>
        <v>0</v>
      </c>
      <c r="P22" s="31"/>
      <c r="Q22" s="41"/>
      <c r="R22" s="346"/>
    </row>
    <row r="23" spans="1:18" ht="26.15" hidden="1" customHeight="1" x14ac:dyDescent="0.35">
      <c r="A23" s="1">
        <v>2025028</v>
      </c>
      <c r="B23" s="228" t="str">
        <f>VLOOKUP(A23,'S10 Details'!12:97,2,FALSE)</f>
        <v>Redirection of "Apply for Benefits" Button (Unauthenticated Home Page</v>
      </c>
      <c r="C23" s="229" t="s">
        <v>120</v>
      </c>
      <c r="D23" s="230" t="str">
        <f>VLOOKUP(A23,'S10 Details'!12:141,4,FALSE)</f>
        <v>TBD</v>
      </c>
      <c r="E23" s="33">
        <f>VLOOKUP(A23,'S10 Details'!A12:Q99,17,0)</f>
        <v>5</v>
      </c>
      <c r="F23" s="33">
        <v>5</v>
      </c>
      <c r="G23" s="33"/>
      <c r="H23" s="33"/>
      <c r="I23" s="33"/>
      <c r="J23" s="33"/>
      <c r="K23" s="232">
        <f t="shared" si="4"/>
        <v>0</v>
      </c>
      <c r="L23" s="33">
        <f t="shared" si="5"/>
        <v>5</v>
      </c>
      <c r="M23" s="345">
        <f t="shared" si="1"/>
        <v>1</v>
      </c>
      <c r="N23" s="345">
        <f t="shared" si="2"/>
        <v>1</v>
      </c>
      <c r="O23" s="345">
        <f t="shared" si="3"/>
        <v>0.8</v>
      </c>
      <c r="P23" s="31"/>
      <c r="Q23" s="41"/>
      <c r="R23" s="346">
        <v>4</v>
      </c>
    </row>
    <row r="24" spans="1:18" ht="26.15" hidden="1" customHeight="1" x14ac:dyDescent="0.35">
      <c r="A24" s="271">
        <v>2020951</v>
      </c>
      <c r="B24" s="228" t="str">
        <f>VLOOKUP(A24,'S10 Details'!13:98,2,FALSE)</f>
        <v>Receiving and returning ASSESSMENT_ID from ACES for Renewals and SNAP 6 Month Report</v>
      </c>
      <c r="C24" s="229" t="s">
        <v>120</v>
      </c>
      <c r="D24" s="230">
        <v>6</v>
      </c>
      <c r="E24" s="33">
        <f>VLOOKUP(A24,'S10 Details'!A13:Q100,17,0)</f>
        <v>7</v>
      </c>
      <c r="F24" s="33">
        <v>7</v>
      </c>
      <c r="G24" s="33"/>
      <c r="H24" s="33"/>
      <c r="I24" s="33"/>
      <c r="J24" s="33"/>
      <c r="K24" s="232">
        <f t="shared" si="4"/>
        <v>0</v>
      </c>
      <c r="L24" s="33">
        <f t="shared" si="5"/>
        <v>7</v>
      </c>
      <c r="M24" s="345">
        <f t="shared" si="1"/>
        <v>1</v>
      </c>
      <c r="N24" s="345">
        <f t="shared" si="2"/>
        <v>1</v>
      </c>
      <c r="O24" s="345">
        <f t="shared" si="3"/>
        <v>0.7142857142857143</v>
      </c>
      <c r="P24" s="31"/>
      <c r="Q24" s="41"/>
      <c r="R24" s="346">
        <v>5</v>
      </c>
    </row>
    <row r="25" spans="1:18" ht="26.15" hidden="1" customHeight="1" x14ac:dyDescent="0.35">
      <c r="A25" s="1">
        <v>2031794</v>
      </c>
      <c r="B25" s="228" t="str">
        <f>VLOOKUP(A25,'S10 Details'!14:99,2,FALSE)</f>
        <v>2.08.02.01 Pregnancy - Update to display and require Due Date for pregnancies that have ended</v>
      </c>
      <c r="C25" s="229" t="s">
        <v>120</v>
      </c>
      <c r="D25" s="230" t="str">
        <f>VLOOKUP(A25,'S10 Details'!14:143,4,FALSE)</f>
        <v>TBD</v>
      </c>
      <c r="E25" s="33">
        <f>VLOOKUP(A25,'S10 Details'!A14:Q101,17,0)</f>
        <v>3</v>
      </c>
      <c r="F25" s="33">
        <v>3</v>
      </c>
      <c r="G25" s="33"/>
      <c r="H25" s="33"/>
      <c r="I25" s="33"/>
      <c r="J25" s="33"/>
      <c r="K25" s="232">
        <f t="shared" ref="K25:K31" si="6">E25-SUM(F25+G25+H25+I25+J25)</f>
        <v>0</v>
      </c>
      <c r="L25" s="33">
        <f t="shared" ref="L25:L31" si="7">F25+G25</f>
        <v>3</v>
      </c>
      <c r="M25" s="345">
        <f t="shared" ref="M25:M31" si="8">IFERROR(L25/E25,0)</f>
        <v>1</v>
      </c>
      <c r="N25" s="345">
        <f t="shared" ref="N25:N31" si="9">IFERROR(F25/L25,0)</f>
        <v>1</v>
      </c>
      <c r="O25" s="345">
        <f t="shared" ref="O25:O31" si="10">IFERROR(R25/L25,0)</f>
        <v>1</v>
      </c>
      <c r="P25" s="31"/>
      <c r="Q25" s="41"/>
      <c r="R25" s="346">
        <v>3</v>
      </c>
    </row>
    <row r="26" spans="1:18" ht="42" customHeight="1" x14ac:dyDescent="0.35">
      <c r="A26" s="1">
        <v>2031808</v>
      </c>
      <c r="B26" s="228" t="str">
        <f>VLOOKUP(A26,'S10 Details'!15:100,2,FALSE)</f>
        <v>2.08.02.04 Long-Term Care Services - Update to add "Facility Name" and remove the RequiredAddressValidator from "Facility Address"</v>
      </c>
      <c r="C26" s="229" t="s">
        <v>120</v>
      </c>
      <c r="D26" s="230" t="str">
        <f>VLOOKUP(A26,'S10 Details'!15:144,4,FALSE)</f>
        <v>TBD</v>
      </c>
      <c r="E26" s="33">
        <v>3</v>
      </c>
      <c r="F26" s="33">
        <v>3</v>
      </c>
      <c r="G26" s="33"/>
      <c r="H26" s="33"/>
      <c r="I26" s="33"/>
      <c r="J26" s="33"/>
      <c r="K26" s="232">
        <f t="shared" si="6"/>
        <v>0</v>
      </c>
      <c r="L26" s="33">
        <f t="shared" si="7"/>
        <v>3</v>
      </c>
      <c r="M26" s="345">
        <f t="shared" si="8"/>
        <v>1</v>
      </c>
      <c r="N26" s="345">
        <f t="shared" si="9"/>
        <v>1</v>
      </c>
      <c r="O26" s="345">
        <f t="shared" si="10"/>
        <v>0.66666666666666663</v>
      </c>
      <c r="P26" s="31"/>
      <c r="Q26" s="41"/>
      <c r="R26" s="346">
        <v>2</v>
      </c>
    </row>
    <row r="27" spans="1:18" ht="39" hidden="1" x14ac:dyDescent="0.35">
      <c r="A27" s="160">
        <v>2035053</v>
      </c>
      <c r="B27" s="228" t="str">
        <f>VLOOKUP(A27,'S10 Details'!16:101,2,FALSE)</f>
        <v>Application Submission: Populate PORTAL_USER.PORTAL_APPLICATION.EXPEDITE_IND using IsSNAPExpedited__c – SSP_Application__c</v>
      </c>
      <c r="C27" s="229" t="s">
        <v>120</v>
      </c>
      <c r="D27" s="230" t="str">
        <f>VLOOKUP(A27,'S10 Details'!16:145,4,FALSE)</f>
        <v>TBD</v>
      </c>
      <c r="E27" s="33">
        <f>VLOOKUP(A27,'S10 Details'!A16:Q103,17,0)</f>
        <v>3</v>
      </c>
      <c r="F27" s="33">
        <v>3</v>
      </c>
      <c r="G27" s="33"/>
      <c r="H27" s="33"/>
      <c r="I27" s="33"/>
      <c r="J27" s="33"/>
      <c r="K27" s="232">
        <f t="shared" si="6"/>
        <v>0</v>
      </c>
      <c r="L27" s="33">
        <f t="shared" si="7"/>
        <v>3</v>
      </c>
      <c r="M27" s="345">
        <f t="shared" si="8"/>
        <v>1</v>
      </c>
      <c r="N27" s="345">
        <f t="shared" si="9"/>
        <v>1</v>
      </c>
      <c r="O27" s="345">
        <f t="shared" si="10"/>
        <v>0.33333333333333331</v>
      </c>
      <c r="P27" s="31"/>
      <c r="Q27" s="41"/>
      <c r="R27" s="346">
        <v>1</v>
      </c>
    </row>
    <row r="28" spans="1:18" ht="14.5" hidden="1" x14ac:dyDescent="0.35">
      <c r="A28" s="1">
        <v>2033412</v>
      </c>
      <c r="B28" s="228" t="str">
        <f>VLOOKUP(A28,'S10 Details'!17:102,2,FALSE)</f>
        <v>PDF Retention and Batch Upload Process</v>
      </c>
      <c r="C28" s="229" t="s">
        <v>120</v>
      </c>
      <c r="D28" s="230" t="str">
        <f>VLOOKUP(A28,'S10 Details'!17:146,4,FALSE)</f>
        <v>TBD</v>
      </c>
      <c r="E28" s="33">
        <v>8</v>
      </c>
      <c r="F28" s="33">
        <v>8</v>
      </c>
      <c r="G28" s="33"/>
      <c r="H28" s="33"/>
      <c r="I28" s="33"/>
      <c r="J28" s="33"/>
      <c r="K28" s="232">
        <f t="shared" si="6"/>
        <v>0</v>
      </c>
      <c r="L28" s="33">
        <f t="shared" si="7"/>
        <v>8</v>
      </c>
      <c r="M28" s="345">
        <f t="shared" si="8"/>
        <v>1</v>
      </c>
      <c r="N28" s="345">
        <f t="shared" si="9"/>
        <v>1</v>
      </c>
      <c r="O28" s="345">
        <f t="shared" si="10"/>
        <v>1</v>
      </c>
      <c r="P28" s="31"/>
      <c r="Q28" s="41"/>
      <c r="R28" s="346">
        <v>8</v>
      </c>
    </row>
    <row r="29" spans="1:18" ht="39" hidden="1" x14ac:dyDescent="0.35">
      <c r="A29" s="1">
        <v>2041444</v>
      </c>
      <c r="B29" s="228" t="str">
        <f>VLOOKUP(A29,'S10 Details'!18:103,2,FALSE)</f>
        <v>Adding logic to change the MaineCare flow from MAGI to Non-MAGI if someone requests assistance with paying for LTC services.</v>
      </c>
      <c r="C29" s="229" t="s">
        <v>213</v>
      </c>
      <c r="D29" s="230" t="str">
        <f>VLOOKUP(A29,'S10 Details'!18:147,4,FALSE)</f>
        <v>TBD</v>
      </c>
      <c r="E29" s="33">
        <f>VLOOKUP(A29,'S10 Details'!A18:Q105,17,0)</f>
        <v>0</v>
      </c>
      <c r="F29" s="33"/>
      <c r="G29" s="33"/>
      <c r="H29" s="33"/>
      <c r="I29" s="33"/>
      <c r="J29" s="33"/>
      <c r="K29" s="232">
        <f t="shared" si="6"/>
        <v>0</v>
      </c>
      <c r="L29" s="33">
        <f t="shared" si="7"/>
        <v>0</v>
      </c>
      <c r="M29" s="345">
        <f t="shared" si="8"/>
        <v>0</v>
      </c>
      <c r="N29" s="345">
        <f t="shared" si="9"/>
        <v>0</v>
      </c>
      <c r="O29" s="345">
        <f t="shared" si="10"/>
        <v>0</v>
      </c>
      <c r="P29" s="31"/>
      <c r="Q29" s="41"/>
      <c r="R29" s="346"/>
    </row>
    <row r="30" spans="1:18" ht="26.15" hidden="1" customHeight="1" x14ac:dyDescent="0.35">
      <c r="A30" s="279">
        <v>2041712</v>
      </c>
      <c r="B30" s="283" t="str">
        <f>VLOOKUP(A30,'S10 Details'!19:104,2,FALSE)</f>
        <v>Benefit Prefill: Closed or Denied cases should be pulled back regardless of inclusion status</v>
      </c>
      <c r="C30" s="229" t="s">
        <v>1635</v>
      </c>
      <c r="D30" s="230" t="str">
        <f>VLOOKUP(A30,'S10 Details'!19:148,4,FALSE)</f>
        <v>TBD</v>
      </c>
      <c r="E30" s="33">
        <f>VLOOKUP(A30,'S10 Details'!A19:Q106,17,0)</f>
        <v>0</v>
      </c>
      <c r="F30" s="33"/>
      <c r="G30" s="33"/>
      <c r="H30" s="33"/>
      <c r="I30" s="33"/>
      <c r="J30" s="33"/>
      <c r="K30" s="232">
        <f t="shared" si="6"/>
        <v>0</v>
      </c>
      <c r="L30" s="33">
        <f t="shared" si="7"/>
        <v>0</v>
      </c>
      <c r="M30" s="345">
        <f t="shared" si="8"/>
        <v>0</v>
      </c>
      <c r="N30" s="345">
        <f t="shared" si="9"/>
        <v>0</v>
      </c>
      <c r="O30" s="345">
        <f t="shared" si="10"/>
        <v>0</v>
      </c>
      <c r="P30" s="31"/>
      <c r="Q30" s="41"/>
      <c r="R30" s="346"/>
    </row>
    <row r="31" spans="1:18" ht="25.5" hidden="1" customHeight="1" x14ac:dyDescent="0.35">
      <c r="A31" s="1">
        <v>2041707</v>
      </c>
      <c r="B31" s="283" t="str">
        <f>VLOOKUP(A31,'S10 Details'!20:105,2,FALSE)</f>
        <v>Application Prefill: "Does anyone in your household need help paying medical bills from the last three months?" should not be prefilled</v>
      </c>
      <c r="C31" s="229" t="s">
        <v>1635</v>
      </c>
      <c r="D31" s="230" t="str">
        <f>VLOOKUP(A31,'S10 Details'!20:149,4,FALSE)</f>
        <v>TBD</v>
      </c>
      <c r="E31" s="33">
        <f>VLOOKUP(A31,'S10 Details'!A20:Q107,17,0)</f>
        <v>0</v>
      </c>
      <c r="F31" s="33"/>
      <c r="G31" s="33"/>
      <c r="H31" s="33"/>
      <c r="I31" s="33"/>
      <c r="J31" s="33"/>
      <c r="K31" s="232">
        <f t="shared" si="6"/>
        <v>0</v>
      </c>
      <c r="L31" s="33">
        <f t="shared" si="7"/>
        <v>0</v>
      </c>
      <c r="M31" s="345">
        <f t="shared" si="8"/>
        <v>0</v>
      </c>
      <c r="N31" s="345">
        <f t="shared" si="9"/>
        <v>0</v>
      </c>
      <c r="O31" s="345">
        <f t="shared" si="10"/>
        <v>0</v>
      </c>
      <c r="P31" s="31"/>
      <c r="Q31" s="269"/>
      <c r="R31" s="346"/>
    </row>
    <row r="32" spans="1:18" ht="66.650000000000006" hidden="1" customHeight="1" x14ac:dyDescent="0.35">
      <c r="A32" s="1">
        <v>2036572</v>
      </c>
      <c r="B32" s="34" t="str">
        <f>VLOOKUP(A32,'S10 Details'!20:106,2,FALSE)</f>
        <v>PDF Generation - Update to add a conviction question and to change "This individual" to "[Individual Name]" for consistency</v>
      </c>
      <c r="C32" s="229" t="s">
        <v>120</v>
      </c>
      <c r="D32" s="230" t="str">
        <f>VLOOKUP(A32,'S10 Details'!20:150,4,FALSE)</f>
        <v>TBD</v>
      </c>
      <c r="E32" s="33">
        <f>VLOOKUP(A32,'S10 Details'!A20:Q108,17,0)</f>
        <v>8</v>
      </c>
      <c r="F32" s="33">
        <v>8</v>
      </c>
      <c r="G32" s="33"/>
      <c r="H32" s="33"/>
      <c r="I32" s="33"/>
      <c r="J32" s="33"/>
      <c r="K32" s="232">
        <f>E32-SUM(F32+G32+H32+I32+J32)</f>
        <v>0</v>
      </c>
      <c r="L32" s="33">
        <f>F32+G32</f>
        <v>8</v>
      </c>
      <c r="M32" s="345">
        <f>IFERROR(L32/E32,0)</f>
        <v>1</v>
      </c>
      <c r="N32" s="345">
        <f>IFERROR(F32/L32,0)</f>
        <v>1</v>
      </c>
      <c r="O32" s="345">
        <f>IFERROR(R32/L32,0)</f>
        <v>1</v>
      </c>
      <c r="P32" s="31"/>
      <c r="Q32" s="41"/>
      <c r="R32" s="346">
        <v>8</v>
      </c>
    </row>
    <row r="33" spans="1:18" ht="26.15" hidden="1" customHeight="1" x14ac:dyDescent="0.35">
      <c r="A33" s="160"/>
      <c r="B33" s="34"/>
      <c r="C33" s="229"/>
      <c r="D33" s="230"/>
      <c r="E33" s="33"/>
      <c r="F33" s="33"/>
      <c r="G33" s="33"/>
      <c r="H33" s="33"/>
      <c r="I33" s="33"/>
      <c r="J33" s="33"/>
      <c r="K33" s="232"/>
      <c r="L33" s="33"/>
      <c r="M33" s="345"/>
      <c r="N33" s="345"/>
      <c r="O33" s="345"/>
      <c r="P33" s="31"/>
      <c r="Q33" s="255"/>
      <c r="R33" s="346"/>
    </row>
    <row r="34" spans="1:18" ht="26.15" hidden="1" customHeight="1" x14ac:dyDescent="0.35">
      <c r="A34" s="271"/>
      <c r="B34" s="34"/>
      <c r="C34" s="229"/>
      <c r="D34" s="230"/>
      <c r="E34" s="33"/>
      <c r="F34" s="33"/>
      <c r="G34" s="33"/>
      <c r="H34" s="33"/>
      <c r="I34" s="33"/>
      <c r="J34" s="33"/>
      <c r="K34" s="232"/>
      <c r="L34" s="33"/>
      <c r="M34" s="345"/>
      <c r="N34" s="345"/>
      <c r="O34" s="345"/>
      <c r="P34" s="2"/>
      <c r="Q34" s="42"/>
      <c r="R34" s="346"/>
    </row>
    <row r="35" spans="1:18" ht="26.15" hidden="1" customHeight="1" thickBot="1" x14ac:dyDescent="0.4">
      <c r="A35" s="271"/>
      <c r="B35" s="34"/>
      <c r="C35" s="229"/>
      <c r="D35" s="230"/>
      <c r="E35" s="33"/>
      <c r="F35" s="33"/>
      <c r="G35" s="33"/>
      <c r="H35" s="33"/>
      <c r="I35" s="33"/>
      <c r="J35" s="33"/>
      <c r="K35" s="232"/>
      <c r="L35" s="33"/>
      <c r="M35" s="345"/>
      <c r="N35" s="345"/>
      <c r="O35" s="345"/>
      <c r="P35" s="2"/>
      <c r="Q35" s="274"/>
      <c r="R35" s="346"/>
    </row>
    <row r="36" spans="1:18" ht="26.15" hidden="1" customHeight="1" x14ac:dyDescent="0.35">
      <c r="A36" s="271"/>
      <c r="B36" s="34"/>
      <c r="C36" s="229"/>
      <c r="D36" s="230"/>
      <c r="E36" s="33"/>
      <c r="F36" s="33"/>
      <c r="G36" s="33"/>
      <c r="H36" s="33"/>
      <c r="I36" s="33"/>
      <c r="J36" s="33"/>
      <c r="K36" s="232"/>
      <c r="L36" s="33"/>
      <c r="M36" s="345"/>
      <c r="N36" s="345"/>
      <c r="O36" s="345"/>
      <c r="P36" s="2"/>
      <c r="Q36" s="282"/>
      <c r="R36" s="346"/>
    </row>
    <row r="37" spans="1:18" ht="26.15" hidden="1" customHeight="1" x14ac:dyDescent="0.35">
      <c r="A37" s="271"/>
      <c r="B37" s="34"/>
      <c r="C37" s="229"/>
      <c r="D37" s="230"/>
      <c r="E37" s="33"/>
      <c r="F37" s="33"/>
      <c r="G37" s="33"/>
      <c r="H37" s="33"/>
      <c r="I37" s="33"/>
      <c r="J37" s="33"/>
      <c r="K37" s="232"/>
      <c r="L37" s="33"/>
      <c r="M37" s="345"/>
      <c r="N37" s="345"/>
      <c r="O37" s="345"/>
      <c r="P37" s="98"/>
      <c r="Q37" s="42"/>
      <c r="R37" s="346"/>
    </row>
    <row r="38" spans="1:18" ht="26.15" hidden="1" customHeight="1" x14ac:dyDescent="0.35">
      <c r="A38" s="1"/>
      <c r="B38" s="228"/>
      <c r="C38" s="229"/>
      <c r="D38" s="230"/>
      <c r="E38" s="231"/>
      <c r="F38" s="33"/>
      <c r="G38" s="33"/>
      <c r="H38" s="33"/>
      <c r="I38" s="33"/>
      <c r="J38" s="33"/>
      <c r="K38" s="232"/>
      <c r="L38" s="33"/>
      <c r="M38" s="345"/>
      <c r="N38" s="345"/>
      <c r="O38" s="345"/>
      <c r="P38" s="2"/>
      <c r="Q38" s="42"/>
      <c r="R38" s="346"/>
    </row>
    <row r="39" spans="1:18" ht="26.15" hidden="1" customHeight="1" x14ac:dyDescent="0.35">
      <c r="A39" s="160"/>
      <c r="B39" s="276"/>
      <c r="C39" s="229"/>
      <c r="D39" s="230"/>
      <c r="E39" s="231"/>
      <c r="F39" s="33"/>
      <c r="G39" s="33"/>
      <c r="H39" s="33"/>
      <c r="I39" s="33"/>
      <c r="J39" s="33"/>
      <c r="K39" s="232"/>
      <c r="L39" s="33"/>
      <c r="M39" s="345"/>
      <c r="N39" s="345"/>
      <c r="O39" s="345"/>
      <c r="P39" s="2"/>
      <c r="Q39" s="41"/>
      <c r="R39" s="346"/>
    </row>
    <row r="40" spans="1:18" ht="26.15" hidden="1" customHeight="1" x14ac:dyDescent="0.35">
      <c r="A40" s="1"/>
      <c r="B40" s="34"/>
      <c r="C40" s="229"/>
      <c r="D40" s="230"/>
      <c r="E40" s="231"/>
      <c r="F40" s="33"/>
      <c r="G40" s="33"/>
      <c r="H40" s="33"/>
      <c r="I40" s="33"/>
      <c r="J40" s="33"/>
      <c r="K40" s="232"/>
      <c r="L40" s="33"/>
      <c r="M40" s="345"/>
      <c r="N40" s="345"/>
      <c r="O40" s="345"/>
      <c r="P40" s="2"/>
      <c r="Q40" s="41"/>
      <c r="R40" s="346"/>
    </row>
    <row r="41" spans="1:18" ht="26.15" hidden="1" customHeight="1" x14ac:dyDescent="0.35">
      <c r="A41" s="1"/>
      <c r="B41" s="34"/>
      <c r="C41" s="229"/>
      <c r="D41" s="230"/>
      <c r="E41" s="231"/>
      <c r="F41" s="33"/>
      <c r="G41" s="33"/>
      <c r="H41" s="33"/>
      <c r="I41" s="33"/>
      <c r="J41" s="33"/>
      <c r="K41" s="232"/>
      <c r="L41" s="33"/>
      <c r="M41" s="345"/>
      <c r="N41" s="345"/>
      <c r="O41" s="345"/>
      <c r="P41" s="2"/>
      <c r="Q41" s="41"/>
      <c r="R41" s="346"/>
    </row>
    <row r="42" spans="1:18" ht="26.15" hidden="1" customHeight="1" x14ac:dyDescent="0.35">
      <c r="A42" s="1"/>
      <c r="B42" s="228"/>
      <c r="C42" s="229"/>
      <c r="D42" s="230"/>
      <c r="E42" s="231"/>
      <c r="F42" s="33"/>
      <c r="G42" s="33"/>
      <c r="H42" s="33"/>
      <c r="I42" s="33"/>
      <c r="J42" s="33"/>
      <c r="K42" s="232"/>
      <c r="L42" s="33"/>
      <c r="M42" s="345"/>
      <c r="N42" s="345"/>
      <c r="O42" s="345"/>
      <c r="P42" s="2"/>
      <c r="Q42" s="41"/>
      <c r="R42" s="346"/>
    </row>
    <row r="43" spans="1:18" ht="26.15" hidden="1" customHeight="1" x14ac:dyDescent="0.35">
      <c r="A43" s="1"/>
      <c r="B43" s="228"/>
      <c r="C43" s="229"/>
      <c r="D43" s="230"/>
      <c r="E43" s="231"/>
      <c r="F43" s="33"/>
      <c r="G43" s="33"/>
      <c r="H43" s="33"/>
      <c r="I43" s="33"/>
      <c r="J43" s="33"/>
      <c r="K43" s="232"/>
      <c r="L43" s="33"/>
      <c r="M43" s="345"/>
      <c r="N43" s="345"/>
      <c r="O43" s="345"/>
      <c r="P43" s="2"/>
      <c r="Q43" s="41"/>
      <c r="R43" s="346"/>
    </row>
    <row r="44" spans="1:18" ht="26.15" hidden="1" customHeight="1" x14ac:dyDescent="0.35">
      <c r="A44" s="1"/>
      <c r="B44" s="228"/>
      <c r="C44" s="229"/>
      <c r="D44" s="230"/>
      <c r="E44" s="231"/>
      <c r="F44" s="33"/>
      <c r="G44" s="33"/>
      <c r="H44" s="33"/>
      <c r="I44" s="33"/>
      <c r="J44" s="33"/>
      <c r="K44" s="232"/>
      <c r="L44" s="33"/>
      <c r="M44" s="345"/>
      <c r="N44" s="345"/>
      <c r="O44" s="345"/>
      <c r="P44" s="2"/>
      <c r="Q44" s="41"/>
      <c r="R44" s="346"/>
    </row>
    <row r="45" spans="1:18" ht="26.15" hidden="1" customHeight="1" x14ac:dyDescent="0.35">
      <c r="A45" s="1"/>
      <c r="B45" s="228"/>
      <c r="C45" s="229"/>
      <c r="D45" s="230"/>
      <c r="E45" s="231"/>
      <c r="F45" s="33"/>
      <c r="G45" s="33"/>
      <c r="H45" s="33"/>
      <c r="I45" s="33"/>
      <c r="J45" s="33"/>
      <c r="K45" s="232"/>
      <c r="L45" s="33"/>
      <c r="M45" s="345"/>
      <c r="N45" s="345"/>
      <c r="O45" s="345"/>
      <c r="P45" s="2"/>
      <c r="Q45" s="41"/>
      <c r="R45" s="346"/>
    </row>
    <row r="46" spans="1:18" ht="26.15" hidden="1" customHeight="1" x14ac:dyDescent="0.35">
      <c r="A46" s="1"/>
      <c r="B46" s="228"/>
      <c r="C46" s="229"/>
      <c r="D46" s="230"/>
      <c r="E46" s="231"/>
      <c r="F46" s="33"/>
      <c r="G46" s="33"/>
      <c r="H46" s="33"/>
      <c r="I46" s="33"/>
      <c r="J46" s="33"/>
      <c r="K46" s="232"/>
      <c r="L46" s="33"/>
      <c r="M46" s="345"/>
      <c r="N46" s="345"/>
      <c r="O46" s="345"/>
      <c r="P46" s="2"/>
      <c r="Q46" s="41"/>
      <c r="R46" s="346"/>
    </row>
    <row r="47" spans="1:18" ht="26.15" hidden="1" customHeight="1" x14ac:dyDescent="0.35">
      <c r="A47" s="1"/>
      <c r="B47" s="228"/>
      <c r="C47" s="229"/>
      <c r="D47" s="230"/>
      <c r="E47" s="231"/>
      <c r="F47" s="33"/>
      <c r="G47" s="33"/>
      <c r="H47" s="33"/>
      <c r="I47" s="33"/>
      <c r="J47" s="33"/>
      <c r="K47" s="232"/>
      <c r="L47" s="33"/>
      <c r="M47" s="345"/>
      <c r="N47" s="345"/>
      <c r="O47" s="345"/>
      <c r="P47" s="2"/>
      <c r="Q47" s="41"/>
      <c r="R47" s="346"/>
    </row>
    <row r="48" spans="1:18" ht="26.15" hidden="1" customHeight="1" x14ac:dyDescent="0.35">
      <c r="A48" s="1"/>
      <c r="B48" s="228"/>
      <c r="C48" s="229"/>
      <c r="D48" s="230"/>
      <c r="E48" s="231"/>
      <c r="F48" s="33"/>
      <c r="G48" s="33"/>
      <c r="H48" s="33"/>
      <c r="I48" s="33"/>
      <c r="J48" s="33"/>
      <c r="K48" s="232"/>
      <c r="L48" s="33"/>
      <c r="M48" s="345"/>
      <c r="N48" s="345"/>
      <c r="O48" s="345"/>
      <c r="P48" s="2"/>
      <c r="Q48" s="41"/>
      <c r="R48" s="346"/>
    </row>
    <row r="49" spans="1:18" ht="26.15" hidden="1" customHeight="1" x14ac:dyDescent="0.35">
      <c r="A49" s="1"/>
      <c r="B49" s="228"/>
      <c r="C49" s="229"/>
      <c r="D49" s="230"/>
      <c r="E49" s="231"/>
      <c r="F49" s="33"/>
      <c r="G49" s="33"/>
      <c r="H49" s="33"/>
      <c r="I49" s="33"/>
      <c r="J49" s="33"/>
      <c r="K49" s="232"/>
      <c r="L49" s="33"/>
      <c r="M49" s="345"/>
      <c r="N49" s="345"/>
      <c r="O49" s="345"/>
      <c r="P49" s="2"/>
      <c r="Q49" s="41"/>
      <c r="R49" s="346"/>
    </row>
    <row r="50" spans="1:18" ht="26.15" hidden="1" customHeight="1" x14ac:dyDescent="0.35">
      <c r="A50" s="1"/>
      <c r="B50" s="34"/>
      <c r="C50" s="35"/>
      <c r="D50" s="36"/>
      <c r="E50" s="33"/>
      <c r="F50" s="33"/>
      <c r="G50" s="33"/>
      <c r="H50" s="33"/>
      <c r="I50" s="33"/>
      <c r="J50" s="33"/>
      <c r="K50" s="59"/>
      <c r="L50" s="33"/>
      <c r="M50" s="345"/>
      <c r="N50" s="345"/>
      <c r="O50" s="345"/>
      <c r="P50" s="346"/>
      <c r="Q50" s="41"/>
      <c r="R50" s="346"/>
    </row>
    <row r="51" spans="1:18" ht="26.15" hidden="1" customHeight="1" x14ac:dyDescent="0.35">
      <c r="A51" s="1"/>
      <c r="B51" s="34"/>
      <c r="C51" s="35"/>
      <c r="D51" s="36"/>
      <c r="E51" s="33"/>
      <c r="F51" s="33"/>
      <c r="G51" s="33"/>
      <c r="H51" s="33"/>
      <c r="I51" s="33"/>
      <c r="J51" s="33"/>
      <c r="K51" s="59"/>
      <c r="L51" s="33"/>
      <c r="M51" s="345"/>
      <c r="N51" s="345"/>
      <c r="O51" s="345"/>
      <c r="P51" s="98"/>
      <c r="Q51" s="41"/>
      <c r="R51" s="346"/>
    </row>
    <row r="52" spans="1:18" ht="26.15" hidden="1" customHeight="1" x14ac:dyDescent="0.35">
      <c r="A52" s="1"/>
      <c r="B52" s="228"/>
      <c r="C52" s="229"/>
      <c r="D52" s="230"/>
      <c r="E52" s="231"/>
      <c r="F52" s="33"/>
      <c r="G52" s="33"/>
      <c r="H52" s="33"/>
      <c r="I52" s="33"/>
      <c r="J52" s="33"/>
      <c r="K52" s="232"/>
      <c r="L52" s="33"/>
      <c r="M52" s="345"/>
      <c r="N52" s="345"/>
      <c r="O52" s="345"/>
      <c r="P52" s="2"/>
      <c r="Q52" s="41"/>
      <c r="R52" s="346"/>
    </row>
    <row r="53" spans="1:18" ht="26.15" hidden="1" customHeight="1" x14ac:dyDescent="0.35">
      <c r="A53" s="1"/>
      <c r="B53" s="228"/>
      <c r="C53" s="229"/>
      <c r="D53" s="230"/>
      <c r="E53" s="231"/>
      <c r="F53" s="33"/>
      <c r="G53" s="33"/>
      <c r="H53" s="33"/>
      <c r="I53" s="33"/>
      <c r="J53" s="33"/>
      <c r="K53" s="232"/>
      <c r="L53" s="33"/>
      <c r="M53" s="345"/>
      <c r="N53" s="345"/>
      <c r="O53" s="345"/>
      <c r="P53" s="2"/>
      <c r="Q53" s="41"/>
      <c r="R53" s="346"/>
    </row>
    <row r="54" spans="1:18" ht="26.15" hidden="1" customHeight="1" x14ac:dyDescent="0.35">
      <c r="A54" s="1"/>
      <c r="B54" s="228"/>
      <c r="C54" s="229"/>
      <c r="D54" s="230"/>
      <c r="E54" s="231"/>
      <c r="F54" s="33"/>
      <c r="G54" s="33"/>
      <c r="H54" s="33"/>
      <c r="I54" s="33"/>
      <c r="J54" s="33"/>
      <c r="K54" s="232"/>
      <c r="L54" s="33"/>
      <c r="M54" s="345"/>
      <c r="N54" s="345"/>
      <c r="O54" s="345"/>
      <c r="P54" s="2"/>
      <c r="Q54" s="41"/>
      <c r="R54" s="346"/>
    </row>
    <row r="55" spans="1:18" ht="26.15" hidden="1" customHeight="1" x14ac:dyDescent="0.35">
      <c r="A55" s="1"/>
      <c r="B55" s="228"/>
      <c r="C55" s="229"/>
      <c r="D55" s="230"/>
      <c r="E55" s="231"/>
      <c r="F55" s="33"/>
      <c r="G55" s="33"/>
      <c r="H55" s="33"/>
      <c r="I55" s="33"/>
      <c r="J55" s="33"/>
      <c r="K55" s="232"/>
      <c r="L55" s="33"/>
      <c r="M55" s="345"/>
      <c r="N55" s="345"/>
      <c r="O55" s="345"/>
      <c r="P55" s="2"/>
      <c r="Q55" s="41"/>
      <c r="R55" s="346"/>
    </row>
    <row r="56" spans="1:18" ht="26.15" hidden="1" customHeight="1" x14ac:dyDescent="0.35">
      <c r="A56" s="1"/>
      <c r="B56" s="228"/>
      <c r="C56" s="229"/>
      <c r="D56" s="230"/>
      <c r="E56" s="231"/>
      <c r="F56" s="33"/>
      <c r="G56" s="33"/>
      <c r="H56" s="33"/>
      <c r="I56" s="33"/>
      <c r="J56" s="33"/>
      <c r="K56" s="232"/>
      <c r="L56" s="33"/>
      <c r="M56" s="345"/>
      <c r="N56" s="345"/>
      <c r="O56" s="345"/>
      <c r="P56" s="2"/>
      <c r="Q56" s="41"/>
      <c r="R56" s="346"/>
    </row>
    <row r="57" spans="1:18" ht="26.15" hidden="1" customHeight="1" x14ac:dyDescent="0.35">
      <c r="A57" s="1"/>
      <c r="B57" s="228"/>
      <c r="C57" s="229"/>
      <c r="D57" s="230"/>
      <c r="E57" s="231"/>
      <c r="F57" s="33"/>
      <c r="G57" s="33"/>
      <c r="H57" s="33"/>
      <c r="I57" s="33"/>
      <c r="J57" s="33"/>
      <c r="K57" s="232"/>
      <c r="L57" s="33"/>
      <c r="M57" s="345"/>
      <c r="N57" s="345"/>
      <c r="O57" s="345"/>
      <c r="P57" s="2"/>
      <c r="Q57" s="41"/>
      <c r="R57" s="346"/>
    </row>
    <row r="58" spans="1:18" ht="26.15" hidden="1" customHeight="1" x14ac:dyDescent="0.35">
      <c r="A58" s="1"/>
      <c r="B58" s="228"/>
      <c r="C58" s="229"/>
      <c r="D58" s="230"/>
      <c r="E58" s="231"/>
      <c r="F58" s="33"/>
      <c r="G58" s="33"/>
      <c r="H58" s="33"/>
      <c r="I58" s="33"/>
      <c r="J58" s="33"/>
      <c r="K58" s="232"/>
      <c r="L58" s="33"/>
      <c r="M58" s="345"/>
      <c r="N58" s="345"/>
      <c r="O58" s="345"/>
      <c r="P58" s="2"/>
      <c r="Q58" s="41"/>
      <c r="R58" s="346"/>
    </row>
    <row r="59" spans="1:18" ht="26.15" hidden="1" customHeight="1" x14ac:dyDescent="0.35">
      <c r="A59" s="1"/>
      <c r="B59" s="228"/>
      <c r="C59" s="35"/>
      <c r="D59" s="230"/>
      <c r="E59" s="231"/>
      <c r="F59" s="33"/>
      <c r="G59" s="33"/>
      <c r="H59" s="33"/>
      <c r="I59" s="33"/>
      <c r="J59" s="33"/>
      <c r="K59" s="232"/>
      <c r="L59" s="33"/>
      <c r="M59" s="345"/>
      <c r="N59" s="345"/>
      <c r="O59" s="345"/>
      <c r="P59" s="31"/>
      <c r="Q59" s="41"/>
      <c r="R59" s="346"/>
    </row>
    <row r="60" spans="1:18" ht="26.15" hidden="1" customHeight="1" x14ac:dyDescent="0.35">
      <c r="A60" s="1"/>
      <c r="B60" s="228"/>
      <c r="C60" s="229"/>
      <c r="D60" s="230"/>
      <c r="E60" s="231"/>
      <c r="F60" s="33"/>
      <c r="G60" s="33"/>
      <c r="H60" s="33"/>
      <c r="I60" s="33"/>
      <c r="J60" s="33"/>
      <c r="K60" s="232"/>
      <c r="L60" s="33"/>
      <c r="M60" s="345"/>
      <c r="N60" s="345"/>
      <c r="O60" s="345"/>
      <c r="P60" s="2"/>
      <c r="Q60" s="41"/>
      <c r="R60" s="346"/>
    </row>
    <row r="61" spans="1:18" ht="26.15" hidden="1" customHeight="1" x14ac:dyDescent="0.35">
      <c r="A61" s="1"/>
      <c r="B61" s="228"/>
      <c r="C61" s="229"/>
      <c r="D61" s="230"/>
      <c r="E61" s="231"/>
      <c r="F61" s="33"/>
      <c r="G61" s="33"/>
      <c r="H61" s="33"/>
      <c r="I61" s="33"/>
      <c r="J61" s="33"/>
      <c r="K61" s="232"/>
      <c r="L61" s="33"/>
      <c r="M61" s="345"/>
      <c r="N61" s="345"/>
      <c r="O61" s="345"/>
      <c r="P61" s="31"/>
      <c r="Q61" s="42"/>
      <c r="R61" s="346"/>
    </row>
    <row r="62" spans="1:18" ht="14.5" hidden="1" x14ac:dyDescent="0.35">
      <c r="A62" s="1"/>
      <c r="B62" s="34"/>
      <c r="C62" s="35"/>
      <c r="D62" s="36"/>
      <c r="E62" s="33"/>
      <c r="F62" s="33"/>
      <c r="G62" s="33"/>
      <c r="H62" s="33"/>
      <c r="I62" s="33"/>
      <c r="J62" s="33"/>
      <c r="K62" s="59"/>
      <c r="L62" s="33"/>
      <c r="M62" s="345"/>
      <c r="N62" s="345"/>
      <c r="O62" s="345"/>
      <c r="P62" s="98"/>
      <c r="Q62" s="41"/>
      <c r="R62" s="346"/>
    </row>
    <row r="63" spans="1:18" ht="26.15" hidden="1" customHeight="1" x14ac:dyDescent="0.35">
      <c r="A63" s="1"/>
      <c r="B63" s="34"/>
      <c r="C63" s="35"/>
      <c r="D63" s="36"/>
      <c r="E63" s="33"/>
      <c r="F63" s="33"/>
      <c r="G63" s="33"/>
      <c r="H63" s="33"/>
      <c r="I63" s="33"/>
      <c r="J63" s="33"/>
      <c r="K63" s="59"/>
      <c r="L63" s="33"/>
      <c r="M63" s="345"/>
      <c r="N63" s="345"/>
      <c r="O63" s="345"/>
      <c r="P63" s="98"/>
      <c r="Q63" s="42"/>
      <c r="R63" s="346"/>
    </row>
    <row r="64" spans="1:18" ht="26.15" hidden="1" customHeight="1" x14ac:dyDescent="0.35">
      <c r="A64" s="1"/>
      <c r="B64" s="34"/>
      <c r="C64" s="35"/>
      <c r="D64" s="36"/>
      <c r="E64" s="33"/>
      <c r="F64" s="33"/>
      <c r="G64" s="33"/>
      <c r="H64" s="33"/>
      <c r="I64" s="33"/>
      <c r="J64" s="33"/>
      <c r="K64" s="59"/>
      <c r="L64" s="33"/>
      <c r="M64" s="345"/>
      <c r="N64" s="345"/>
      <c r="O64" s="345"/>
      <c r="P64" s="98"/>
      <c r="Q64" s="41"/>
      <c r="R64" s="346"/>
    </row>
    <row r="65" spans="1:18" ht="26.15" hidden="1" customHeight="1" x14ac:dyDescent="0.35">
      <c r="A65" s="1"/>
      <c r="B65" s="34"/>
      <c r="C65" s="35"/>
      <c r="D65" s="36"/>
      <c r="E65" s="33"/>
      <c r="F65" s="33"/>
      <c r="G65" s="33"/>
      <c r="H65" s="33"/>
      <c r="I65" s="33"/>
      <c r="J65" s="33"/>
      <c r="K65" s="59"/>
      <c r="L65" s="33"/>
      <c r="M65" s="345"/>
      <c r="N65" s="345"/>
      <c r="O65" s="345"/>
      <c r="P65" s="98"/>
      <c r="Q65" s="41"/>
      <c r="R65" s="346"/>
    </row>
    <row r="66" spans="1:18" ht="26.15" hidden="1" customHeight="1" x14ac:dyDescent="0.35">
      <c r="A66" s="1"/>
      <c r="B66" s="34"/>
      <c r="C66" s="229"/>
      <c r="D66" s="230"/>
      <c r="E66" s="231"/>
      <c r="F66" s="33"/>
      <c r="G66" s="33"/>
      <c r="H66" s="33"/>
      <c r="I66" s="33"/>
      <c r="J66" s="33"/>
      <c r="K66" s="232"/>
      <c r="L66" s="33"/>
      <c r="M66" s="345"/>
      <c r="N66" s="345"/>
      <c r="O66" s="345"/>
      <c r="P66" s="2"/>
      <c r="Q66" s="41"/>
      <c r="R66" s="346"/>
    </row>
    <row r="67" spans="1:18" ht="26.15" hidden="1" customHeight="1" x14ac:dyDescent="0.35">
      <c r="A67" s="1"/>
      <c r="B67" s="34"/>
      <c r="C67" s="229"/>
      <c r="D67" s="230"/>
      <c r="E67" s="231"/>
      <c r="F67" s="33"/>
      <c r="G67" s="33"/>
      <c r="H67" s="33"/>
      <c r="I67" s="33"/>
      <c r="J67" s="33"/>
      <c r="K67" s="232"/>
      <c r="L67" s="33"/>
      <c r="M67" s="345"/>
      <c r="N67" s="345"/>
      <c r="O67" s="345"/>
      <c r="P67" s="2"/>
      <c r="Q67" s="41"/>
      <c r="R67" s="346"/>
    </row>
    <row r="68" spans="1:18" hidden="1" x14ac:dyDescent="0.3">
      <c r="A68" s="389" t="s">
        <v>110</v>
      </c>
      <c r="B68" s="390"/>
      <c r="C68" s="390"/>
      <c r="D68" s="391"/>
      <c r="E68" s="343">
        <f t="shared" ref="E68:L68" si="11">SUM(E12:E67)</f>
        <v>77</v>
      </c>
      <c r="F68" s="343">
        <f t="shared" si="11"/>
        <v>77</v>
      </c>
      <c r="G68" s="343">
        <f t="shared" si="11"/>
        <v>0</v>
      </c>
      <c r="H68" s="343">
        <f t="shared" si="11"/>
        <v>0</v>
      </c>
      <c r="I68" s="343">
        <f t="shared" si="11"/>
        <v>0</v>
      </c>
      <c r="J68" s="343">
        <f t="shared" si="11"/>
        <v>0</v>
      </c>
      <c r="K68" s="61">
        <f t="shared" si="11"/>
        <v>0</v>
      </c>
      <c r="L68" s="343">
        <f t="shared" si="11"/>
        <v>77</v>
      </c>
      <c r="M68" s="38">
        <f>L68/E68</f>
        <v>1</v>
      </c>
      <c r="N68" s="38">
        <f>IFERROR(F68/L68,0)</f>
        <v>1</v>
      </c>
      <c r="O68" s="38">
        <f>IFERROR(R68/L68,0)</f>
        <v>0.80519480519480524</v>
      </c>
      <c r="P68" s="37"/>
      <c r="Q68" s="41"/>
      <c r="R68" s="30">
        <f>SUM(R12:R67)</f>
        <v>62</v>
      </c>
    </row>
    <row r="69" spans="1:18" hidden="1" x14ac:dyDescent="0.3"/>
    <row r="70" spans="1:18" hidden="1" x14ac:dyDescent="0.3"/>
    <row r="71" spans="1:18" ht="28.5" hidden="1" customHeight="1" x14ac:dyDescent="0.3"/>
  </sheetData>
  <autoFilter ref="A11:R71" xr:uid="{F4424A7D-8DAA-4533-B98A-C3ED3808CCF1}">
    <filterColumn colId="2">
      <filters>
        <filter val="Awaiting Defect Resolution"/>
      </filters>
    </filterColumn>
  </autoFilter>
  <mergeCells count="19">
    <mergeCell ref="N7:N8"/>
    <mergeCell ref="O7:O8"/>
    <mergeCell ref="A1:K1"/>
    <mergeCell ref="I2:J2"/>
    <mergeCell ref="I3:J3"/>
    <mergeCell ref="A6:O6"/>
    <mergeCell ref="A7:A8"/>
    <mergeCell ref="B7:B8"/>
    <mergeCell ref="C7:C8"/>
    <mergeCell ref="D7:D8"/>
    <mergeCell ref="E7:E8"/>
    <mergeCell ref="F7:F8"/>
    <mergeCell ref="I9:K9"/>
    <mergeCell ref="L9:M9"/>
    <mergeCell ref="A68:D68"/>
    <mergeCell ref="G7:G8"/>
    <mergeCell ref="H7:H8"/>
    <mergeCell ref="I7:K8"/>
    <mergeCell ref="L7:M8"/>
  </mergeCells>
  <conditionalFormatting sqref="A38:A51">
    <cfRule type="duplicateValues" dxfId="183" priority="26"/>
  </conditionalFormatting>
  <conditionalFormatting sqref="A52:A58">
    <cfRule type="duplicateValues" dxfId="182" priority="25"/>
  </conditionalFormatting>
  <conditionalFormatting sqref="A59">
    <cfRule type="duplicateValues" dxfId="181" priority="24"/>
  </conditionalFormatting>
  <conditionalFormatting sqref="A60:A61">
    <cfRule type="duplicateValues" dxfId="180" priority="23"/>
  </conditionalFormatting>
  <conditionalFormatting sqref="A22 A16:A20">
    <cfRule type="duplicateValues" dxfId="179" priority="14"/>
  </conditionalFormatting>
  <conditionalFormatting sqref="A21">
    <cfRule type="duplicateValues" dxfId="178" priority="13"/>
  </conditionalFormatting>
  <conditionalFormatting sqref="A23">
    <cfRule type="duplicateValues" dxfId="177" priority="11"/>
  </conditionalFormatting>
  <conditionalFormatting sqref="A23">
    <cfRule type="duplicateValues" dxfId="176" priority="12"/>
  </conditionalFormatting>
  <conditionalFormatting sqref="A15">
    <cfRule type="duplicateValues" dxfId="175" priority="9"/>
  </conditionalFormatting>
  <conditionalFormatting sqref="A15">
    <cfRule type="duplicateValues" dxfId="174" priority="10"/>
  </conditionalFormatting>
  <conditionalFormatting sqref="A13">
    <cfRule type="duplicateValues" dxfId="173" priority="8"/>
  </conditionalFormatting>
  <conditionalFormatting sqref="A14">
    <cfRule type="duplicateValues" dxfId="172" priority="7"/>
  </conditionalFormatting>
  <conditionalFormatting sqref="A12">
    <cfRule type="duplicateValues" dxfId="171" priority="6"/>
  </conditionalFormatting>
  <conditionalFormatting sqref="A24">
    <cfRule type="duplicateValues" dxfId="170" priority="4"/>
  </conditionalFormatting>
  <conditionalFormatting sqref="A24">
    <cfRule type="duplicateValues" dxfId="169" priority="5"/>
  </conditionalFormatting>
  <conditionalFormatting sqref="A25:A26">
    <cfRule type="duplicateValues" dxfId="168" priority="3"/>
  </conditionalFormatting>
  <conditionalFormatting sqref="A28">
    <cfRule type="duplicateValues" dxfId="167" priority="2"/>
  </conditionalFormatting>
  <conditionalFormatting sqref="A31">
    <cfRule type="duplicateValues" dxfId="166" priority="1"/>
  </conditionalFormatting>
  <hyperlinks>
    <hyperlink ref="A15" r:id="rId1" display="https://octane.deloitte.com/ui/entity-navigation.jsp?p=1001/399004&amp;entityType=work_item&amp;id=1946657" xr:uid="{AA9CFB97-D2AA-437E-B05D-DED269CC8AC1}"/>
    <hyperlink ref="A16" r:id="rId2" display="https://octane.deloitte.com/ui/entity-navigation.jsp?p=1001/399004&amp;entityType=work_item&amp;id=2012335" xr:uid="{9F02D2F1-1C7A-4791-8B63-F49FDD90F0B7}"/>
    <hyperlink ref="A17" r:id="rId3" display="https://octane.deloitte.com/ui/entity-navigation.jsp?p=1001/399004&amp;entityType=work_item&amp;id=2024042" xr:uid="{44F65363-63F5-4CC8-A9BA-4E7E75F2AF58}"/>
    <hyperlink ref="A18" r:id="rId4" display="https://octane.deloitte.com/ui/entity-navigation.jsp?p=1001/399004&amp;entityType=work_item&amp;id=2023261" xr:uid="{94318403-71B2-4470-B30C-03D64DF9FC8C}"/>
    <hyperlink ref="A19" r:id="rId5" display="https://octane.deloitte.com/ui/entity-navigation.jsp?p=1001/399004&amp;entityType=work_item&amp;id=2020483" xr:uid="{392610E6-98D9-421E-A613-8454375E9540}"/>
    <hyperlink ref="A20" r:id="rId6" display="https://octane.deloitte.com/ui/entity-navigation.jsp?p=1001/399004&amp;entityType=work_item&amp;id=2024104" xr:uid="{A29AF41B-9687-4139-8585-1D0B17FB5619}"/>
    <hyperlink ref="A21" r:id="rId7" display="https://octane.deloitte.com/ui/entity-navigation.jsp?p=1001/399004&amp;entityType=work_item&amp;id=2024108" xr:uid="{5B9F468E-538F-49C7-89BA-2F69AF6E028E}"/>
    <hyperlink ref="A22" r:id="rId8" display="https://octane.deloitte.com/ui/entity-navigation.jsp?p=1001/399004&amp;entityType=work_item&amp;id=2024119" xr:uid="{EB435F6B-8F55-466D-9A05-326B288D8F1E}"/>
    <hyperlink ref="A23" r:id="rId9" display="https://octane.deloitte.com/ui/entity-navigation.jsp?p=1001/399004&amp;entityType=work_item&amp;id=2025028" xr:uid="{35A900EF-97C4-426A-9B2C-425FD287960F}"/>
    <hyperlink ref="A13" r:id="rId10" display="https://octane.deloitte.com/ui/entity-navigation.jsp?p=1001/399004&amp;entityType=work_item&amp;id=1997434" xr:uid="{F72E78EB-1CB7-45D2-8750-43AED48B6E70}"/>
    <hyperlink ref="A14" r:id="rId11" display="https://octane.deloitte.com/ui/entity-navigation.jsp?p=1001/399004&amp;entityType=work_item&amp;id=1998098" xr:uid="{202E828F-38E7-4107-B0D7-361EE5F7C380}"/>
    <hyperlink ref="A12" r:id="rId12" display="https://octane.deloitte.com/ui/entity-navigation.jsp?p=1001/399004&amp;entityType=work_item&amp;id=1992421" xr:uid="{0BFB89BE-5021-40E4-8889-E34B97D39FBC}"/>
    <hyperlink ref="A25" r:id="rId13" display="https://octane.deloitte.com/ui/entity-navigation.jsp?p=1001/399004&amp;entityType=work_item&amp;id=2031794" xr:uid="{0E34D635-B247-4780-9647-31C3CF5AB651}"/>
    <hyperlink ref="A26" r:id="rId14" display="https://octane.deloitte.com/ui/entity-navigation.jsp?p=1001/399004&amp;entityType=work_item&amp;id=2031808" xr:uid="{A566CE74-A55F-41E9-8A94-AE047B8414E3}"/>
  </hyperlinks>
  <pageMargins left="0.7" right="0.7" top="0.75" bottom="0.75" header="0.3" footer="0.3"/>
  <pageSetup paperSize="9" orientation="portrait" r:id="rId1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3257B-7570-48E6-8925-A5AF1ECC6F25}">
  <dimension ref="A1:Q36"/>
  <sheetViews>
    <sheetView topLeftCell="A5" zoomScale="81" workbookViewId="0">
      <selection activeCell="F12" sqref="F12"/>
    </sheetView>
  </sheetViews>
  <sheetFormatPr defaultColWidth="8.7265625" defaultRowHeight="13" x14ac:dyDescent="0.3"/>
  <cols>
    <col min="1" max="1" width="8.7265625" style="56"/>
    <col min="2" max="2" width="57.1796875" style="100" customWidth="1"/>
    <col min="3" max="3" width="7.1796875" style="56" customWidth="1"/>
    <col min="4" max="4" width="16.81640625" style="89" customWidth="1"/>
    <col min="5" max="5" width="13.453125" style="56" customWidth="1"/>
    <col min="6" max="6" width="15.81640625" style="56" customWidth="1"/>
    <col min="7" max="7" width="14.453125" style="89" customWidth="1"/>
    <col min="8" max="8" width="14.7265625" style="89" customWidth="1"/>
    <col min="9" max="9" width="19.54296875" style="56" customWidth="1"/>
    <col min="10" max="10" width="18.1796875" style="56" bestFit="1" customWidth="1"/>
    <col min="11" max="11" width="11.81640625" style="56" customWidth="1"/>
    <col min="12" max="13" width="8.7265625" style="56" bestFit="1"/>
    <col min="14" max="14" width="24.81640625" style="56" customWidth="1"/>
    <col min="15" max="15" width="8.7265625" style="56" customWidth="1"/>
    <col min="16" max="16" width="19.1796875" style="56" customWidth="1"/>
    <col min="17" max="17" width="24.26953125" style="56" customWidth="1"/>
    <col min="18" max="16384" width="8.7265625" style="56"/>
  </cols>
  <sheetData>
    <row r="1" spans="1:17" x14ac:dyDescent="0.3">
      <c r="A1" s="417" t="s">
        <v>1636</v>
      </c>
      <c r="B1" s="417"/>
      <c r="C1" s="417"/>
      <c r="D1" s="417"/>
      <c r="E1" s="417"/>
      <c r="F1" s="417"/>
      <c r="G1" s="417"/>
      <c r="H1" s="417"/>
      <c r="I1" s="417"/>
      <c r="J1" s="417"/>
      <c r="K1" s="417"/>
      <c r="L1" s="417"/>
      <c r="M1" s="417"/>
      <c r="N1" s="417"/>
      <c r="O1" s="417"/>
      <c r="P1" s="417"/>
    </row>
    <row r="2" spans="1:17" ht="15.5" x14ac:dyDescent="0.3">
      <c r="A2" s="210" t="s">
        <v>1</v>
      </c>
      <c r="B2" s="101" t="s">
        <v>2</v>
      </c>
      <c r="C2" s="210" t="s">
        <v>240</v>
      </c>
      <c r="D2" s="210" t="s">
        <v>3</v>
      </c>
      <c r="E2" s="210" t="s">
        <v>154</v>
      </c>
      <c r="F2" s="210" t="s">
        <v>5</v>
      </c>
      <c r="G2" s="210" t="s">
        <v>6</v>
      </c>
      <c r="H2" s="210" t="s">
        <v>7</v>
      </c>
      <c r="I2" s="210" t="s">
        <v>8</v>
      </c>
      <c r="J2" s="210" t="s">
        <v>9</v>
      </c>
      <c r="K2" s="210" t="s">
        <v>10</v>
      </c>
      <c r="L2" s="210" t="s">
        <v>12</v>
      </c>
      <c r="M2" s="210" t="s">
        <v>13</v>
      </c>
      <c r="N2" s="210" t="s">
        <v>14</v>
      </c>
      <c r="O2" s="210" t="s">
        <v>15</v>
      </c>
      <c r="P2" s="210" t="s">
        <v>18</v>
      </c>
      <c r="Q2" s="56" t="s">
        <v>541</v>
      </c>
    </row>
    <row r="3" spans="1:17" ht="14.5" customHeight="1" x14ac:dyDescent="0.35">
      <c r="A3" s="213">
        <v>1992421</v>
      </c>
      <c r="B3" s="1" t="s">
        <v>1637</v>
      </c>
      <c r="C3" s="41"/>
      <c r="D3" s="111" t="s">
        <v>162</v>
      </c>
      <c r="E3" s="111"/>
      <c r="F3" s="1">
        <v>6</v>
      </c>
      <c r="G3" s="346">
        <v>7</v>
      </c>
      <c r="H3" s="346"/>
      <c r="I3" s="41" t="s">
        <v>21</v>
      </c>
      <c r="J3" s="41" t="s">
        <v>39</v>
      </c>
      <c r="K3" s="41" t="s">
        <v>30</v>
      </c>
      <c r="L3" s="103"/>
      <c r="M3" s="103"/>
      <c r="N3" s="349">
        <v>4.5</v>
      </c>
      <c r="O3" s="41"/>
      <c r="P3" s="41"/>
      <c r="Q3" s="56">
        <f t="shared" ref="Q3:Q6" si="0">IF(ISBLANK(G3),F3,G3)</f>
        <v>7</v>
      </c>
    </row>
    <row r="4" spans="1:17" ht="14.5" x14ac:dyDescent="0.35">
      <c r="A4" s="213">
        <v>1997434</v>
      </c>
      <c r="B4" s="1" t="s">
        <v>1638</v>
      </c>
      <c r="C4" s="41"/>
      <c r="D4" s="111" t="s">
        <v>162</v>
      </c>
      <c r="E4" s="111"/>
      <c r="F4" s="1">
        <v>7</v>
      </c>
      <c r="G4" s="346">
        <v>7</v>
      </c>
      <c r="H4" s="346"/>
      <c r="I4" s="41" t="s">
        <v>21</v>
      </c>
      <c r="J4" s="41" t="s">
        <v>30</v>
      </c>
      <c r="K4" s="41"/>
      <c r="L4" s="103"/>
      <c r="M4" s="103"/>
      <c r="N4" s="349"/>
      <c r="O4" s="41"/>
      <c r="P4" s="41"/>
      <c r="Q4" s="56">
        <f t="shared" si="0"/>
        <v>7</v>
      </c>
    </row>
    <row r="5" spans="1:17" ht="14.5" x14ac:dyDescent="0.35">
      <c r="A5" s="213">
        <v>1998098</v>
      </c>
      <c r="B5" t="s">
        <v>1639</v>
      </c>
      <c r="C5" s="41"/>
      <c r="D5" s="111" t="s">
        <v>162</v>
      </c>
      <c r="E5" s="111"/>
      <c r="F5" s="1">
        <v>10</v>
      </c>
      <c r="G5" s="346">
        <v>13</v>
      </c>
      <c r="H5" s="346"/>
      <c r="I5" s="41" t="s">
        <v>21</v>
      </c>
      <c r="J5" s="41"/>
      <c r="K5" s="41"/>
      <c r="L5" s="103"/>
      <c r="M5" s="103"/>
      <c r="N5" s="349"/>
      <c r="O5" s="41"/>
      <c r="P5" s="41"/>
      <c r="Q5" s="56">
        <f t="shared" si="0"/>
        <v>13</v>
      </c>
    </row>
    <row r="6" spans="1:17" ht="14.5" customHeight="1" x14ac:dyDescent="0.35">
      <c r="A6" s="213">
        <v>1946657</v>
      </c>
      <c r="B6" s="1" t="s">
        <v>1626</v>
      </c>
      <c r="C6" s="41"/>
      <c r="D6" s="111" t="s">
        <v>162</v>
      </c>
      <c r="E6" s="111"/>
      <c r="F6" s="1" t="s">
        <v>1640</v>
      </c>
      <c r="G6" s="346">
        <v>0</v>
      </c>
      <c r="H6" s="346"/>
      <c r="I6" s="41" t="s">
        <v>21</v>
      </c>
      <c r="J6" s="41" t="str">
        <f>VLOOKUP(A6,'S7 Details'!A:P,10,0)</f>
        <v>Yashaswini</v>
      </c>
      <c r="K6" s="41" t="s">
        <v>46</v>
      </c>
      <c r="L6" s="103"/>
      <c r="M6" s="103"/>
      <c r="N6" s="349">
        <v>3.75</v>
      </c>
      <c r="O6" s="41"/>
      <c r="P6" s="41"/>
      <c r="Q6" s="56">
        <f t="shared" si="0"/>
        <v>0</v>
      </c>
    </row>
    <row r="7" spans="1:17" ht="14.5" customHeight="1" x14ac:dyDescent="0.35">
      <c r="A7" s="1">
        <v>2012335</v>
      </c>
      <c r="B7" s="1" t="s">
        <v>1641</v>
      </c>
      <c r="C7" s="41"/>
      <c r="D7" s="111" t="s">
        <v>162</v>
      </c>
      <c r="E7" s="111"/>
      <c r="F7" s="1"/>
      <c r="G7" s="346">
        <v>0</v>
      </c>
      <c r="H7" s="346"/>
      <c r="I7" s="41" t="s">
        <v>555</v>
      </c>
      <c r="J7" s="41" t="s">
        <v>546</v>
      </c>
      <c r="K7" s="41"/>
      <c r="L7" s="103"/>
      <c r="M7" s="103"/>
      <c r="N7" s="349"/>
      <c r="O7" s="41"/>
      <c r="P7" s="41"/>
      <c r="Q7" s="56">
        <f t="shared" ref="Q7:Q36" si="1">IF(ISBLANK(G7),F7,G7)</f>
        <v>0</v>
      </c>
    </row>
    <row r="8" spans="1:17" ht="14.5" customHeight="1" x14ac:dyDescent="0.35">
      <c r="A8" s="1">
        <v>2024042</v>
      </c>
      <c r="B8" s="1" t="s">
        <v>1642</v>
      </c>
      <c r="C8" s="41"/>
      <c r="D8" s="111" t="s">
        <v>162</v>
      </c>
      <c r="E8" s="111"/>
      <c r="F8" s="1"/>
      <c r="G8" s="346"/>
      <c r="H8" s="346"/>
      <c r="I8" s="41" t="s">
        <v>555</v>
      </c>
      <c r="J8" s="41" t="s">
        <v>46</v>
      </c>
      <c r="K8" s="41"/>
      <c r="L8" s="103"/>
      <c r="M8" s="103"/>
      <c r="N8" s="349"/>
      <c r="O8" s="41"/>
      <c r="P8" s="41"/>
      <c r="Q8" s="56">
        <f t="shared" si="1"/>
        <v>0</v>
      </c>
    </row>
    <row r="9" spans="1:17" ht="14.5" customHeight="1" x14ac:dyDescent="0.35">
      <c r="A9" s="1">
        <v>2023261</v>
      </c>
      <c r="B9" s="1" t="s">
        <v>1643</v>
      </c>
      <c r="C9" s="41"/>
      <c r="D9" s="111" t="s">
        <v>162</v>
      </c>
      <c r="E9" s="111"/>
      <c r="F9" s="1"/>
      <c r="G9" s="346">
        <v>8</v>
      </c>
      <c r="H9" s="346"/>
      <c r="I9" s="41" t="s">
        <v>21</v>
      </c>
      <c r="J9" s="41" t="s">
        <v>520</v>
      </c>
      <c r="K9" s="41"/>
      <c r="L9" s="103"/>
      <c r="M9" s="103"/>
      <c r="N9" s="349"/>
      <c r="O9" s="41"/>
      <c r="P9" s="41"/>
      <c r="Q9" s="56">
        <f t="shared" si="1"/>
        <v>8</v>
      </c>
    </row>
    <row r="10" spans="1:17" ht="14.5" customHeight="1" x14ac:dyDescent="0.35">
      <c r="A10" s="1">
        <v>2020483</v>
      </c>
      <c r="B10" s="1" t="s">
        <v>1644</v>
      </c>
      <c r="C10" s="41"/>
      <c r="D10" s="111" t="s">
        <v>162</v>
      </c>
      <c r="E10" s="111"/>
      <c r="F10" s="1"/>
      <c r="G10" s="346">
        <v>5</v>
      </c>
      <c r="H10" s="346"/>
      <c r="I10" s="41" t="s">
        <v>21</v>
      </c>
      <c r="J10" s="41" t="s">
        <v>1048</v>
      </c>
      <c r="K10" s="41" t="s">
        <v>46</v>
      </c>
      <c r="L10" s="103"/>
      <c r="M10" s="103"/>
      <c r="N10" s="349"/>
      <c r="O10" s="41"/>
      <c r="P10" s="41"/>
      <c r="Q10" s="56">
        <f t="shared" si="1"/>
        <v>5</v>
      </c>
    </row>
    <row r="11" spans="1:17" ht="14.5" customHeight="1" x14ac:dyDescent="0.35">
      <c r="A11" s="213">
        <v>2024104</v>
      </c>
      <c r="B11" s="1" t="s">
        <v>1645</v>
      </c>
      <c r="C11" s="41"/>
      <c r="D11" s="111" t="s">
        <v>162</v>
      </c>
      <c r="E11" s="111"/>
      <c r="F11" s="1" t="s">
        <v>1646</v>
      </c>
      <c r="G11" s="346">
        <v>0</v>
      </c>
      <c r="H11" s="346"/>
      <c r="I11" s="41" t="s">
        <v>21</v>
      </c>
      <c r="J11" s="41" t="s">
        <v>1048</v>
      </c>
      <c r="K11" s="41" t="s">
        <v>46</v>
      </c>
      <c r="L11" s="103"/>
      <c r="M11" s="103"/>
      <c r="N11" s="349"/>
      <c r="O11" s="41"/>
      <c r="P11" s="41"/>
      <c r="Q11" s="56">
        <f t="shared" si="1"/>
        <v>0</v>
      </c>
    </row>
    <row r="12" spans="1:17" ht="14.5" customHeight="1" x14ac:dyDescent="0.35">
      <c r="A12" s="1">
        <v>2024108</v>
      </c>
      <c r="B12" s="1" t="s">
        <v>1647</v>
      </c>
      <c r="C12" s="41"/>
      <c r="D12" s="111" t="s">
        <v>162</v>
      </c>
      <c r="E12" s="111"/>
      <c r="F12" s="1" t="s">
        <v>1648</v>
      </c>
      <c r="G12" s="346"/>
      <c r="H12" s="346"/>
      <c r="I12" s="41" t="s">
        <v>27</v>
      </c>
      <c r="J12" s="41"/>
      <c r="K12" s="41"/>
      <c r="L12" s="103"/>
      <c r="M12" s="103"/>
      <c r="N12" s="349"/>
      <c r="O12" s="41"/>
      <c r="P12" s="41"/>
      <c r="Q12" s="56" t="str">
        <f t="shared" si="1"/>
        <v>Will be Clubbed (2024104)</v>
      </c>
    </row>
    <row r="13" spans="1:17" ht="14.5" customHeight="1" x14ac:dyDescent="0.35">
      <c r="A13" s="1">
        <v>2024119</v>
      </c>
      <c r="B13" s="1" t="s">
        <v>1649</v>
      </c>
      <c r="C13" s="41"/>
      <c r="D13" s="111" t="s">
        <v>162</v>
      </c>
      <c r="E13" s="111"/>
      <c r="F13" s="1" t="s">
        <v>1648</v>
      </c>
      <c r="G13" s="346"/>
      <c r="H13" s="346"/>
      <c r="I13" s="41" t="s">
        <v>27</v>
      </c>
      <c r="J13" s="41"/>
      <c r="K13" s="41"/>
      <c r="L13" s="103"/>
      <c r="M13" s="103"/>
      <c r="N13" s="349"/>
      <c r="O13" s="41"/>
      <c r="P13" s="41"/>
      <c r="Q13" s="56" t="str">
        <f t="shared" si="1"/>
        <v>Will be Clubbed (2024104)</v>
      </c>
    </row>
    <row r="14" spans="1:17" ht="14.5" customHeight="1" x14ac:dyDescent="0.35">
      <c r="A14" s="1">
        <v>2025028</v>
      </c>
      <c r="B14" s="1" t="s">
        <v>1650</v>
      </c>
      <c r="C14" s="41"/>
      <c r="D14" s="111" t="s">
        <v>162</v>
      </c>
      <c r="E14" s="111"/>
      <c r="F14" s="1"/>
      <c r="G14" s="346">
        <v>5</v>
      </c>
      <c r="H14" s="346"/>
      <c r="I14" s="41" t="s">
        <v>104</v>
      </c>
      <c r="J14" s="41" t="s">
        <v>39</v>
      </c>
      <c r="K14" s="41"/>
      <c r="L14" s="103"/>
      <c r="M14" s="103"/>
      <c r="N14" s="349"/>
      <c r="O14" s="41"/>
      <c r="P14" s="41"/>
      <c r="Q14" s="56">
        <f t="shared" si="1"/>
        <v>5</v>
      </c>
    </row>
    <row r="15" spans="1:17" ht="14.5" customHeight="1" x14ac:dyDescent="0.35">
      <c r="A15" s="160">
        <v>2020951</v>
      </c>
      <c r="B15" s="160" t="s">
        <v>1651</v>
      </c>
      <c r="C15" s="41"/>
      <c r="D15" s="111" t="s">
        <v>162</v>
      </c>
      <c r="E15" s="111"/>
      <c r="F15" s="1"/>
      <c r="G15" s="346">
        <v>7</v>
      </c>
      <c r="H15" s="346"/>
      <c r="I15" s="41" t="s">
        <v>21</v>
      </c>
      <c r="J15" s="41" t="s">
        <v>546</v>
      </c>
      <c r="K15" s="41"/>
      <c r="L15" s="103"/>
      <c r="M15" s="103"/>
      <c r="N15" s="349"/>
      <c r="O15" s="41"/>
      <c r="P15" s="41"/>
      <c r="Q15" s="56">
        <f t="shared" si="1"/>
        <v>7</v>
      </c>
    </row>
    <row r="16" spans="1:17" ht="14.5" customHeight="1" x14ac:dyDescent="0.35">
      <c r="A16" s="1">
        <v>2031794</v>
      </c>
      <c r="B16" s="1" t="s">
        <v>1652</v>
      </c>
      <c r="C16" s="41"/>
      <c r="D16" s="111" t="s">
        <v>162</v>
      </c>
      <c r="E16" s="111"/>
      <c r="F16" s="1"/>
      <c r="G16" s="346">
        <v>3</v>
      </c>
      <c r="H16" s="346"/>
      <c r="I16" s="41" t="s">
        <v>21</v>
      </c>
      <c r="J16" s="41" t="s">
        <v>546</v>
      </c>
      <c r="K16" s="41"/>
      <c r="L16" s="103"/>
      <c r="M16" s="103"/>
      <c r="N16" s="349"/>
      <c r="O16" s="41"/>
      <c r="P16" s="41"/>
      <c r="Q16" s="56">
        <f t="shared" si="1"/>
        <v>3</v>
      </c>
    </row>
    <row r="17" spans="1:17" ht="14.5" customHeight="1" x14ac:dyDescent="0.35">
      <c r="A17" s="1">
        <v>2031808</v>
      </c>
      <c r="B17" s="1" t="s">
        <v>1653</v>
      </c>
      <c r="C17" s="41"/>
      <c r="D17" s="111" t="s">
        <v>162</v>
      </c>
      <c r="E17" s="111"/>
      <c r="F17" s="1"/>
      <c r="G17" s="346">
        <v>3</v>
      </c>
      <c r="H17" s="346"/>
      <c r="I17" s="41" t="s">
        <v>21</v>
      </c>
      <c r="J17" s="41" t="s">
        <v>520</v>
      </c>
      <c r="K17" s="41"/>
      <c r="L17" s="103"/>
      <c r="M17" s="103"/>
      <c r="N17" s="349"/>
      <c r="O17" s="41"/>
      <c r="P17" s="41"/>
      <c r="Q17" s="56">
        <f t="shared" si="1"/>
        <v>3</v>
      </c>
    </row>
    <row r="18" spans="1:17" ht="14.5" customHeight="1" x14ac:dyDescent="0.35">
      <c r="A18" s="1">
        <v>2035053</v>
      </c>
      <c r="B18" s="1" t="s">
        <v>1654</v>
      </c>
      <c r="C18" s="41"/>
      <c r="D18" s="111" t="s">
        <v>162</v>
      </c>
      <c r="E18" s="111"/>
      <c r="F18" s="1">
        <v>3</v>
      </c>
      <c r="G18" s="346">
        <v>3</v>
      </c>
      <c r="H18" s="346"/>
      <c r="I18" s="41" t="s">
        <v>104</v>
      </c>
      <c r="J18" s="41" t="s">
        <v>46</v>
      </c>
      <c r="K18" s="41"/>
      <c r="L18" s="103"/>
      <c r="M18" s="103"/>
      <c r="N18" s="349"/>
      <c r="O18" s="41"/>
      <c r="P18" s="41"/>
      <c r="Q18" s="56">
        <f t="shared" si="1"/>
        <v>3</v>
      </c>
    </row>
    <row r="19" spans="1:17" ht="14.5" customHeight="1" x14ac:dyDescent="0.35">
      <c r="A19">
        <v>2033412</v>
      </c>
      <c r="B19" t="s">
        <v>1655</v>
      </c>
      <c r="C19" s="41"/>
      <c r="D19" s="111" t="s">
        <v>162</v>
      </c>
      <c r="E19" s="111"/>
      <c r="F19" s="1"/>
      <c r="G19" s="346">
        <v>8</v>
      </c>
      <c r="H19" s="346"/>
      <c r="I19" s="41" t="s">
        <v>104</v>
      </c>
      <c r="J19" s="41" t="s">
        <v>46</v>
      </c>
      <c r="K19" s="41"/>
      <c r="L19" s="103"/>
      <c r="M19" s="103"/>
      <c r="N19" s="349"/>
      <c r="O19" s="41"/>
      <c r="P19" s="41"/>
      <c r="Q19" s="56">
        <f t="shared" si="1"/>
        <v>8</v>
      </c>
    </row>
    <row r="20" spans="1:17" ht="14.5" customHeight="1" x14ac:dyDescent="0.35">
      <c r="A20" s="278">
        <v>2036572</v>
      </c>
      <c r="B20" s="160" t="s">
        <v>1656</v>
      </c>
      <c r="C20" s="41"/>
      <c r="D20" s="111" t="s">
        <v>162</v>
      </c>
      <c r="E20" s="111"/>
      <c r="F20" s="1">
        <v>8</v>
      </c>
      <c r="G20" s="346">
        <v>8</v>
      </c>
      <c r="H20" s="346"/>
      <c r="I20" s="41" t="s">
        <v>104</v>
      </c>
      <c r="J20" s="41" t="s">
        <v>30</v>
      </c>
      <c r="K20" s="41"/>
      <c r="L20" s="103"/>
      <c r="M20" s="103"/>
      <c r="N20" s="349"/>
      <c r="O20" s="41"/>
      <c r="P20" s="41"/>
      <c r="Q20" s="56">
        <f t="shared" si="1"/>
        <v>8</v>
      </c>
    </row>
    <row r="21" spans="1:17" ht="14.5" customHeight="1" x14ac:dyDescent="0.35">
      <c r="A21" s="278">
        <v>2041444</v>
      </c>
      <c r="B21" s="160" t="s">
        <v>1657</v>
      </c>
      <c r="C21" s="41"/>
      <c r="D21" s="111" t="s">
        <v>162</v>
      </c>
      <c r="E21" s="111"/>
      <c r="F21" s="1" t="s">
        <v>1658</v>
      </c>
      <c r="G21" s="346">
        <v>0</v>
      </c>
      <c r="H21" s="346"/>
      <c r="I21" s="41" t="s">
        <v>21</v>
      </c>
      <c r="J21" s="41" t="s">
        <v>520</v>
      </c>
      <c r="K21" s="41"/>
      <c r="L21" s="103"/>
      <c r="M21" s="103"/>
      <c r="N21" s="349"/>
      <c r="O21" s="41"/>
      <c r="P21" s="41"/>
      <c r="Q21" s="56">
        <f t="shared" si="1"/>
        <v>0</v>
      </c>
    </row>
    <row r="22" spans="1:17" ht="14.5" customHeight="1" x14ac:dyDescent="0.35">
      <c r="A22" s="278">
        <v>2041712</v>
      </c>
      <c r="B22" s="160" t="s">
        <v>1659</v>
      </c>
      <c r="C22" s="41"/>
      <c r="D22" s="111" t="s">
        <v>162</v>
      </c>
      <c r="E22" s="111"/>
      <c r="F22" s="1" t="s">
        <v>1660</v>
      </c>
      <c r="G22" s="346">
        <v>0</v>
      </c>
      <c r="H22" s="346"/>
      <c r="I22" s="41" t="s">
        <v>104</v>
      </c>
      <c r="J22" s="41" t="s">
        <v>520</v>
      </c>
      <c r="K22" s="41"/>
      <c r="L22" s="103"/>
      <c r="M22" s="103"/>
      <c r="N22" s="349"/>
      <c r="O22" s="41"/>
      <c r="P22" s="41"/>
      <c r="Q22" s="56">
        <f t="shared" si="1"/>
        <v>0</v>
      </c>
    </row>
    <row r="23" spans="1:17" ht="14.5" customHeight="1" x14ac:dyDescent="0.35">
      <c r="A23" s="1">
        <v>2041707</v>
      </c>
      <c r="B23" s="1" t="s">
        <v>1661</v>
      </c>
      <c r="C23" s="41"/>
      <c r="D23" s="111" t="s">
        <v>162</v>
      </c>
      <c r="E23" s="111"/>
      <c r="F23" s="1" t="s">
        <v>1662</v>
      </c>
      <c r="G23" s="346">
        <v>0</v>
      </c>
      <c r="H23" s="346"/>
      <c r="I23" s="41" t="s">
        <v>21</v>
      </c>
      <c r="J23" s="41" t="s">
        <v>1048</v>
      </c>
      <c r="K23" s="41"/>
      <c r="L23" s="103"/>
      <c r="M23" s="103"/>
      <c r="N23" s="349"/>
      <c r="O23" s="41"/>
      <c r="P23" s="41"/>
      <c r="Q23" s="56">
        <f t="shared" si="1"/>
        <v>0</v>
      </c>
    </row>
    <row r="24" spans="1:17" ht="14.5" customHeight="1" x14ac:dyDescent="0.35">
      <c r="A24" s="285">
        <v>2045755</v>
      </c>
      <c r="B24" s="160" t="s">
        <v>1663</v>
      </c>
      <c r="C24" s="41"/>
      <c r="D24" s="111" t="s">
        <v>162</v>
      </c>
      <c r="E24" s="111"/>
      <c r="F24" s="1"/>
      <c r="G24" s="346">
        <v>3</v>
      </c>
      <c r="H24" s="346"/>
      <c r="I24" s="41" t="s">
        <v>104</v>
      </c>
      <c r="J24" s="41" t="s">
        <v>546</v>
      </c>
      <c r="K24" s="41"/>
      <c r="L24" s="103"/>
      <c r="M24" s="103"/>
      <c r="N24" s="349"/>
      <c r="O24" s="41"/>
      <c r="P24" s="41"/>
      <c r="Q24" s="56">
        <f t="shared" si="1"/>
        <v>3</v>
      </c>
    </row>
    <row r="25" spans="1:17" ht="14.5" customHeight="1" x14ac:dyDescent="0.35">
      <c r="A25" s="284">
        <v>2047670</v>
      </c>
      <c r="B25" s="271" t="s">
        <v>1664</v>
      </c>
      <c r="C25" s="41"/>
      <c r="D25" s="111" t="s">
        <v>162</v>
      </c>
      <c r="E25" s="111"/>
      <c r="F25" s="41"/>
      <c r="G25" s="346"/>
      <c r="H25" s="346"/>
      <c r="I25" s="41" t="s">
        <v>555</v>
      </c>
      <c r="J25" s="41"/>
      <c r="K25" s="41"/>
      <c r="L25" s="103"/>
      <c r="M25" s="103"/>
      <c r="N25" s="349"/>
      <c r="O25" s="41"/>
      <c r="P25" s="41"/>
      <c r="Q25" s="56">
        <f t="shared" si="1"/>
        <v>0</v>
      </c>
    </row>
    <row r="26" spans="1:17" ht="14.5" customHeight="1" x14ac:dyDescent="0.35">
      <c r="A26" s="284">
        <v>2047859</v>
      </c>
      <c r="B26" s="271" t="s">
        <v>1665</v>
      </c>
      <c r="C26" s="41"/>
      <c r="D26" s="111" t="s">
        <v>162</v>
      </c>
      <c r="E26" s="111"/>
      <c r="F26" s="41"/>
      <c r="G26" s="346">
        <v>3</v>
      </c>
      <c r="H26" s="346"/>
      <c r="I26" s="41" t="s">
        <v>104</v>
      </c>
      <c r="J26" s="41" t="s">
        <v>546</v>
      </c>
      <c r="K26" s="41"/>
      <c r="L26" s="103"/>
      <c r="M26" s="103"/>
      <c r="N26" s="349"/>
      <c r="O26" s="41"/>
      <c r="P26" s="41"/>
      <c r="Q26" s="56">
        <f t="shared" si="1"/>
        <v>3</v>
      </c>
    </row>
    <row r="27" spans="1:17" ht="14.5" customHeight="1" x14ac:dyDescent="0.35">
      <c r="A27" s="284">
        <v>2050194</v>
      </c>
      <c r="B27" s="271" t="s">
        <v>1666</v>
      </c>
      <c r="C27" s="41"/>
      <c r="D27" s="111" t="s">
        <v>162</v>
      </c>
      <c r="E27" s="111"/>
      <c r="F27" s="41"/>
      <c r="G27" s="346">
        <v>3</v>
      </c>
      <c r="H27" s="346"/>
      <c r="I27" s="41" t="s">
        <v>104</v>
      </c>
      <c r="J27" s="41" t="s">
        <v>546</v>
      </c>
      <c r="K27" s="41"/>
      <c r="L27" s="103"/>
      <c r="M27" s="103"/>
      <c r="N27" s="349"/>
      <c r="O27" s="41"/>
      <c r="P27" s="41"/>
      <c r="Q27" s="56">
        <f t="shared" si="1"/>
        <v>3</v>
      </c>
    </row>
    <row r="28" spans="1:17" ht="14.5" customHeight="1" x14ac:dyDescent="0.35">
      <c r="A28" s="284">
        <v>2050325</v>
      </c>
      <c r="B28" s="271" t="s">
        <v>1667</v>
      </c>
      <c r="C28" s="41"/>
      <c r="D28" s="111" t="s">
        <v>162</v>
      </c>
      <c r="E28" s="111"/>
      <c r="F28" s="41"/>
      <c r="G28" s="346"/>
      <c r="H28" s="346"/>
      <c r="I28" s="41" t="s">
        <v>555</v>
      </c>
      <c r="J28" s="41"/>
      <c r="K28" s="41"/>
      <c r="L28" s="103"/>
      <c r="M28" s="103"/>
      <c r="N28" s="349"/>
      <c r="O28" s="41"/>
      <c r="P28" s="41"/>
      <c r="Q28" s="56">
        <f t="shared" si="1"/>
        <v>0</v>
      </c>
    </row>
    <row r="29" spans="1:17" ht="14.5" customHeight="1" x14ac:dyDescent="0.35">
      <c r="A29" s="1"/>
      <c r="B29" s="270"/>
      <c r="C29" s="41"/>
      <c r="D29" s="111"/>
      <c r="E29" s="111"/>
      <c r="F29" s="41"/>
      <c r="G29" s="346"/>
      <c r="H29" s="346"/>
      <c r="I29" s="41"/>
      <c r="J29" s="41"/>
      <c r="K29" s="41"/>
      <c r="L29" s="103"/>
      <c r="M29" s="103"/>
      <c r="N29" s="349"/>
      <c r="O29" s="41"/>
      <c r="P29" s="41"/>
      <c r="Q29" s="56">
        <f t="shared" si="1"/>
        <v>0</v>
      </c>
    </row>
    <row r="30" spans="1:17" ht="14.5" customHeight="1" x14ac:dyDescent="0.35">
      <c r="A30" s="160"/>
      <c r="B30" s="270"/>
      <c r="C30" s="41"/>
      <c r="D30" s="111"/>
      <c r="E30" s="111"/>
      <c r="F30" s="41"/>
      <c r="G30" s="346"/>
      <c r="H30" s="346"/>
      <c r="I30" s="41"/>
      <c r="J30" s="41"/>
      <c r="K30" s="41"/>
      <c r="L30" s="103"/>
      <c r="M30" s="103"/>
      <c r="N30" s="349"/>
      <c r="O30" s="41"/>
      <c r="P30" s="41"/>
      <c r="Q30" s="56">
        <f t="shared" si="1"/>
        <v>0</v>
      </c>
    </row>
    <row r="31" spans="1:17" ht="14.5" customHeight="1" x14ac:dyDescent="0.35">
      <c r="A31" s="1"/>
      <c r="B31" s="1"/>
      <c r="C31" s="41"/>
      <c r="D31" s="111"/>
      <c r="E31" s="111"/>
      <c r="F31" s="41"/>
      <c r="G31" s="346"/>
      <c r="H31" s="346"/>
      <c r="I31" s="41"/>
      <c r="J31" s="41"/>
      <c r="K31" s="41"/>
      <c r="L31" s="103"/>
      <c r="M31" s="103"/>
      <c r="N31" s="349"/>
      <c r="O31" s="41"/>
      <c r="P31" s="41"/>
      <c r="Q31" s="56">
        <f t="shared" si="1"/>
        <v>0</v>
      </c>
    </row>
    <row r="32" spans="1:17" ht="14.5" customHeight="1" x14ac:dyDescent="0.35">
      <c r="A32" s="1"/>
      <c r="B32" s="1"/>
      <c r="C32" s="41"/>
      <c r="D32" s="111"/>
      <c r="E32" s="111"/>
      <c r="F32" s="41"/>
      <c r="G32" s="346"/>
      <c r="H32" s="346"/>
      <c r="I32" s="41"/>
      <c r="J32" s="41"/>
      <c r="K32" s="41"/>
      <c r="L32" s="103"/>
      <c r="M32" s="103"/>
      <c r="N32" s="349"/>
      <c r="O32" s="41"/>
      <c r="P32" s="41"/>
      <c r="Q32" s="56">
        <f t="shared" si="1"/>
        <v>0</v>
      </c>
    </row>
    <row r="33" spans="1:17" x14ac:dyDescent="0.3">
      <c r="A33" s="41"/>
      <c r="B33" s="42"/>
      <c r="C33" s="41"/>
      <c r="D33" s="111"/>
      <c r="E33" s="111"/>
      <c r="F33" s="346">
        <f>SUM(F6:F26)</f>
        <v>11</v>
      </c>
      <c r="G33" s="346"/>
      <c r="H33" s="346"/>
      <c r="I33" s="41"/>
      <c r="J33" s="41"/>
      <c r="K33" s="41"/>
      <c r="L33" s="103"/>
      <c r="M33" s="103"/>
      <c r="N33" s="41"/>
      <c r="O33" s="41"/>
      <c r="P33" s="41"/>
      <c r="Q33" s="56">
        <f t="shared" si="1"/>
        <v>11</v>
      </c>
    </row>
    <row r="34" spans="1:17" x14ac:dyDescent="0.3">
      <c r="A34" s="41"/>
      <c r="B34" s="42">
        <f>SUMIF(I6:I26,'S8 Design'!E2,G6:G26)</f>
        <v>26</v>
      </c>
      <c r="C34" s="41"/>
      <c r="D34" s="111"/>
      <c r="E34" s="111"/>
      <c r="F34" s="346"/>
      <c r="G34" s="346"/>
      <c r="H34" s="346"/>
      <c r="I34" s="41"/>
      <c r="J34" s="41"/>
      <c r="K34" s="41"/>
      <c r="L34" s="103"/>
      <c r="M34" s="103"/>
      <c r="N34" s="41"/>
      <c r="O34" s="41"/>
      <c r="P34" s="41"/>
      <c r="Q34" s="56">
        <f t="shared" si="1"/>
        <v>0</v>
      </c>
    </row>
    <row r="35" spans="1:17" x14ac:dyDescent="0.3">
      <c r="A35" s="41"/>
      <c r="B35" s="42">
        <f>SUMIF(I6:I26,'S8 Design'!C2,G6:G26)</f>
        <v>30</v>
      </c>
      <c r="C35" s="41"/>
      <c r="D35" s="111"/>
      <c r="E35" s="111"/>
      <c r="F35" s="346"/>
      <c r="G35" s="346"/>
      <c r="H35" s="346"/>
      <c r="I35" s="41"/>
      <c r="J35" s="41"/>
      <c r="K35" s="41"/>
      <c r="L35" s="103"/>
      <c r="M35" s="103"/>
      <c r="N35" s="41"/>
      <c r="O35" s="41"/>
      <c r="P35" s="41"/>
      <c r="Q35" s="56">
        <f t="shared" si="1"/>
        <v>0</v>
      </c>
    </row>
    <row r="36" spans="1:17" ht="14.5" x14ac:dyDescent="0.35">
      <c r="A36" s="41" t="s">
        <v>1603</v>
      </c>
      <c r="B36" s="216">
        <f>SUM(B34:B35)/F33</f>
        <v>5.0909090909090908</v>
      </c>
      <c r="C36" s="41"/>
      <c r="D36" s="111"/>
      <c r="E36" s="111"/>
      <c r="F36" s="346"/>
      <c r="G36" s="346"/>
      <c r="H36" s="346"/>
      <c r="I36" s="41"/>
      <c r="J36" s="41"/>
      <c r="K36" s="41"/>
      <c r="L36" s="41"/>
      <c r="M36" s="41"/>
      <c r="N36" s="41"/>
      <c r="O36" s="41"/>
      <c r="P36" s="41"/>
      <c r="Q36" s="56">
        <f t="shared" si="1"/>
        <v>0</v>
      </c>
    </row>
  </sheetData>
  <autoFilter ref="A2:Q38" xr:uid="{08F6016B-731E-49AC-B40D-959C457EAFEA}"/>
  <mergeCells count="1">
    <mergeCell ref="A1:P1"/>
  </mergeCells>
  <conditionalFormatting sqref="A33">
    <cfRule type="duplicateValues" dxfId="165" priority="29"/>
  </conditionalFormatting>
  <conditionalFormatting sqref="A35">
    <cfRule type="duplicateValues" dxfId="164" priority="28"/>
  </conditionalFormatting>
  <conditionalFormatting sqref="A36">
    <cfRule type="duplicateValues" dxfId="163" priority="27"/>
  </conditionalFormatting>
  <conditionalFormatting sqref="A34:B34">
    <cfRule type="duplicateValues" dxfId="162" priority="30"/>
  </conditionalFormatting>
  <conditionalFormatting sqref="A23 A19">
    <cfRule type="duplicateValues" dxfId="161" priority="26"/>
  </conditionalFormatting>
  <conditionalFormatting sqref="B23 B19">
    <cfRule type="duplicateValues" dxfId="160" priority="25"/>
  </conditionalFormatting>
  <conditionalFormatting sqref="A13 A16:A18 A7:A11">
    <cfRule type="duplicateValues" dxfId="159" priority="31"/>
  </conditionalFormatting>
  <conditionalFormatting sqref="B13 B16:B18 B7:B11">
    <cfRule type="duplicateValues" dxfId="158" priority="32"/>
  </conditionalFormatting>
  <conditionalFormatting sqref="A12">
    <cfRule type="duplicateValues" dxfId="157" priority="21"/>
  </conditionalFormatting>
  <conditionalFormatting sqref="B12">
    <cfRule type="duplicateValues" dxfId="156" priority="22"/>
  </conditionalFormatting>
  <conditionalFormatting sqref="A14">
    <cfRule type="duplicateValues" dxfId="155" priority="19"/>
  </conditionalFormatting>
  <conditionalFormatting sqref="A14">
    <cfRule type="duplicateValues" dxfId="154" priority="20"/>
  </conditionalFormatting>
  <conditionalFormatting sqref="A6">
    <cfRule type="duplicateValues" dxfId="153" priority="15"/>
  </conditionalFormatting>
  <conditionalFormatting sqref="A6">
    <cfRule type="duplicateValues" dxfId="152" priority="16"/>
  </conditionalFormatting>
  <conditionalFormatting sqref="A4">
    <cfRule type="duplicateValues" dxfId="151" priority="10"/>
  </conditionalFormatting>
  <conditionalFormatting sqref="A5">
    <cfRule type="duplicateValues" dxfId="150" priority="9"/>
  </conditionalFormatting>
  <conditionalFormatting sqref="B5">
    <cfRule type="duplicateValues" dxfId="149" priority="8"/>
  </conditionalFormatting>
  <conditionalFormatting sqref="B4">
    <cfRule type="duplicateValues" dxfId="148" priority="7"/>
  </conditionalFormatting>
  <conditionalFormatting sqref="A3">
    <cfRule type="duplicateValues" dxfId="147" priority="3"/>
  </conditionalFormatting>
  <conditionalFormatting sqref="B3">
    <cfRule type="duplicateValues" dxfId="146" priority="4"/>
  </conditionalFormatting>
  <conditionalFormatting sqref="A15">
    <cfRule type="duplicateValues" dxfId="145" priority="1"/>
  </conditionalFormatting>
  <conditionalFormatting sqref="A15">
    <cfRule type="duplicateValues" dxfId="144" priority="2"/>
  </conditionalFormatting>
  <hyperlinks>
    <hyperlink ref="A6" r:id="rId1" display="https://octane.deloitte.com/ui/entity-navigation.jsp?p=1001/399004&amp;entityType=work_item&amp;id=1946657" xr:uid="{78CCAD68-91CF-46A5-8556-F3976F95DB24}"/>
    <hyperlink ref="A7" r:id="rId2" display="https://octane.deloitte.com/ui/entity-navigation.jsp?p=1001/399004&amp;entityType=work_item&amp;id=2012335" xr:uid="{BAB51AE9-C133-44BC-97BF-1F06212FA483}"/>
    <hyperlink ref="A8" r:id="rId3" display="https://octane.deloitte.com/ui/entity-navigation.jsp?p=1001/399004&amp;entityType=work_item&amp;id=2024042" xr:uid="{71CABE1D-C751-473E-B2A5-4989DD115DD4}"/>
    <hyperlink ref="A9" r:id="rId4" display="https://octane.deloitte.com/ui/entity-navigation.jsp?p=1001/399004&amp;entityType=work_item&amp;id=2023261" xr:uid="{B708C7C2-88C9-4F5E-A183-DAFFA27B4340}"/>
    <hyperlink ref="A10" r:id="rId5" display="https://octane.deloitte.com/ui/entity-navigation.jsp?p=1001/399004&amp;entityType=work_item&amp;id=2020483" xr:uid="{F7ED3EA0-6238-4E13-BDF3-F46612749B27}"/>
    <hyperlink ref="A11" r:id="rId6" display="https://octane.deloitte.com/ui/entity-navigation.jsp?p=1001/399004&amp;entityType=work_item&amp;id=2024104" xr:uid="{39238812-35DC-4FBD-B075-3100DEA2C965}"/>
    <hyperlink ref="A12" r:id="rId7" display="https://octane.deloitte.com/ui/entity-navigation.jsp?p=1001/399004&amp;entityType=work_item&amp;id=2024108" xr:uid="{F1E1F694-D4A8-406F-87D5-B28D503DBF4D}"/>
    <hyperlink ref="A13" r:id="rId8" display="https://octane.deloitte.com/ui/entity-navigation.jsp?p=1001/399004&amp;entityType=work_item&amp;id=2024119" xr:uid="{89CB7F65-019F-42E0-A4DA-39A42B21056A}"/>
    <hyperlink ref="A14" r:id="rId9" display="https://octane.deloitte.com/ui/entity-navigation.jsp?p=1001/399004&amp;entityType=work_item&amp;id=2025028" xr:uid="{D31E1816-A238-4A9F-9E64-37FCC6DEE646}"/>
    <hyperlink ref="A4" r:id="rId10" display="https://octane.deloitte.com/ui/entity-navigation.jsp?p=1001/399004&amp;entityType=work_item&amp;id=1997434" xr:uid="{219239B9-5AB0-42B6-A86C-DD0B956C73D1}"/>
    <hyperlink ref="A5" r:id="rId11" display="https://octane.deloitte.com/ui/entity-navigation.jsp?p=1001/399004&amp;entityType=work_item&amp;id=1998098" xr:uid="{D453851E-5414-40A5-8DE0-8E196DE2798C}"/>
    <hyperlink ref="A3" r:id="rId12" display="https://octane.deloitte.com/ui/entity-navigation.jsp?p=1001/399004&amp;entityType=work_item&amp;id=1992421" xr:uid="{164CF6E7-B646-45D3-A9E1-64A36B5A38C2}"/>
    <hyperlink ref="A16" r:id="rId13" display="https://octane.deloitte.com/ui/entity-navigation.jsp?p=1001/399004&amp;entityType=work_item&amp;id=2031794" xr:uid="{6D1951EA-24C2-40B4-A69E-6A10910D0A7C}"/>
    <hyperlink ref="A17" r:id="rId14" display="https://octane.deloitte.com/ui/entity-navigation.jsp?p=1001/399004&amp;entityType=work_item&amp;id=2031808" xr:uid="{14334646-8DC1-4228-ABEE-B0D398604779}"/>
  </hyperlinks>
  <pageMargins left="0.7" right="0.7" top="0.75" bottom="0.75" header="0.3" footer="0.3"/>
  <pageSetup paperSize="9" orientation="portrait" r:id="rId1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FCC83-2E1A-4706-97BF-EFB992CEE3BE}">
  <dimension ref="A1:R68"/>
  <sheetViews>
    <sheetView topLeftCell="C1" zoomScale="77" zoomScaleNormal="55" workbookViewId="0">
      <selection activeCell="K17" sqref="K17"/>
    </sheetView>
  </sheetViews>
  <sheetFormatPr defaultColWidth="8.7265625" defaultRowHeight="13" x14ac:dyDescent="0.3"/>
  <cols>
    <col min="1" max="1" width="20.1796875" style="56" customWidth="1"/>
    <col min="2" max="2" width="44.1796875" style="56" customWidth="1"/>
    <col min="3" max="3" width="23.453125" style="56" customWidth="1"/>
    <col min="4" max="4" width="18.54296875" style="56" customWidth="1"/>
    <col min="5" max="5" width="21.54296875" style="56" customWidth="1"/>
    <col min="6" max="6" width="16.453125" style="56" customWidth="1"/>
    <col min="7" max="7" width="13" style="56" customWidth="1"/>
    <col min="8" max="8" width="8.7265625" style="56" customWidth="1"/>
    <col min="9" max="9" width="11.1796875" style="56" customWidth="1"/>
    <col min="10" max="10" width="15.453125" style="56" customWidth="1"/>
    <col min="11" max="12" width="8.7265625" style="56" customWidth="1"/>
    <col min="13" max="13" width="14.81640625" style="56" customWidth="1"/>
    <col min="14" max="14" width="20.54296875" style="56" customWidth="1"/>
    <col min="15" max="15" width="13.7265625" style="56" customWidth="1"/>
    <col min="16" max="16" width="16" style="56" customWidth="1"/>
    <col min="17" max="17" width="41.81640625" style="56" customWidth="1"/>
    <col min="18" max="18" width="18.26953125" style="56" customWidth="1"/>
    <col min="19" max="16384" width="8.7265625" style="56"/>
  </cols>
  <sheetData>
    <row r="1" spans="1:18" x14ac:dyDescent="0.3">
      <c r="A1" s="396" t="s">
        <v>1668</v>
      </c>
      <c r="B1" s="397"/>
      <c r="C1" s="397"/>
      <c r="D1" s="397"/>
      <c r="E1" s="397"/>
      <c r="F1" s="397"/>
      <c r="G1" s="397"/>
      <c r="H1" s="397"/>
      <c r="I1" s="397"/>
      <c r="J1" s="397"/>
      <c r="K1" s="397"/>
    </row>
    <row r="2" spans="1:18" ht="40" customHeight="1" x14ac:dyDescent="0.3">
      <c r="A2" s="344" t="s">
        <v>74</v>
      </c>
      <c r="B2" s="344" t="s">
        <v>119</v>
      </c>
      <c r="C2" s="344" t="s">
        <v>120</v>
      </c>
      <c r="D2" s="344" t="s">
        <v>121</v>
      </c>
      <c r="E2" s="344" t="s">
        <v>122</v>
      </c>
      <c r="F2" s="344" t="s">
        <v>123</v>
      </c>
      <c r="G2" s="344" t="s">
        <v>124</v>
      </c>
      <c r="H2" s="344" t="s">
        <v>125</v>
      </c>
      <c r="I2" s="412" t="s">
        <v>27</v>
      </c>
      <c r="J2" s="413"/>
      <c r="K2" s="344" t="s">
        <v>213</v>
      </c>
    </row>
    <row r="3" spans="1:18" ht="14.5" customHeight="1" x14ac:dyDescent="0.3">
      <c r="A3" s="33" t="s">
        <v>81</v>
      </c>
      <c r="B3" s="33">
        <f>COUNTA(B12:B67)</f>
        <v>25</v>
      </c>
      <c r="C3" s="33">
        <f>COUNTIF(C11:C67,C2)</f>
        <v>16</v>
      </c>
      <c r="D3" s="33">
        <f>COUNTIF(C11:C67,D2)</f>
        <v>0</v>
      </c>
      <c r="E3" s="33">
        <f>COUNTIF(C11:C67,E2)</f>
        <v>0</v>
      </c>
      <c r="F3" s="33">
        <f>COUNTIF(C11:C67,F2)</f>
        <v>0</v>
      </c>
      <c r="G3" s="33">
        <f>COUNTIF(C11:C67,G2)</f>
        <v>0</v>
      </c>
      <c r="H3" s="33">
        <f>COUNTIF(C11:C67,H2)</f>
        <v>0</v>
      </c>
      <c r="I3" s="414">
        <f>COUNTIF(C11:C67,I2)</f>
        <v>2</v>
      </c>
      <c r="J3" s="415"/>
      <c r="K3" s="346">
        <f>COUNTIF(C11:C67,K2)</f>
        <v>6</v>
      </c>
      <c r="L3" s="89"/>
    </row>
    <row r="6" spans="1:18" x14ac:dyDescent="0.3">
      <c r="A6" s="387" t="s">
        <v>1669</v>
      </c>
      <c r="B6" s="388"/>
      <c r="C6" s="388"/>
      <c r="D6" s="388"/>
      <c r="E6" s="388"/>
      <c r="F6" s="388"/>
      <c r="G6" s="388"/>
      <c r="H6" s="388"/>
      <c r="I6" s="388"/>
      <c r="J6" s="388"/>
      <c r="K6" s="388"/>
      <c r="L6" s="388"/>
      <c r="M6" s="388"/>
      <c r="N6" s="388"/>
      <c r="O6" s="388"/>
    </row>
    <row r="7" spans="1:18" ht="14.5" customHeight="1" x14ac:dyDescent="0.3">
      <c r="A7" s="392" t="s">
        <v>74</v>
      </c>
      <c r="B7" s="392" t="s">
        <v>109</v>
      </c>
      <c r="C7" s="392" t="s">
        <v>127</v>
      </c>
      <c r="D7" s="392" t="s">
        <v>128</v>
      </c>
      <c r="E7" s="392" t="s">
        <v>77</v>
      </c>
      <c r="F7" s="392" t="s">
        <v>125</v>
      </c>
      <c r="G7" s="392" t="s">
        <v>129</v>
      </c>
      <c r="H7" s="392" t="s">
        <v>130</v>
      </c>
      <c r="I7" s="401" t="s">
        <v>148</v>
      </c>
      <c r="J7" s="407"/>
      <c r="K7" s="402"/>
      <c r="L7" s="401" t="s">
        <v>131</v>
      </c>
      <c r="M7" s="402"/>
      <c r="N7" s="399" t="s">
        <v>132</v>
      </c>
      <c r="O7" s="399" t="s">
        <v>133</v>
      </c>
    </row>
    <row r="8" spans="1:18" x14ac:dyDescent="0.3">
      <c r="A8" s="392"/>
      <c r="B8" s="392"/>
      <c r="C8" s="392"/>
      <c r="D8" s="392"/>
      <c r="E8" s="392"/>
      <c r="F8" s="392"/>
      <c r="G8" s="392"/>
      <c r="H8" s="392"/>
      <c r="I8" s="403"/>
      <c r="J8" s="408"/>
      <c r="K8" s="404"/>
      <c r="L8" s="403"/>
      <c r="M8" s="404"/>
      <c r="N8" s="400"/>
      <c r="O8" s="400"/>
    </row>
    <row r="9" spans="1:18" ht="14.5" customHeight="1" x14ac:dyDescent="0.3">
      <c r="A9" s="33" t="s">
        <v>81</v>
      </c>
      <c r="B9" s="33">
        <f>E68</f>
        <v>32</v>
      </c>
      <c r="C9" s="33">
        <f>F68</f>
        <v>32</v>
      </c>
      <c r="D9" s="33">
        <f>G68</f>
        <v>0</v>
      </c>
      <c r="E9" s="96">
        <f>H68</f>
        <v>0</v>
      </c>
      <c r="F9" s="96">
        <f>I68</f>
        <v>0</v>
      </c>
      <c r="G9" s="59">
        <f>K68</f>
        <v>0</v>
      </c>
      <c r="H9" s="33">
        <f>L68</f>
        <v>32</v>
      </c>
      <c r="I9" s="409">
        <f>J68</f>
        <v>0</v>
      </c>
      <c r="J9" s="410"/>
      <c r="K9" s="411"/>
      <c r="L9" s="405">
        <f>M68</f>
        <v>1</v>
      </c>
      <c r="M9" s="406"/>
      <c r="N9" s="345">
        <f>IFERROR(N68,0)</f>
        <v>1</v>
      </c>
      <c r="O9" s="202">
        <f>IFERROR(O68,0)</f>
        <v>0.9375</v>
      </c>
      <c r="P9" s="193"/>
    </row>
    <row r="11" spans="1:18" x14ac:dyDescent="0.3">
      <c r="A11" s="342" t="s">
        <v>106</v>
      </c>
      <c r="B11" s="342" t="s">
        <v>2</v>
      </c>
      <c r="C11" s="342" t="s">
        <v>107</v>
      </c>
      <c r="D11" s="342" t="s">
        <v>108</v>
      </c>
      <c r="E11" s="342" t="s">
        <v>109</v>
      </c>
      <c r="F11" s="342" t="s">
        <v>127</v>
      </c>
      <c r="G11" s="342" t="s">
        <v>128</v>
      </c>
      <c r="H11" s="342" t="s">
        <v>77</v>
      </c>
      <c r="I11" s="342" t="s">
        <v>125</v>
      </c>
      <c r="J11" s="342" t="s">
        <v>148</v>
      </c>
      <c r="K11" s="342" t="s">
        <v>129</v>
      </c>
      <c r="L11" s="342" t="s">
        <v>130</v>
      </c>
      <c r="M11" s="342" t="s">
        <v>134</v>
      </c>
      <c r="N11" s="342" t="s">
        <v>132</v>
      </c>
      <c r="O11" s="342" t="s">
        <v>135</v>
      </c>
      <c r="P11" s="342" t="s">
        <v>136</v>
      </c>
      <c r="Q11" s="342" t="s">
        <v>18</v>
      </c>
      <c r="R11" s="342" t="s">
        <v>137</v>
      </c>
    </row>
    <row r="12" spans="1:18" ht="14.5" x14ac:dyDescent="0.35">
      <c r="A12" s="213">
        <v>2024104</v>
      </c>
      <c r="B12" s="228" t="str">
        <f>VLOOKUP(A12,'S11 Details'!1:86,2,FALSE)</f>
        <v>2 Request a MaineCare Card</v>
      </c>
      <c r="C12" s="357" t="s">
        <v>120</v>
      </c>
      <c r="D12" s="230" t="str">
        <f>VLOOKUP(A12,'S11 Details'!1:135,4,FALSE)</f>
        <v>TBD</v>
      </c>
      <c r="E12" s="33">
        <f>VLOOKUP(A12,'S11 Details'!A1:Q93,17,0)</f>
        <v>8</v>
      </c>
      <c r="F12" s="231">
        <v>8</v>
      </c>
      <c r="G12" s="231"/>
      <c r="H12" s="231"/>
      <c r="I12" s="231"/>
      <c r="J12" s="231"/>
      <c r="K12" s="232">
        <f>E12-SUM(F12+G12+H12+I12+J12)</f>
        <v>0</v>
      </c>
      <c r="L12" s="231">
        <f t="shared" ref="L12:L18" si="0">F12+G12</f>
        <v>8</v>
      </c>
      <c r="M12" s="233">
        <f t="shared" ref="M12:M19" si="1">IFERROR(L12/E12,0)</f>
        <v>1</v>
      </c>
      <c r="N12" s="233">
        <f t="shared" ref="N12:N19" si="2">IFERROR(F12/L12,0)</f>
        <v>1</v>
      </c>
      <c r="O12" s="233">
        <f t="shared" ref="O12:O19" si="3">IFERROR(R12/L12,0)</f>
        <v>0.875</v>
      </c>
      <c r="P12" s="236"/>
      <c r="Q12" s="235"/>
      <c r="R12" s="236">
        <v>7</v>
      </c>
    </row>
    <row r="13" spans="1:18" ht="14.5" x14ac:dyDescent="0.35">
      <c r="A13" s="213">
        <v>2024108</v>
      </c>
      <c r="B13" s="228" t="str">
        <f>VLOOKUP(A13,'S11 Details'!2:87,2,FALSE)</f>
        <v>2.1 Enabling the Request a MaineCare Card Link</v>
      </c>
      <c r="C13" s="35" t="s">
        <v>27</v>
      </c>
      <c r="D13" s="230" t="str">
        <f>VLOOKUP(A13,'S11 Details'!2:136,4,FALSE)</f>
        <v>TBD</v>
      </c>
      <c r="E13" s="33">
        <f>VLOOKUP(A13,'S11 Details'!A2:Q94,17,0)</f>
        <v>0</v>
      </c>
      <c r="F13" s="33"/>
      <c r="G13" s="33"/>
      <c r="H13" s="33"/>
      <c r="I13" s="33"/>
      <c r="J13" s="33"/>
      <c r="K13" s="232">
        <v>0</v>
      </c>
      <c r="L13" s="33">
        <f t="shared" si="0"/>
        <v>0</v>
      </c>
      <c r="M13" s="345">
        <f t="shared" si="1"/>
        <v>0</v>
      </c>
      <c r="N13" s="345">
        <f t="shared" si="2"/>
        <v>0</v>
      </c>
      <c r="O13" s="345">
        <f t="shared" si="3"/>
        <v>0</v>
      </c>
      <c r="P13" s="346"/>
      <c r="Q13" s="41"/>
      <c r="R13" s="346"/>
    </row>
    <row r="14" spans="1:18" ht="14.5" x14ac:dyDescent="0.35">
      <c r="A14" s="213">
        <v>2024119</v>
      </c>
      <c r="B14" s="228" t="str">
        <f>VLOOKUP(A14,'S11 Details'!3:88,2,FALSE)</f>
        <v>2.2 Submitting the MaineCare Card Request</v>
      </c>
      <c r="C14" s="229" t="s">
        <v>27</v>
      </c>
      <c r="D14" s="230" t="str">
        <f>VLOOKUP(A14,'S11 Details'!3:137,4,FALSE)</f>
        <v>TBD</v>
      </c>
      <c r="E14" s="33">
        <f>VLOOKUP(A14,'S11 Details'!A3:Q95,17,0)</f>
        <v>0</v>
      </c>
      <c r="F14" s="33"/>
      <c r="G14" s="33"/>
      <c r="H14" s="33"/>
      <c r="I14" s="33"/>
      <c r="J14" s="33"/>
      <c r="K14" s="232">
        <v>0</v>
      </c>
      <c r="L14" s="33">
        <f t="shared" si="0"/>
        <v>0</v>
      </c>
      <c r="M14" s="345">
        <f t="shared" si="1"/>
        <v>0</v>
      </c>
      <c r="N14" s="345">
        <f t="shared" si="2"/>
        <v>0</v>
      </c>
      <c r="O14" s="345">
        <f t="shared" si="3"/>
        <v>0</v>
      </c>
      <c r="P14" s="31"/>
      <c r="Q14" s="41"/>
      <c r="R14" s="346"/>
    </row>
    <row r="15" spans="1:18" ht="26.15" customHeight="1" x14ac:dyDescent="0.35">
      <c r="A15" s="213">
        <v>2045755</v>
      </c>
      <c r="B15" s="228" t="str">
        <f>VLOOKUP(A15,'S11 Details'!4:89,2,FALSE)</f>
        <v>3.2 My Information - Update to pull information from the Contact object if the Member object is unavailable</v>
      </c>
      <c r="C15" s="229" t="s">
        <v>120</v>
      </c>
      <c r="D15" s="230" t="str">
        <f>VLOOKUP(A15,'S11 Details'!4:138,4,FALSE)</f>
        <v>TBD</v>
      </c>
      <c r="E15" s="33">
        <f>VLOOKUP(A15,'S11 Details'!A4:Q96,17,0)</f>
        <v>3</v>
      </c>
      <c r="F15" s="33">
        <v>3</v>
      </c>
      <c r="G15" s="33"/>
      <c r="H15" s="33"/>
      <c r="I15" s="33"/>
      <c r="J15" s="33"/>
      <c r="K15" s="232">
        <f>E15-SUM(F15+G15+H15+I15+J15)</f>
        <v>0</v>
      </c>
      <c r="L15" s="33">
        <f t="shared" si="0"/>
        <v>3</v>
      </c>
      <c r="M15" s="345">
        <f t="shared" si="1"/>
        <v>1</v>
      </c>
      <c r="N15" s="345">
        <f t="shared" si="2"/>
        <v>1</v>
      </c>
      <c r="O15" s="345">
        <f t="shared" si="3"/>
        <v>0.66666666666666663</v>
      </c>
      <c r="P15" s="31"/>
      <c r="Q15" s="41"/>
      <c r="R15" s="346">
        <v>2</v>
      </c>
    </row>
    <row r="16" spans="1:18" ht="26" x14ac:dyDescent="0.35">
      <c r="A16" s="213">
        <v>2047670</v>
      </c>
      <c r="B16" s="228" t="str">
        <f>VLOOKUP(A16,'S11 Details'!5:90,2,FALSE)</f>
        <v>2.1 Get Started on the SNAP 6 Month Report - update to change informational box text</v>
      </c>
      <c r="C16" s="229" t="s">
        <v>120</v>
      </c>
      <c r="D16" s="230" t="str">
        <f>VLOOKUP(A16,'S11 Details'!5:139,4,FALSE)</f>
        <v>TBD</v>
      </c>
      <c r="E16" s="33">
        <f>VLOOKUP(A16,'S11 Details'!A5:Q97,17,0)</f>
        <v>0</v>
      </c>
      <c r="F16" s="33"/>
      <c r="G16" s="33"/>
      <c r="H16" s="33"/>
      <c r="I16" s="33"/>
      <c r="J16" s="33"/>
      <c r="K16" s="232">
        <f>E16-SUM(F16+G16+H16+I16+J16)</f>
        <v>0</v>
      </c>
      <c r="L16" s="33">
        <f t="shared" si="0"/>
        <v>0</v>
      </c>
      <c r="M16" s="345">
        <f t="shared" si="1"/>
        <v>0</v>
      </c>
      <c r="N16" s="345">
        <f t="shared" si="2"/>
        <v>0</v>
      </c>
      <c r="O16" s="345">
        <f t="shared" si="3"/>
        <v>0</v>
      </c>
      <c r="P16" s="31"/>
      <c r="Q16" s="42"/>
      <c r="R16" s="346"/>
    </row>
    <row r="17" spans="1:18" ht="26.15" customHeight="1" x14ac:dyDescent="0.35">
      <c r="A17" s="213">
        <v>2047859</v>
      </c>
      <c r="B17" s="34" t="str">
        <f>VLOOKUP(A17,'S11 Details'!6:91,2,FALSE)</f>
        <v>Messages for Failed Password Change</v>
      </c>
      <c r="C17" s="35" t="s">
        <v>120</v>
      </c>
      <c r="D17" s="36" t="str">
        <f>VLOOKUP(A17,'S11 Details'!6:140,4,FALSE)</f>
        <v>TBD</v>
      </c>
      <c r="E17" s="33">
        <f>VLOOKUP(A17,'S11 Details'!A6:Q98,17,0)</f>
        <v>3</v>
      </c>
      <c r="F17" s="33">
        <v>3</v>
      </c>
      <c r="G17" s="33"/>
      <c r="H17" s="33"/>
      <c r="I17" s="33"/>
      <c r="J17" s="33"/>
      <c r="K17" s="59">
        <f>E17-SUM(F17+G17+H17+I17+J17)</f>
        <v>0</v>
      </c>
      <c r="L17" s="33">
        <f t="shared" si="0"/>
        <v>3</v>
      </c>
      <c r="M17" s="345">
        <f t="shared" si="1"/>
        <v>1</v>
      </c>
      <c r="N17" s="345">
        <f t="shared" si="2"/>
        <v>1</v>
      </c>
      <c r="O17" s="345">
        <f t="shared" si="3"/>
        <v>0.66666666666666663</v>
      </c>
      <c r="P17" s="31"/>
      <c r="Q17" s="41"/>
      <c r="R17" s="346">
        <v>2</v>
      </c>
    </row>
    <row r="18" spans="1:18" ht="26.15" customHeight="1" x14ac:dyDescent="0.35">
      <c r="A18" s="213">
        <v>2050194</v>
      </c>
      <c r="B18" s="34" t="str">
        <f>VLOOKUP(A18,'S11 Details'!7:92,2,FALSE)</f>
        <v>Update MaineCare display logic for Assets to include anyone applying for Medicare Savings Plan</v>
      </c>
      <c r="C18" s="35" t="s">
        <v>120</v>
      </c>
      <c r="D18" s="36" t="str">
        <f>VLOOKUP(A18,'S11 Details'!7:141,4,FALSE)</f>
        <v>TBD</v>
      </c>
      <c r="E18" s="33">
        <f>VLOOKUP(A18,'S11 Details'!A7:Q99,17,0)</f>
        <v>3</v>
      </c>
      <c r="F18" s="33">
        <v>3</v>
      </c>
      <c r="G18" s="33"/>
      <c r="H18" s="33"/>
      <c r="I18" s="33"/>
      <c r="J18" s="33"/>
      <c r="K18" s="59">
        <v>0</v>
      </c>
      <c r="L18" s="33">
        <f t="shared" si="0"/>
        <v>3</v>
      </c>
      <c r="M18" s="345">
        <f t="shared" si="1"/>
        <v>1</v>
      </c>
      <c r="N18" s="345">
        <f t="shared" si="2"/>
        <v>1</v>
      </c>
      <c r="O18" s="345">
        <f t="shared" si="3"/>
        <v>0.66666666666666663</v>
      </c>
      <c r="P18" s="31"/>
      <c r="Q18" s="42"/>
      <c r="R18" s="346">
        <v>2</v>
      </c>
    </row>
    <row r="19" spans="1:18" ht="26.15" customHeight="1" x14ac:dyDescent="0.35">
      <c r="A19" s="284">
        <v>2050325</v>
      </c>
      <c r="B19" s="228" t="str">
        <f>VLOOKUP(A19,'S11 Details'!8:93,2,FALSE)</f>
        <v>Update all instances of "Cub Care" program</v>
      </c>
      <c r="C19" s="229" t="s">
        <v>1670</v>
      </c>
      <c r="D19" s="230" t="str">
        <f>VLOOKUP(A19,'S11 Details'!8:142,4,FALSE)</f>
        <v>TBD</v>
      </c>
      <c r="E19" s="33">
        <f>VLOOKUP(A19,'S11 Details'!A8:Q100,17,0)</f>
        <v>0</v>
      </c>
      <c r="F19" s="33"/>
      <c r="G19" s="33"/>
      <c r="H19" s="33"/>
      <c r="I19" s="33"/>
      <c r="J19" s="33"/>
      <c r="K19" s="232">
        <f>E19-SUM(F19+G19+H19+I19+J19)</f>
        <v>0</v>
      </c>
      <c r="L19" s="33">
        <f>F19+G19</f>
        <v>0</v>
      </c>
      <c r="M19" s="345">
        <f t="shared" si="1"/>
        <v>0</v>
      </c>
      <c r="N19" s="345">
        <f t="shared" si="2"/>
        <v>0</v>
      </c>
      <c r="O19" s="345">
        <f t="shared" si="3"/>
        <v>0</v>
      </c>
      <c r="P19" s="31"/>
      <c r="Q19" s="42"/>
      <c r="R19" s="346"/>
    </row>
    <row r="20" spans="1:18" ht="26" x14ac:dyDescent="0.35">
      <c r="A20" s="1">
        <v>2052371</v>
      </c>
      <c r="B20" s="34" t="str">
        <f>VLOOKUP(A20,'S11 Details'!9:94,2,FALSE)</f>
        <v>Update to change link from custom to standard Sign In page in all places in the portal</v>
      </c>
      <c r="C20" s="35" t="s">
        <v>120</v>
      </c>
      <c r="D20" s="36" t="str">
        <f>VLOOKUP(A20,'S11 Details'!9:143,4,FALSE)</f>
        <v>TBD</v>
      </c>
      <c r="E20" s="33">
        <f>VLOOKUP(A20,'S11 Details'!A9:Q101,17,0)</f>
        <v>0</v>
      </c>
      <c r="F20" s="33"/>
      <c r="G20" s="33"/>
      <c r="H20" s="33"/>
      <c r="I20" s="33"/>
      <c r="J20" s="33"/>
      <c r="K20" s="59">
        <f t="shared" ref="K20:K27" si="4">E20-SUM(F20+G20+H20+I20+J20)</f>
        <v>0</v>
      </c>
      <c r="L20" s="33">
        <f t="shared" ref="L20:L27" si="5">F20+G20</f>
        <v>0</v>
      </c>
      <c r="M20" s="345">
        <f t="shared" ref="M20:M27" si="6">IFERROR(L20/E20,0)</f>
        <v>0</v>
      </c>
      <c r="N20" s="345">
        <f t="shared" ref="N20:N27" si="7">IFERROR(F20/L20,0)</f>
        <v>0</v>
      </c>
      <c r="O20" s="345">
        <f t="shared" ref="O20:O27" si="8">IFERROR(R20/L20,0)</f>
        <v>0</v>
      </c>
      <c r="P20" s="31"/>
      <c r="Q20" s="31"/>
      <c r="R20" s="346">
        <v>1</v>
      </c>
    </row>
    <row r="21" spans="1:18" ht="26.15" customHeight="1" x14ac:dyDescent="0.35">
      <c r="A21" s="1">
        <v>2054033</v>
      </c>
      <c r="B21" s="228" t="str">
        <f>VLOOKUP(A21,'S11 Details'!10:95,2,FALSE)</f>
        <v>Expedited SNAP Indicator should only be calculated for a Benefits Application, not for any of the other flows</v>
      </c>
      <c r="C21" s="229" t="s">
        <v>120</v>
      </c>
      <c r="D21" s="230" t="str">
        <f>VLOOKUP(A21,'S11 Details'!10:144,4,FALSE)</f>
        <v>TBD</v>
      </c>
      <c r="E21" s="33">
        <f>VLOOKUP(A21,'S11 Details'!A10:Q102,17,0)</f>
        <v>4</v>
      </c>
      <c r="F21" s="33">
        <v>4</v>
      </c>
      <c r="G21" s="33"/>
      <c r="H21" s="33"/>
      <c r="I21" s="33"/>
      <c r="J21" s="33"/>
      <c r="K21" s="232">
        <f t="shared" si="4"/>
        <v>0</v>
      </c>
      <c r="L21" s="33">
        <f t="shared" si="5"/>
        <v>4</v>
      </c>
      <c r="M21" s="345">
        <f t="shared" si="6"/>
        <v>1</v>
      </c>
      <c r="N21" s="345">
        <f t="shared" si="7"/>
        <v>1</v>
      </c>
      <c r="O21" s="345">
        <f t="shared" si="8"/>
        <v>1</v>
      </c>
      <c r="P21" s="31"/>
      <c r="Q21" s="41"/>
      <c r="R21" s="346">
        <v>4</v>
      </c>
    </row>
    <row r="22" spans="1:18" ht="26.15" customHeight="1" x14ac:dyDescent="0.35">
      <c r="A22" s="271">
        <v>2054035</v>
      </c>
      <c r="B22" s="228" t="str">
        <f>VLOOKUP(A22,'S11 Details'!11:96,2,FALSE)</f>
        <v>2.05.03 Add Authorized Representative - Update to change max length of Organization Name from 50 to 30.</v>
      </c>
      <c r="C22" s="229" t="s">
        <v>120</v>
      </c>
      <c r="D22" s="230" t="str">
        <f>VLOOKUP(A22,'S11 Details'!11:145,4,FALSE)</f>
        <v>TBD</v>
      </c>
      <c r="E22" s="33">
        <f>VLOOKUP(A22,'S11 Details'!A11:Q103,17,0)</f>
        <v>0</v>
      </c>
      <c r="F22" s="33"/>
      <c r="G22" s="33"/>
      <c r="H22" s="33"/>
      <c r="I22" s="33"/>
      <c r="J22" s="33"/>
      <c r="K22" s="232">
        <f t="shared" si="4"/>
        <v>0</v>
      </c>
      <c r="L22" s="33">
        <f t="shared" si="5"/>
        <v>0</v>
      </c>
      <c r="M22" s="345">
        <f t="shared" si="6"/>
        <v>0</v>
      </c>
      <c r="N22" s="345">
        <f t="shared" si="7"/>
        <v>0</v>
      </c>
      <c r="O22" s="345">
        <f t="shared" si="8"/>
        <v>0</v>
      </c>
      <c r="P22" s="31"/>
      <c r="Q22" s="41"/>
      <c r="R22" s="346">
        <v>1</v>
      </c>
    </row>
    <row r="23" spans="1:18" ht="26.15" customHeight="1" x14ac:dyDescent="0.35">
      <c r="A23" s="213">
        <v>1946657</v>
      </c>
      <c r="B23" s="228" t="str">
        <f>VLOOKUP(A23,'S11 Details'!12:97,2,FALSE)</f>
        <v>2.4 View Notice Notification Configuration</v>
      </c>
      <c r="C23" s="229" t="s">
        <v>213</v>
      </c>
      <c r="D23" s="230" t="str">
        <f>VLOOKUP(A23,'S11 Details'!12:146,4,FALSE)</f>
        <v>TBD</v>
      </c>
      <c r="E23" s="33">
        <v>0</v>
      </c>
      <c r="F23" s="33"/>
      <c r="G23" s="33"/>
      <c r="H23" s="33"/>
      <c r="I23" s="33"/>
      <c r="J23" s="33"/>
      <c r="K23" s="232">
        <f t="shared" si="4"/>
        <v>0</v>
      </c>
      <c r="L23" s="33">
        <f t="shared" si="5"/>
        <v>0</v>
      </c>
      <c r="M23" s="345">
        <f t="shared" si="6"/>
        <v>0</v>
      </c>
      <c r="N23" s="345">
        <f t="shared" si="7"/>
        <v>0</v>
      </c>
      <c r="O23" s="345">
        <f t="shared" si="8"/>
        <v>0</v>
      </c>
      <c r="P23" s="31"/>
      <c r="Q23" s="41"/>
      <c r="R23" s="346"/>
    </row>
    <row r="24" spans="1:18" ht="26.15" customHeight="1" x14ac:dyDescent="0.35">
      <c r="A24" s="213">
        <v>2012335</v>
      </c>
      <c r="B24" s="34" t="str">
        <f>VLOOKUP(A24,'S11 Details'!13:98,2,FALSE)</f>
        <v>4.3 Use of This Website - Update text</v>
      </c>
      <c r="C24" s="35" t="s">
        <v>120</v>
      </c>
      <c r="D24" s="36" t="str">
        <f>VLOOKUP(A24,'S11 Details'!13:147,4,FALSE)</f>
        <v>TBD</v>
      </c>
      <c r="E24" s="33">
        <f>VLOOKUP(A24,'S11 Details'!A13:Q105,17,0)</f>
        <v>0</v>
      </c>
      <c r="F24" s="33"/>
      <c r="G24" s="33"/>
      <c r="H24" s="33"/>
      <c r="I24" s="33"/>
      <c r="J24" s="33"/>
      <c r="K24" s="59">
        <f t="shared" si="4"/>
        <v>0</v>
      </c>
      <c r="L24" s="33">
        <f t="shared" si="5"/>
        <v>0</v>
      </c>
      <c r="M24" s="345">
        <f t="shared" si="6"/>
        <v>0</v>
      </c>
      <c r="N24" s="345">
        <f t="shared" si="7"/>
        <v>0</v>
      </c>
      <c r="O24" s="345">
        <f t="shared" si="8"/>
        <v>0</v>
      </c>
      <c r="P24" s="31"/>
      <c r="Q24" s="41"/>
      <c r="R24" s="346">
        <v>1</v>
      </c>
    </row>
    <row r="25" spans="1:18" ht="26.15" customHeight="1" x14ac:dyDescent="0.35">
      <c r="A25" s="213">
        <v>2041444</v>
      </c>
      <c r="B25" s="34" t="str">
        <f>VLOOKUP(A25,'S11 Details'!14:99,2,FALSE)</f>
        <v>Adding logic to change the MaineCare flow from MAGI to Non-MAGI if someone requests assistance with paying for LTC services.</v>
      </c>
      <c r="C25" s="35" t="s">
        <v>120</v>
      </c>
      <c r="D25" s="36" t="str">
        <f>VLOOKUP(A25,'S11 Details'!14:148,4,FALSE)</f>
        <v>TBD</v>
      </c>
      <c r="E25" s="33">
        <f>VLOOKUP(A25,'S11 Details'!A14:Q106,17,0)</f>
        <v>5</v>
      </c>
      <c r="F25" s="33">
        <v>5</v>
      </c>
      <c r="G25" s="33"/>
      <c r="H25" s="33"/>
      <c r="I25" s="33"/>
      <c r="J25" s="33"/>
      <c r="K25" s="59">
        <v>0</v>
      </c>
      <c r="L25" s="33">
        <f t="shared" si="5"/>
        <v>5</v>
      </c>
      <c r="M25" s="345">
        <f t="shared" si="6"/>
        <v>1</v>
      </c>
      <c r="N25" s="345">
        <f t="shared" si="7"/>
        <v>1</v>
      </c>
      <c r="O25" s="345">
        <f t="shared" si="8"/>
        <v>1</v>
      </c>
      <c r="P25" s="31"/>
      <c r="Q25" s="42"/>
      <c r="R25" s="346">
        <v>5</v>
      </c>
    </row>
    <row r="26" spans="1:18" ht="26.15" customHeight="1" x14ac:dyDescent="0.35">
      <c r="A26" s="160">
        <v>2053267</v>
      </c>
      <c r="B26" s="228" t="str">
        <f>VLOOKUP(A26,'S11 Details'!15:100,2,FALSE)</f>
        <v>Remove KY Specific Functionality from the Short SNAP Application</v>
      </c>
      <c r="C26" s="229" t="s">
        <v>213</v>
      </c>
      <c r="D26" s="230" t="str">
        <f>VLOOKUP(A26,'S11 Details'!15:149,4,FALSE)</f>
        <v>TBD</v>
      </c>
      <c r="E26" s="33">
        <v>0</v>
      </c>
      <c r="F26" s="33"/>
      <c r="G26" s="33"/>
      <c r="H26" s="33"/>
      <c r="I26" s="33"/>
      <c r="J26" s="33"/>
      <c r="K26" s="232">
        <f t="shared" si="4"/>
        <v>0</v>
      </c>
      <c r="L26" s="33">
        <f t="shared" si="5"/>
        <v>0</v>
      </c>
      <c r="M26" s="345">
        <f t="shared" si="6"/>
        <v>0</v>
      </c>
      <c r="N26" s="345">
        <f t="shared" si="7"/>
        <v>0</v>
      </c>
      <c r="O26" s="345">
        <f t="shared" si="8"/>
        <v>0</v>
      </c>
      <c r="P26" s="31"/>
      <c r="Q26" s="41"/>
      <c r="R26" s="346"/>
    </row>
    <row r="27" spans="1:18" ht="26" x14ac:dyDescent="0.35">
      <c r="A27" s="160">
        <v>2056221</v>
      </c>
      <c r="B27" s="228" t="str">
        <f>VLOOKUP(A27,'S11 Details'!16:101,2,FALSE)</f>
        <v>Re-enable logic to disable multiple submission for Renewal, RAC, SNAP 6 Month Report</v>
      </c>
      <c r="C27" s="229" t="s">
        <v>120</v>
      </c>
      <c r="D27" s="230" t="str">
        <f>VLOOKUP(A27,'S11 Details'!16:150,4,FALSE)</f>
        <v>TBD</v>
      </c>
      <c r="E27" s="33">
        <f>VLOOKUP(A27,'S11 Details'!A16:Q108,17,0)</f>
        <v>0</v>
      </c>
      <c r="F27" s="33"/>
      <c r="G27" s="33"/>
      <c r="H27" s="33"/>
      <c r="I27" s="33"/>
      <c r="J27" s="33"/>
      <c r="K27" s="232">
        <f t="shared" si="4"/>
        <v>0</v>
      </c>
      <c r="L27" s="33">
        <f t="shared" si="5"/>
        <v>0</v>
      </c>
      <c r="M27" s="345">
        <f t="shared" si="6"/>
        <v>0</v>
      </c>
      <c r="N27" s="345">
        <f t="shared" si="7"/>
        <v>0</v>
      </c>
      <c r="O27" s="345">
        <f t="shared" si="8"/>
        <v>0</v>
      </c>
      <c r="P27" s="31"/>
      <c r="Q27" s="41"/>
      <c r="R27" s="346"/>
    </row>
    <row r="28" spans="1:18" ht="26" x14ac:dyDescent="0.35">
      <c r="A28" s="1">
        <v>2056455</v>
      </c>
      <c r="B28" s="228" t="str">
        <f>VLOOKUP(A28,'S11 Details'!17:102,2,FALSE)</f>
        <v>4 Verify Lawful Presence (VLP) Service - Update to add missing fields in submission</v>
      </c>
      <c r="C28" s="229" t="s">
        <v>120</v>
      </c>
      <c r="D28" s="230" t="str">
        <f>VLOOKUP(A28,'S11 Details'!17:151,4,FALSE)</f>
        <v>TBD</v>
      </c>
      <c r="E28" s="33">
        <f>VLOOKUP(A28,'S11 Details'!A17:Q109,17,0)</f>
        <v>2</v>
      </c>
      <c r="F28" s="33">
        <v>2</v>
      </c>
      <c r="G28" s="33"/>
      <c r="H28" s="33"/>
      <c r="I28" s="33"/>
      <c r="J28" s="33"/>
      <c r="K28" s="232">
        <f t="shared" ref="K28" si="9">E28-SUM(F28+G28+H28+I28+J28)</f>
        <v>0</v>
      </c>
      <c r="L28" s="33">
        <f t="shared" ref="L28" si="10">F28+G28</f>
        <v>2</v>
      </c>
      <c r="M28" s="345">
        <f t="shared" ref="M28" si="11">IFERROR(L28/E28,0)</f>
        <v>1</v>
      </c>
      <c r="N28" s="345">
        <f t="shared" ref="N28" si="12">IFERROR(F28/L28,0)</f>
        <v>1</v>
      </c>
      <c r="O28" s="345">
        <f t="shared" ref="O28" si="13">IFERROR(R28/L28,0)</f>
        <v>0.5</v>
      </c>
      <c r="P28" s="31"/>
      <c r="Q28" s="41"/>
      <c r="R28" s="346">
        <v>1</v>
      </c>
    </row>
    <row r="29" spans="1:18" ht="14.5" x14ac:dyDescent="0.35">
      <c r="A29" s="160">
        <v>2060275</v>
      </c>
      <c r="B29" s="228" t="str">
        <f>VLOOKUP(A29,'S11 Details'!18:103,2,FALSE)</f>
        <v>Updating the reference table values for school name</v>
      </c>
      <c r="C29" s="229" t="s">
        <v>213</v>
      </c>
      <c r="D29" s="230" t="str">
        <f>VLOOKUP(A29,'S11 Details'!18:152,4,FALSE)</f>
        <v>TBD</v>
      </c>
      <c r="E29" s="33">
        <v>0</v>
      </c>
      <c r="F29" s="33"/>
      <c r="G29" s="33"/>
      <c r="H29" s="33"/>
      <c r="I29" s="33"/>
      <c r="J29" s="33"/>
      <c r="K29" s="232">
        <f t="shared" ref="K29:K31" si="14">E29-SUM(F29+G29+H29+I29+J29)</f>
        <v>0</v>
      </c>
      <c r="L29" s="33">
        <f t="shared" ref="L29:L31" si="15">F29+G29</f>
        <v>0</v>
      </c>
      <c r="M29" s="345">
        <f t="shared" ref="M29:M31" si="16">IFERROR(L29/E29,0)</f>
        <v>0</v>
      </c>
      <c r="N29" s="345">
        <f t="shared" ref="N29:N31" si="17">IFERROR(F29/L29,0)</f>
        <v>0</v>
      </c>
      <c r="O29" s="345">
        <f t="shared" ref="O29:O31" si="18">IFERROR(R29/L29,0)</f>
        <v>0</v>
      </c>
      <c r="P29" s="31"/>
      <c r="Q29" s="41"/>
      <c r="R29" s="346"/>
    </row>
    <row r="30" spans="1:18" ht="26.15" customHeight="1" x14ac:dyDescent="0.35">
      <c r="A30" s="160">
        <v>2063141</v>
      </c>
      <c r="B30" s="228" t="str">
        <f>VLOOKUP(A30,'S11 Details'!19:104,2,FALSE)</f>
        <v>Storing and sending the Document ID for submission PDFs that have been uploaded to DocuWare</v>
      </c>
      <c r="C30" s="229" t="s">
        <v>213</v>
      </c>
      <c r="D30" s="230" t="str">
        <f>VLOOKUP(A30,'S11 Details'!19:153,4,FALSE)</f>
        <v>TBD</v>
      </c>
      <c r="E30" s="33">
        <v>0</v>
      </c>
      <c r="F30" s="33"/>
      <c r="G30" s="33"/>
      <c r="H30" s="33"/>
      <c r="I30" s="33"/>
      <c r="J30" s="33"/>
      <c r="K30" s="232">
        <f t="shared" si="14"/>
        <v>0</v>
      </c>
      <c r="L30" s="33">
        <f t="shared" si="15"/>
        <v>0</v>
      </c>
      <c r="M30" s="345">
        <f t="shared" si="16"/>
        <v>0</v>
      </c>
      <c r="N30" s="345">
        <f t="shared" si="17"/>
        <v>0</v>
      </c>
      <c r="O30" s="345">
        <f t="shared" si="18"/>
        <v>0</v>
      </c>
      <c r="P30" s="31"/>
      <c r="Q30" s="41"/>
      <c r="R30" s="346"/>
    </row>
    <row r="31" spans="1:18" ht="26.15" customHeight="1" x14ac:dyDescent="0.35">
      <c r="A31" s="160">
        <v>2064065</v>
      </c>
      <c r="B31" s="228" t="str">
        <f>VLOOKUP(A31,'S11 Details'!20:105,2,FALSE)</f>
        <v>Add FDSH information to the end of the PDF</v>
      </c>
      <c r="C31" s="229" t="s">
        <v>213</v>
      </c>
      <c r="D31" s="230" t="str">
        <f>VLOOKUP(A31,'S11 Details'!20:154,4,FALSE)</f>
        <v>TBD</v>
      </c>
      <c r="E31" s="33">
        <v>0</v>
      </c>
      <c r="F31" s="33"/>
      <c r="G31" s="33"/>
      <c r="H31" s="33"/>
      <c r="I31" s="33"/>
      <c r="J31" s="33"/>
      <c r="K31" s="232">
        <f t="shared" si="14"/>
        <v>0</v>
      </c>
      <c r="L31" s="33">
        <f t="shared" si="15"/>
        <v>0</v>
      </c>
      <c r="M31" s="345">
        <f t="shared" si="16"/>
        <v>0</v>
      </c>
      <c r="N31" s="345">
        <f t="shared" si="17"/>
        <v>0</v>
      </c>
      <c r="O31" s="345">
        <f t="shared" si="18"/>
        <v>0</v>
      </c>
      <c r="P31" s="31"/>
      <c r="Q31" s="269"/>
      <c r="R31" s="346"/>
    </row>
    <row r="32" spans="1:18" ht="26.15" customHeight="1" x14ac:dyDescent="0.35">
      <c r="A32" s="1">
        <v>2094006</v>
      </c>
      <c r="B32" s="228" t="str">
        <f>VLOOKUP(A32,'S11 Details'!21:106,2,FALSE)</f>
        <v>2.09.01 Healthcare Coverage Selection + 2.09.02 Enrollment in Healthcare Coverage Summary - Update to change from "Healthcare Coverage" to "Other Healthcare Coverage"</v>
      </c>
      <c r="C32" s="229" t="s">
        <v>120</v>
      </c>
      <c r="D32" s="230" t="str">
        <f>VLOOKUP(A32,'S11 Details'!21:155,4,FALSE)</f>
        <v>TBD</v>
      </c>
      <c r="E32" s="33">
        <f>VLOOKUP(A32,'S11 Details'!A21:Q113,17,0)</f>
        <v>4</v>
      </c>
      <c r="F32" s="33">
        <v>4</v>
      </c>
      <c r="G32" s="33"/>
      <c r="H32" s="33"/>
      <c r="I32" s="33"/>
      <c r="J32" s="33"/>
      <c r="K32" s="232">
        <f t="shared" ref="K32:K35" si="19">E32-SUM(F32+G32+H32+I32+J32)</f>
        <v>0</v>
      </c>
      <c r="L32" s="33">
        <f t="shared" ref="L32:L35" si="20">F32+G32</f>
        <v>4</v>
      </c>
      <c r="M32" s="345">
        <f t="shared" ref="M32:M35" si="21">IFERROR(L32/E32,0)</f>
        <v>1</v>
      </c>
      <c r="N32" s="345">
        <f t="shared" ref="N32:N35" si="22">IFERROR(F32/L32,0)</f>
        <v>1</v>
      </c>
      <c r="O32" s="345">
        <f t="shared" ref="O32:O35" si="23">IFERROR(R32/L32,0)</f>
        <v>0.75</v>
      </c>
      <c r="P32" s="31"/>
      <c r="Q32" s="41"/>
      <c r="R32" s="346">
        <v>3</v>
      </c>
    </row>
    <row r="33" spans="1:18" ht="26.15" customHeight="1" x14ac:dyDescent="0.35">
      <c r="A33" s="1">
        <v>2093194</v>
      </c>
      <c r="B33" s="228" t="str">
        <f>VLOOKUP(A33,'S11 Details'!22:107,2,FALSE)</f>
        <v>2.06.02 Tax Filing Details - Update "I do not intend to file taxes" to "Individual does not intend to file taxes"</v>
      </c>
      <c r="C33" s="229" t="s">
        <v>120</v>
      </c>
      <c r="D33" s="230" t="str">
        <f>VLOOKUP(A33,'S11 Details'!22:156,4,FALSE)</f>
        <v>TBD</v>
      </c>
      <c r="E33" s="33">
        <f>VLOOKUP(A33,'S11 Details'!A22:Q114,17,0)</f>
        <v>0</v>
      </c>
      <c r="F33" s="33"/>
      <c r="G33" s="33"/>
      <c r="H33" s="33"/>
      <c r="I33" s="33"/>
      <c r="J33" s="33"/>
      <c r="K33" s="232">
        <f t="shared" si="19"/>
        <v>0</v>
      </c>
      <c r="L33" s="33">
        <f t="shared" si="20"/>
        <v>0</v>
      </c>
      <c r="M33" s="345">
        <f t="shared" si="21"/>
        <v>0</v>
      </c>
      <c r="N33" s="345">
        <f t="shared" si="22"/>
        <v>0</v>
      </c>
      <c r="O33" s="345">
        <f t="shared" si="23"/>
        <v>0</v>
      </c>
      <c r="P33" s="31"/>
      <c r="Q33" s="255"/>
      <c r="R33" s="346"/>
    </row>
    <row r="34" spans="1:18" ht="26.15" customHeight="1" x14ac:dyDescent="0.35">
      <c r="A34" s="1">
        <v>2093198</v>
      </c>
      <c r="B34" s="228" t="str">
        <f>VLOOKUP(A34,'S11 Details'!23:108,2,FALSE)</f>
        <v>2.1.1 Connect to Benefits - Update description under Connect to Benefits to "Are you currently receiving DHHS public benefits or have you received one of these benefits within the last year?"</v>
      </c>
      <c r="C34" s="229" t="s">
        <v>120</v>
      </c>
      <c r="D34" s="230" t="str">
        <f>VLOOKUP(A34,'S11 Details'!23:157,4,FALSE)</f>
        <v>TBD</v>
      </c>
      <c r="E34" s="33">
        <f>VLOOKUP(A34,'S11 Details'!A23:Q115,17,0)</f>
        <v>0</v>
      </c>
      <c r="F34" s="33"/>
      <c r="G34" s="33"/>
      <c r="H34" s="33"/>
      <c r="I34" s="33"/>
      <c r="J34" s="33"/>
      <c r="K34" s="232">
        <f t="shared" si="19"/>
        <v>0</v>
      </c>
      <c r="L34" s="33">
        <f t="shared" si="20"/>
        <v>0</v>
      </c>
      <c r="M34" s="345">
        <f t="shared" si="21"/>
        <v>0</v>
      </c>
      <c r="N34" s="345">
        <f t="shared" si="22"/>
        <v>0</v>
      </c>
      <c r="O34" s="345">
        <f t="shared" si="23"/>
        <v>0</v>
      </c>
      <c r="P34" s="2"/>
      <c r="Q34" s="42"/>
      <c r="R34" s="346">
        <v>1</v>
      </c>
    </row>
    <row r="35" spans="1:18" ht="26.15" customHeight="1" x14ac:dyDescent="0.35">
      <c r="A35" s="1">
        <v>2093197</v>
      </c>
      <c r="B35" s="228" t="str">
        <f>VLOOKUP(A35,'S11 Details'!24:109,2,FALSE)</f>
        <v>2.2 Create a New Account - update description for Connecting to Your Benefits to "Are you currently receiving DHHS public benefits or have you received one of these benefits within the last year?"</v>
      </c>
      <c r="C35" s="229" t="s">
        <v>120</v>
      </c>
      <c r="D35" s="230" t="str">
        <f>VLOOKUP(A35,'S11 Details'!24:158,4,FALSE)</f>
        <v>TBD</v>
      </c>
      <c r="E35" s="33">
        <f>VLOOKUP(A35,'S11 Details'!A24:Q116,17,0)</f>
        <v>0</v>
      </c>
      <c r="F35" s="33"/>
      <c r="G35" s="33"/>
      <c r="H35" s="33"/>
      <c r="I35" s="33"/>
      <c r="J35" s="33"/>
      <c r="K35" s="232">
        <f t="shared" si="19"/>
        <v>0</v>
      </c>
      <c r="L35" s="33">
        <f t="shared" si="20"/>
        <v>0</v>
      </c>
      <c r="M35" s="345">
        <f t="shared" si="21"/>
        <v>0</v>
      </c>
      <c r="N35" s="345">
        <f t="shared" si="22"/>
        <v>0</v>
      </c>
      <c r="O35" s="345">
        <f t="shared" si="23"/>
        <v>0</v>
      </c>
      <c r="P35" s="2"/>
      <c r="Q35" s="41"/>
      <c r="R35" s="346"/>
    </row>
    <row r="36" spans="1:18" ht="26.15" customHeight="1" x14ac:dyDescent="0.35">
      <c r="A36" s="1">
        <v>2104049</v>
      </c>
      <c r="B36" s="228" t="str">
        <f>VLOOKUP(A36,'S11 Details'!25:110,2,FALSE)</f>
        <v>Help &amp; FAQ - Document Center</v>
      </c>
      <c r="C36" s="229" t="s">
        <v>213</v>
      </c>
      <c r="D36" s="230" t="str">
        <f>VLOOKUP(A36,'S11 Details'!25:159,4,FALSE)</f>
        <v>TBD</v>
      </c>
      <c r="E36" s="33">
        <f>VLOOKUP(A36,'S11 Details'!A25:Q117,17,0)</f>
        <v>0</v>
      </c>
      <c r="F36" s="33"/>
      <c r="G36" s="33"/>
      <c r="H36" s="33"/>
      <c r="I36" s="33"/>
      <c r="J36" s="33"/>
      <c r="K36" s="232">
        <f t="shared" ref="K36" si="24">E36-SUM(F36+G36+H36+I36+J36)</f>
        <v>0</v>
      </c>
      <c r="L36" s="33">
        <f t="shared" ref="L36" si="25">F36+G36</f>
        <v>0</v>
      </c>
      <c r="M36" s="345">
        <f t="shared" ref="M36" si="26">IFERROR(L36/E36,0)</f>
        <v>0</v>
      </c>
      <c r="N36" s="345">
        <f t="shared" ref="N36" si="27">IFERROR(F36/L36,0)</f>
        <v>0</v>
      </c>
      <c r="O36" s="345">
        <f t="shared" ref="O36" si="28">IFERROR(R36/L36,0)</f>
        <v>0</v>
      </c>
      <c r="P36" s="2"/>
      <c r="Q36" s="282"/>
      <c r="R36" s="346"/>
    </row>
    <row r="37" spans="1:18" ht="26.15" customHeight="1" x14ac:dyDescent="0.35">
      <c r="A37" s="271"/>
      <c r="B37" s="34"/>
      <c r="C37" s="229"/>
      <c r="D37" s="230"/>
      <c r="E37" s="33"/>
      <c r="F37" s="33"/>
      <c r="G37" s="33"/>
      <c r="H37" s="33"/>
      <c r="I37" s="33"/>
      <c r="J37" s="33"/>
      <c r="K37" s="232"/>
      <c r="L37" s="33"/>
      <c r="M37" s="345"/>
      <c r="N37" s="345"/>
      <c r="O37" s="345"/>
      <c r="P37" s="98"/>
      <c r="Q37" s="42"/>
      <c r="R37" s="346"/>
    </row>
    <row r="38" spans="1:18" ht="26.15" customHeight="1" x14ac:dyDescent="0.35">
      <c r="A38" s="1"/>
      <c r="B38" s="228"/>
      <c r="C38" s="229"/>
      <c r="D38" s="230"/>
      <c r="E38" s="231"/>
      <c r="F38" s="33"/>
      <c r="G38" s="33"/>
      <c r="H38" s="33"/>
      <c r="I38" s="33"/>
      <c r="J38" s="33"/>
      <c r="K38" s="232"/>
      <c r="L38" s="33"/>
      <c r="M38" s="345"/>
      <c r="N38" s="345"/>
      <c r="O38" s="345"/>
      <c r="P38" s="2"/>
      <c r="Q38" s="42"/>
      <c r="R38" s="346"/>
    </row>
    <row r="39" spans="1:18" ht="26.15" customHeight="1" x14ac:dyDescent="0.35">
      <c r="A39" s="160"/>
      <c r="B39" s="276"/>
      <c r="C39" s="229"/>
      <c r="D39" s="230"/>
      <c r="E39" s="231"/>
      <c r="F39" s="33"/>
      <c r="G39" s="33"/>
      <c r="H39" s="33"/>
      <c r="I39" s="33"/>
      <c r="J39" s="33"/>
      <c r="K39" s="232"/>
      <c r="L39" s="33"/>
      <c r="M39" s="345"/>
      <c r="N39" s="345"/>
      <c r="O39" s="345"/>
      <c r="P39" s="2"/>
      <c r="Q39" s="41"/>
      <c r="R39" s="346"/>
    </row>
    <row r="40" spans="1:18" ht="26.15" customHeight="1" x14ac:dyDescent="0.35">
      <c r="A40" s="1"/>
      <c r="B40" s="34"/>
      <c r="C40" s="229"/>
      <c r="D40" s="230"/>
      <c r="E40" s="231"/>
      <c r="F40" s="33"/>
      <c r="G40" s="33"/>
      <c r="H40" s="33"/>
      <c r="I40" s="33"/>
      <c r="J40" s="33"/>
      <c r="K40" s="232"/>
      <c r="L40" s="33"/>
      <c r="M40" s="345"/>
      <c r="N40" s="345"/>
      <c r="O40" s="345"/>
      <c r="P40" s="2"/>
      <c r="Q40" s="41"/>
      <c r="R40" s="346"/>
    </row>
    <row r="41" spans="1:18" ht="26.15" customHeight="1" x14ac:dyDescent="0.35">
      <c r="A41" s="1"/>
      <c r="B41" s="34"/>
      <c r="C41" s="229"/>
      <c r="D41" s="230"/>
      <c r="E41" s="231"/>
      <c r="F41" s="33"/>
      <c r="G41" s="33"/>
      <c r="H41" s="33"/>
      <c r="I41" s="33"/>
      <c r="J41" s="33"/>
      <c r="K41" s="232"/>
      <c r="L41" s="33"/>
      <c r="M41" s="345"/>
      <c r="N41" s="345"/>
      <c r="O41" s="345"/>
      <c r="P41" s="2"/>
      <c r="Q41" s="41"/>
      <c r="R41" s="346"/>
    </row>
    <row r="42" spans="1:18" ht="26.15" customHeight="1" x14ac:dyDescent="0.35">
      <c r="A42" s="1"/>
      <c r="B42" s="228"/>
      <c r="C42" s="229"/>
      <c r="D42" s="230"/>
      <c r="E42" s="231"/>
      <c r="F42" s="33"/>
      <c r="G42" s="33"/>
      <c r="H42" s="33"/>
      <c r="I42" s="33"/>
      <c r="J42" s="33"/>
      <c r="K42" s="232"/>
      <c r="L42" s="33"/>
      <c r="M42" s="345"/>
      <c r="N42" s="345"/>
      <c r="O42" s="345"/>
      <c r="P42" s="2"/>
      <c r="Q42" s="41"/>
      <c r="R42" s="346"/>
    </row>
    <row r="43" spans="1:18" ht="26.15" customHeight="1" x14ac:dyDescent="0.35">
      <c r="A43" s="1"/>
      <c r="B43" s="228"/>
      <c r="C43" s="229"/>
      <c r="D43" s="230"/>
      <c r="E43" s="231"/>
      <c r="F43" s="33"/>
      <c r="G43" s="33"/>
      <c r="H43" s="33"/>
      <c r="I43" s="33"/>
      <c r="J43" s="33"/>
      <c r="K43" s="232"/>
      <c r="L43" s="33"/>
      <c r="M43" s="345"/>
      <c r="N43" s="345"/>
      <c r="O43" s="345"/>
      <c r="P43" s="2"/>
      <c r="Q43" s="41"/>
      <c r="R43" s="346"/>
    </row>
    <row r="44" spans="1:18" ht="26.15" customHeight="1" x14ac:dyDescent="0.35">
      <c r="A44" s="1"/>
      <c r="B44" s="228"/>
      <c r="C44" s="229"/>
      <c r="D44" s="230"/>
      <c r="E44" s="231"/>
      <c r="F44" s="33"/>
      <c r="G44" s="33"/>
      <c r="H44" s="33"/>
      <c r="I44" s="33"/>
      <c r="J44" s="33"/>
      <c r="K44" s="232"/>
      <c r="L44" s="33"/>
      <c r="M44" s="345"/>
      <c r="N44" s="345"/>
      <c r="O44" s="345"/>
      <c r="P44" s="2"/>
      <c r="Q44" s="41"/>
      <c r="R44" s="346"/>
    </row>
    <row r="45" spans="1:18" ht="26.15" customHeight="1" x14ac:dyDescent="0.35">
      <c r="A45" s="1"/>
      <c r="B45" s="228"/>
      <c r="C45" s="229"/>
      <c r="D45" s="230"/>
      <c r="E45" s="231"/>
      <c r="F45" s="33"/>
      <c r="G45" s="33"/>
      <c r="H45" s="33"/>
      <c r="I45" s="33"/>
      <c r="J45" s="33"/>
      <c r="K45" s="232"/>
      <c r="L45" s="33"/>
      <c r="M45" s="345"/>
      <c r="N45" s="345"/>
      <c r="O45" s="345"/>
      <c r="P45" s="2"/>
      <c r="Q45" s="41"/>
      <c r="R45" s="346"/>
    </row>
    <row r="46" spans="1:18" ht="26.15" customHeight="1" x14ac:dyDescent="0.35">
      <c r="A46" s="1"/>
      <c r="B46" s="228"/>
      <c r="C46" s="229"/>
      <c r="D46" s="230"/>
      <c r="E46" s="231"/>
      <c r="F46" s="33"/>
      <c r="G46" s="33"/>
      <c r="H46" s="33"/>
      <c r="I46" s="33"/>
      <c r="J46" s="33"/>
      <c r="K46" s="232"/>
      <c r="L46" s="33"/>
      <c r="M46" s="345"/>
      <c r="N46" s="345"/>
      <c r="O46" s="345"/>
      <c r="P46" s="2"/>
      <c r="Q46" s="41"/>
      <c r="R46" s="346"/>
    </row>
    <row r="47" spans="1:18" ht="26.15" customHeight="1" x14ac:dyDescent="0.35">
      <c r="A47" s="1"/>
      <c r="B47" s="228"/>
      <c r="C47" s="229"/>
      <c r="D47" s="230"/>
      <c r="E47" s="231"/>
      <c r="F47" s="33"/>
      <c r="G47" s="33"/>
      <c r="H47" s="33"/>
      <c r="I47" s="33"/>
      <c r="J47" s="33"/>
      <c r="K47" s="232"/>
      <c r="L47" s="33"/>
      <c r="M47" s="345"/>
      <c r="N47" s="345"/>
      <c r="O47" s="345"/>
      <c r="P47" s="2"/>
      <c r="Q47" s="41"/>
      <c r="R47" s="346"/>
    </row>
    <row r="48" spans="1:18" ht="26.15" customHeight="1" x14ac:dyDescent="0.35">
      <c r="A48" s="1"/>
      <c r="B48" s="228"/>
      <c r="C48" s="229"/>
      <c r="D48" s="230"/>
      <c r="E48" s="231"/>
      <c r="F48" s="33"/>
      <c r="G48" s="33"/>
      <c r="H48" s="33"/>
      <c r="I48" s="33"/>
      <c r="J48" s="33"/>
      <c r="K48" s="232"/>
      <c r="L48" s="33"/>
      <c r="M48" s="345"/>
      <c r="N48" s="345"/>
      <c r="O48" s="345"/>
      <c r="P48" s="2"/>
      <c r="Q48" s="41"/>
      <c r="R48" s="346"/>
    </row>
    <row r="49" spans="1:18" ht="26.15" customHeight="1" x14ac:dyDescent="0.35">
      <c r="A49" s="1"/>
      <c r="B49" s="228"/>
      <c r="C49" s="229"/>
      <c r="D49" s="230"/>
      <c r="E49" s="231"/>
      <c r="F49" s="33"/>
      <c r="G49" s="33"/>
      <c r="H49" s="33"/>
      <c r="I49" s="33"/>
      <c r="J49" s="33"/>
      <c r="K49" s="232"/>
      <c r="L49" s="33"/>
      <c r="M49" s="345"/>
      <c r="N49" s="345"/>
      <c r="O49" s="345"/>
      <c r="P49" s="2"/>
      <c r="Q49" s="41"/>
      <c r="R49" s="346"/>
    </row>
    <row r="50" spans="1:18" ht="26.15" customHeight="1" x14ac:dyDescent="0.35">
      <c r="A50" s="1"/>
      <c r="B50" s="34"/>
      <c r="C50" s="35"/>
      <c r="D50" s="36"/>
      <c r="E50" s="33"/>
      <c r="F50" s="33"/>
      <c r="G50" s="33"/>
      <c r="H50" s="33"/>
      <c r="I50" s="33"/>
      <c r="J50" s="33"/>
      <c r="K50" s="59"/>
      <c r="L50" s="33"/>
      <c r="M50" s="345"/>
      <c r="N50" s="345"/>
      <c r="O50" s="345"/>
      <c r="P50" s="346"/>
      <c r="Q50" s="41"/>
      <c r="R50" s="346"/>
    </row>
    <row r="51" spans="1:18" ht="26.15" customHeight="1" x14ac:dyDescent="0.35">
      <c r="A51" s="1"/>
      <c r="B51" s="34"/>
      <c r="C51" s="35"/>
      <c r="D51" s="36"/>
      <c r="E51" s="33"/>
      <c r="F51" s="33"/>
      <c r="G51" s="33"/>
      <c r="H51" s="33"/>
      <c r="I51" s="33"/>
      <c r="J51" s="33"/>
      <c r="K51" s="59"/>
      <c r="L51" s="33"/>
      <c r="M51" s="345"/>
      <c r="N51" s="345"/>
      <c r="O51" s="345"/>
      <c r="P51" s="98"/>
      <c r="Q51" s="41"/>
      <c r="R51" s="346"/>
    </row>
    <row r="52" spans="1:18" ht="26.15" customHeight="1" x14ac:dyDescent="0.35">
      <c r="A52" s="1"/>
      <c r="B52" s="228"/>
      <c r="C52" s="229"/>
      <c r="D52" s="230"/>
      <c r="E52" s="231"/>
      <c r="F52" s="33"/>
      <c r="G52" s="33"/>
      <c r="H52" s="33"/>
      <c r="I52" s="33"/>
      <c r="J52" s="33"/>
      <c r="K52" s="232"/>
      <c r="L52" s="33"/>
      <c r="M52" s="345"/>
      <c r="N52" s="345"/>
      <c r="O52" s="345"/>
      <c r="P52" s="2"/>
      <c r="Q52" s="41"/>
      <c r="R52" s="346"/>
    </row>
    <row r="53" spans="1:18" ht="26.15" customHeight="1" x14ac:dyDescent="0.35">
      <c r="A53" s="1"/>
      <c r="B53" s="228"/>
      <c r="C53" s="229"/>
      <c r="D53" s="230"/>
      <c r="E53" s="231"/>
      <c r="F53" s="33"/>
      <c r="G53" s="33"/>
      <c r="H53" s="33"/>
      <c r="I53" s="33"/>
      <c r="J53" s="33"/>
      <c r="K53" s="232"/>
      <c r="L53" s="33"/>
      <c r="M53" s="345"/>
      <c r="N53" s="345"/>
      <c r="O53" s="345"/>
      <c r="P53" s="2"/>
      <c r="Q53" s="41"/>
      <c r="R53" s="346"/>
    </row>
    <row r="54" spans="1:18" ht="26.15" customHeight="1" x14ac:dyDescent="0.35">
      <c r="A54" s="1"/>
      <c r="B54" s="228"/>
      <c r="C54" s="229"/>
      <c r="D54" s="230"/>
      <c r="E54" s="231"/>
      <c r="F54" s="33"/>
      <c r="G54" s="33"/>
      <c r="H54" s="33"/>
      <c r="I54" s="33"/>
      <c r="J54" s="33"/>
      <c r="K54" s="232"/>
      <c r="L54" s="33"/>
      <c r="M54" s="345"/>
      <c r="N54" s="345"/>
      <c r="O54" s="345"/>
      <c r="P54" s="2"/>
      <c r="Q54" s="41"/>
      <c r="R54" s="346"/>
    </row>
    <row r="55" spans="1:18" ht="26.15" customHeight="1" x14ac:dyDescent="0.35">
      <c r="A55" s="1"/>
      <c r="B55" s="228"/>
      <c r="C55" s="229"/>
      <c r="D55" s="230"/>
      <c r="E55" s="231"/>
      <c r="F55" s="33"/>
      <c r="G55" s="33"/>
      <c r="H55" s="33"/>
      <c r="I55" s="33"/>
      <c r="J55" s="33"/>
      <c r="K55" s="232"/>
      <c r="L55" s="33"/>
      <c r="M55" s="345"/>
      <c r="N55" s="345"/>
      <c r="O55" s="345"/>
      <c r="P55" s="2"/>
      <c r="Q55" s="41"/>
      <c r="R55" s="346"/>
    </row>
    <row r="56" spans="1:18" ht="26.15" customHeight="1" x14ac:dyDescent="0.35">
      <c r="A56" s="1"/>
      <c r="B56" s="228"/>
      <c r="C56" s="229"/>
      <c r="D56" s="230"/>
      <c r="E56" s="231"/>
      <c r="F56" s="33"/>
      <c r="G56" s="33"/>
      <c r="H56" s="33"/>
      <c r="I56" s="33"/>
      <c r="J56" s="33"/>
      <c r="K56" s="232"/>
      <c r="L56" s="33"/>
      <c r="M56" s="345"/>
      <c r="N56" s="345"/>
      <c r="O56" s="345"/>
      <c r="P56" s="2"/>
      <c r="Q56" s="41"/>
      <c r="R56" s="346"/>
    </row>
    <row r="57" spans="1:18" ht="26.15" customHeight="1" x14ac:dyDescent="0.35">
      <c r="A57" s="1"/>
      <c r="B57" s="228"/>
      <c r="C57" s="229"/>
      <c r="D57" s="230"/>
      <c r="E57" s="231"/>
      <c r="F57" s="33"/>
      <c r="G57" s="33"/>
      <c r="H57" s="33"/>
      <c r="I57" s="33"/>
      <c r="J57" s="33"/>
      <c r="K57" s="232"/>
      <c r="L57" s="33"/>
      <c r="M57" s="345"/>
      <c r="N57" s="345"/>
      <c r="O57" s="345"/>
      <c r="P57" s="2"/>
      <c r="Q57" s="41"/>
      <c r="R57" s="346"/>
    </row>
    <row r="58" spans="1:18" ht="26.15" customHeight="1" x14ac:dyDescent="0.35">
      <c r="A58" s="1"/>
      <c r="B58" s="228"/>
      <c r="C58" s="229"/>
      <c r="D58" s="230"/>
      <c r="E58" s="231"/>
      <c r="F58" s="33"/>
      <c r="G58" s="33"/>
      <c r="H58" s="33"/>
      <c r="I58" s="33"/>
      <c r="J58" s="33"/>
      <c r="K58" s="232"/>
      <c r="L58" s="33"/>
      <c r="M58" s="345"/>
      <c r="N58" s="345"/>
      <c r="O58" s="345"/>
      <c r="P58" s="2"/>
      <c r="Q58" s="41"/>
      <c r="R58" s="346"/>
    </row>
    <row r="59" spans="1:18" ht="26.15" customHeight="1" x14ac:dyDescent="0.35">
      <c r="A59" s="1"/>
      <c r="B59" s="228"/>
      <c r="C59" s="35"/>
      <c r="D59" s="230"/>
      <c r="E59" s="231"/>
      <c r="F59" s="33"/>
      <c r="G59" s="33"/>
      <c r="H59" s="33"/>
      <c r="I59" s="33"/>
      <c r="J59" s="33"/>
      <c r="K59" s="232"/>
      <c r="L59" s="33"/>
      <c r="M59" s="345"/>
      <c r="N59" s="345"/>
      <c r="O59" s="345"/>
      <c r="P59" s="31"/>
      <c r="Q59" s="41"/>
      <c r="R59" s="346"/>
    </row>
    <row r="60" spans="1:18" ht="26.15" customHeight="1" x14ac:dyDescent="0.35">
      <c r="A60" s="1"/>
      <c r="B60" s="228"/>
      <c r="C60" s="229"/>
      <c r="D60" s="230"/>
      <c r="E60" s="231"/>
      <c r="F60" s="33"/>
      <c r="G60" s="33"/>
      <c r="H60" s="33"/>
      <c r="I60" s="33"/>
      <c r="J60" s="33"/>
      <c r="K60" s="232"/>
      <c r="L60" s="33"/>
      <c r="M60" s="345"/>
      <c r="N60" s="345"/>
      <c r="O60" s="345"/>
      <c r="P60" s="2"/>
      <c r="Q60" s="41"/>
      <c r="R60" s="346"/>
    </row>
    <row r="61" spans="1:18" ht="26.15" customHeight="1" x14ac:dyDescent="0.35">
      <c r="A61" s="1"/>
      <c r="B61" s="228"/>
      <c r="C61" s="229"/>
      <c r="D61" s="230"/>
      <c r="E61" s="231"/>
      <c r="F61" s="33"/>
      <c r="G61" s="33"/>
      <c r="H61" s="33"/>
      <c r="I61" s="33"/>
      <c r="J61" s="33"/>
      <c r="K61" s="232"/>
      <c r="L61" s="33"/>
      <c r="M61" s="345"/>
      <c r="N61" s="345"/>
      <c r="O61" s="345"/>
      <c r="P61" s="31"/>
      <c r="Q61" s="42"/>
      <c r="R61" s="346"/>
    </row>
    <row r="62" spans="1:18" ht="14.5" x14ac:dyDescent="0.35">
      <c r="A62" s="1"/>
      <c r="B62" s="34"/>
      <c r="C62" s="35"/>
      <c r="D62" s="36"/>
      <c r="E62" s="33"/>
      <c r="F62" s="33"/>
      <c r="G62" s="33"/>
      <c r="H62" s="33"/>
      <c r="I62" s="33"/>
      <c r="J62" s="33"/>
      <c r="K62" s="59"/>
      <c r="L62" s="33"/>
      <c r="M62" s="345"/>
      <c r="N62" s="345"/>
      <c r="O62" s="345"/>
      <c r="P62" s="98"/>
      <c r="Q62" s="41"/>
      <c r="R62" s="346"/>
    </row>
    <row r="63" spans="1:18" ht="26.15" customHeight="1" x14ac:dyDescent="0.35">
      <c r="A63" s="1"/>
      <c r="B63" s="34"/>
      <c r="C63" s="35"/>
      <c r="D63" s="36"/>
      <c r="E63" s="33"/>
      <c r="F63" s="33"/>
      <c r="G63" s="33"/>
      <c r="H63" s="33"/>
      <c r="I63" s="33"/>
      <c r="J63" s="33"/>
      <c r="K63" s="59"/>
      <c r="L63" s="33"/>
      <c r="M63" s="345"/>
      <c r="N63" s="345"/>
      <c r="O63" s="345"/>
      <c r="P63" s="98"/>
      <c r="Q63" s="42"/>
      <c r="R63" s="346"/>
    </row>
    <row r="64" spans="1:18" ht="26.15" customHeight="1" x14ac:dyDescent="0.35">
      <c r="A64" s="1"/>
      <c r="B64" s="34"/>
      <c r="C64" s="35"/>
      <c r="D64" s="36"/>
      <c r="E64" s="33"/>
      <c r="F64" s="33"/>
      <c r="G64" s="33"/>
      <c r="H64" s="33"/>
      <c r="I64" s="33"/>
      <c r="J64" s="33"/>
      <c r="K64" s="59"/>
      <c r="L64" s="33"/>
      <c r="M64" s="345"/>
      <c r="N64" s="345"/>
      <c r="O64" s="345"/>
      <c r="P64" s="98"/>
      <c r="Q64" s="41"/>
      <c r="R64" s="346"/>
    </row>
    <row r="65" spans="1:18" ht="26.15" customHeight="1" x14ac:dyDescent="0.35">
      <c r="A65" s="1"/>
      <c r="B65" s="34"/>
      <c r="C65" s="35"/>
      <c r="D65" s="36"/>
      <c r="E65" s="33"/>
      <c r="F65" s="33"/>
      <c r="G65" s="33"/>
      <c r="H65" s="33"/>
      <c r="I65" s="33"/>
      <c r="J65" s="33"/>
      <c r="K65" s="59"/>
      <c r="L65" s="33"/>
      <c r="M65" s="345"/>
      <c r="N65" s="345"/>
      <c r="O65" s="345"/>
      <c r="P65" s="98"/>
      <c r="Q65" s="41"/>
      <c r="R65" s="346"/>
    </row>
    <row r="66" spans="1:18" ht="26.15" customHeight="1" x14ac:dyDescent="0.35">
      <c r="A66" s="1"/>
      <c r="B66" s="34"/>
      <c r="C66" s="229"/>
      <c r="D66" s="230"/>
      <c r="E66" s="231"/>
      <c r="F66" s="33"/>
      <c r="G66" s="33"/>
      <c r="H66" s="33"/>
      <c r="I66" s="33"/>
      <c r="J66" s="33"/>
      <c r="K66" s="232"/>
      <c r="L66" s="33"/>
      <c r="M66" s="345"/>
      <c r="N66" s="345"/>
      <c r="O66" s="345"/>
      <c r="P66" s="2"/>
      <c r="Q66" s="41"/>
      <c r="R66" s="346"/>
    </row>
    <row r="67" spans="1:18" ht="26.15" customHeight="1" x14ac:dyDescent="0.35">
      <c r="A67" s="1"/>
      <c r="B67" s="34"/>
      <c r="C67" s="229"/>
      <c r="D67" s="230"/>
      <c r="E67" s="231"/>
      <c r="F67" s="33"/>
      <c r="G67" s="33"/>
      <c r="H67" s="33"/>
      <c r="I67" s="33"/>
      <c r="J67" s="33"/>
      <c r="K67" s="232"/>
      <c r="L67" s="33"/>
      <c r="M67" s="345"/>
      <c r="N67" s="345"/>
      <c r="O67" s="345"/>
      <c r="P67" s="2"/>
      <c r="Q67" s="41"/>
      <c r="R67" s="346"/>
    </row>
    <row r="68" spans="1:18" x14ac:dyDescent="0.3">
      <c r="A68" s="389" t="s">
        <v>110</v>
      </c>
      <c r="B68" s="390"/>
      <c r="C68" s="390"/>
      <c r="D68" s="391"/>
      <c r="E68" s="343">
        <f t="shared" ref="E68:L68" si="29">SUM(E12:E67)</f>
        <v>32</v>
      </c>
      <c r="F68" s="343">
        <f t="shared" si="29"/>
        <v>32</v>
      </c>
      <c r="G68" s="343">
        <f t="shared" si="29"/>
        <v>0</v>
      </c>
      <c r="H68" s="343">
        <f t="shared" si="29"/>
        <v>0</v>
      </c>
      <c r="I68" s="343">
        <f t="shared" si="29"/>
        <v>0</v>
      </c>
      <c r="J68" s="343">
        <f t="shared" si="29"/>
        <v>0</v>
      </c>
      <c r="K68" s="61">
        <f t="shared" si="29"/>
        <v>0</v>
      </c>
      <c r="L68" s="343">
        <f t="shared" si="29"/>
        <v>32</v>
      </c>
      <c r="M68" s="38">
        <f>L68/E68</f>
        <v>1</v>
      </c>
      <c r="N68" s="38">
        <f>IFERROR(F68/L68,0)</f>
        <v>1</v>
      </c>
      <c r="O68" s="38">
        <f>IFERROR(R68/L68,0)</f>
        <v>0.9375</v>
      </c>
      <c r="P68" s="37"/>
      <c r="Q68" s="41"/>
      <c r="R68" s="30">
        <f>SUM(R12:R67)</f>
        <v>30</v>
      </c>
    </row>
  </sheetData>
  <autoFilter ref="A11:R71" xr:uid="{F4424A7D-8DAA-4533-B98A-C3ED3808CCF1}"/>
  <mergeCells count="19">
    <mergeCell ref="N7:N8"/>
    <mergeCell ref="O7:O8"/>
    <mergeCell ref="A1:K1"/>
    <mergeCell ref="I2:J2"/>
    <mergeCell ref="I3:J3"/>
    <mergeCell ref="A6:O6"/>
    <mergeCell ref="A7:A8"/>
    <mergeCell ref="B7:B8"/>
    <mergeCell ref="C7:C8"/>
    <mergeCell ref="D7:D8"/>
    <mergeCell ref="E7:E8"/>
    <mergeCell ref="F7:F8"/>
    <mergeCell ref="I9:K9"/>
    <mergeCell ref="L9:M9"/>
    <mergeCell ref="A68:D68"/>
    <mergeCell ref="G7:G8"/>
    <mergeCell ref="H7:H8"/>
    <mergeCell ref="I7:K8"/>
    <mergeCell ref="L7:M8"/>
  </mergeCells>
  <conditionalFormatting sqref="A38:A51">
    <cfRule type="duplicateValues" dxfId="143" priority="24"/>
  </conditionalFormatting>
  <conditionalFormatting sqref="A52:A58">
    <cfRule type="duplicateValues" dxfId="142" priority="23"/>
  </conditionalFormatting>
  <conditionalFormatting sqref="A59">
    <cfRule type="duplicateValues" dxfId="141" priority="22"/>
  </conditionalFormatting>
  <conditionalFormatting sqref="A60:A61">
    <cfRule type="duplicateValues" dxfId="140" priority="21"/>
  </conditionalFormatting>
  <conditionalFormatting sqref="A12">
    <cfRule type="duplicateValues" dxfId="139" priority="6"/>
  </conditionalFormatting>
  <conditionalFormatting sqref="A14">
    <cfRule type="duplicateValues" dxfId="138" priority="5"/>
  </conditionalFormatting>
  <conditionalFormatting sqref="A13">
    <cfRule type="duplicateValues" dxfId="137" priority="4"/>
  </conditionalFormatting>
  <conditionalFormatting sqref="A23">
    <cfRule type="duplicateValues" dxfId="136" priority="2"/>
  </conditionalFormatting>
  <conditionalFormatting sqref="A23">
    <cfRule type="duplicateValues" dxfId="135" priority="3"/>
  </conditionalFormatting>
  <conditionalFormatting sqref="A24">
    <cfRule type="duplicateValues" dxfId="134" priority="1"/>
  </conditionalFormatting>
  <hyperlinks>
    <hyperlink ref="A12" r:id="rId1" display="https://octane.deloitte.com/ui/entity-navigation.jsp?p=1001/399004&amp;entityType=work_item&amp;id=2024104" xr:uid="{4D46FA40-B697-43A2-A04F-6B53D06F14F1}"/>
    <hyperlink ref="A13" r:id="rId2" display="https://octane.deloitte.com/ui/entity-navigation.jsp?p=1001/399004&amp;entityType=work_item&amp;id=2024108" xr:uid="{AC4BE9BB-BCCD-426C-8FDB-1ED287F42F76}"/>
    <hyperlink ref="A14" r:id="rId3" display="https://octane.deloitte.com/ui/entity-navigation.jsp?p=1001/399004&amp;entityType=work_item&amp;id=2024119" xr:uid="{4EA2A33B-826A-473D-B06E-9D2A5A9DDE77}"/>
    <hyperlink ref="A23" r:id="rId4" display="https://octane.deloitte.com/ui/entity-navigation.jsp?p=1001/399004&amp;entityType=work_item&amp;id=1946657" xr:uid="{2BA2C527-CB2A-488A-82A3-44260EFF1980}"/>
    <hyperlink ref="A24" r:id="rId5" display="https://octane.deloitte.com/ui/entity-navigation.jsp?p=1001/399004&amp;entityType=work_item&amp;id=2012335" xr:uid="{77826488-FEA5-4D5F-8766-86F05639693E}"/>
    <hyperlink ref="A33" r:id="rId6" display="https://octane.deloitte.com/ui/entity-navigation.jsp?p=1001/399004&amp;entityType=work_item&amp;id=2093194" xr:uid="{2E539108-937E-4CE8-B83C-E7F496E8CFDC}"/>
    <hyperlink ref="A34" r:id="rId7" display="https://octane.deloitte.com/ui/entity-navigation.jsp?p=1001/399004&amp;entityType=work_item&amp;id=2093198" xr:uid="{243F57DE-9D9F-4798-ADF4-DD1DF498CE07}"/>
    <hyperlink ref="A35" r:id="rId8" display="https://octane.deloitte.com/ui/entity-navigation.jsp?p=1001/399004&amp;entityType=work_item&amp;id=2093197" xr:uid="{5F3B7954-A8BC-4D9C-8C69-7284C601AC2E}"/>
  </hyperlinks>
  <pageMargins left="0.7" right="0.7" top="0.75" bottom="0.75" header="0.3" footer="0.3"/>
  <pageSetup paperSize="9" orientation="portrait" r:id="rId9"/>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54DC1-AA96-4288-81D5-06425A681CD1}">
  <dimension ref="A1:Q65"/>
  <sheetViews>
    <sheetView zoomScale="90" workbookViewId="0">
      <selection activeCell="H21" sqref="H21"/>
    </sheetView>
  </sheetViews>
  <sheetFormatPr defaultColWidth="8.7265625" defaultRowHeight="13" x14ac:dyDescent="0.3"/>
  <cols>
    <col min="1" max="1" width="8.7265625" style="56"/>
    <col min="2" max="2" width="76.54296875" style="100" customWidth="1"/>
    <col min="3" max="3" width="18.26953125" style="56" hidden="1" customWidth="1"/>
    <col min="4" max="4" width="16.81640625" style="89" customWidth="1"/>
    <col min="5" max="5" width="13.453125" style="56" customWidth="1"/>
    <col min="6" max="6" width="15.81640625" style="56" customWidth="1"/>
    <col min="7" max="7" width="14.453125" style="89" customWidth="1"/>
    <col min="8" max="8" width="14.7265625" style="89" customWidth="1"/>
    <col min="9" max="9" width="19.54296875" style="56" customWidth="1"/>
    <col min="10" max="10" width="18.1796875" style="56" bestFit="1" customWidth="1"/>
    <col min="11" max="11" width="11.81640625" style="56" customWidth="1"/>
    <col min="12" max="13" width="8.7265625" style="56"/>
    <col min="14" max="14" width="24.81640625" style="56" customWidth="1"/>
    <col min="15" max="15" width="8.7265625" style="56" customWidth="1"/>
    <col min="16" max="16" width="19.1796875" style="56" customWidth="1"/>
    <col min="17" max="17" width="24.26953125" style="56" customWidth="1"/>
    <col min="18" max="16384" width="8.7265625" style="56"/>
  </cols>
  <sheetData>
    <row r="1" spans="1:17" x14ac:dyDescent="0.3">
      <c r="A1" s="417" t="s">
        <v>1636</v>
      </c>
      <c r="B1" s="417"/>
      <c r="C1" s="417"/>
      <c r="D1" s="417"/>
      <c r="E1" s="417"/>
      <c r="F1" s="417"/>
      <c r="G1" s="417"/>
      <c r="H1" s="417"/>
      <c r="I1" s="417"/>
      <c r="J1" s="417"/>
      <c r="K1" s="417"/>
      <c r="L1" s="417"/>
      <c r="M1" s="417"/>
      <c r="N1" s="417"/>
      <c r="O1" s="417"/>
      <c r="P1" s="417"/>
    </row>
    <row r="2" spans="1:17" ht="15.5" x14ac:dyDescent="0.3">
      <c r="A2" s="210" t="s">
        <v>1</v>
      </c>
      <c r="B2" s="101" t="s">
        <v>2</v>
      </c>
      <c r="C2" s="210" t="s">
        <v>240</v>
      </c>
      <c r="D2" s="210" t="s">
        <v>3</v>
      </c>
      <c r="E2" s="210" t="s">
        <v>154</v>
      </c>
      <c r="F2" s="210" t="s">
        <v>5</v>
      </c>
      <c r="G2" s="210" t="s">
        <v>6</v>
      </c>
      <c r="H2" s="210" t="s">
        <v>7</v>
      </c>
      <c r="I2" s="210" t="s">
        <v>8</v>
      </c>
      <c r="J2" s="210" t="s">
        <v>9</v>
      </c>
      <c r="K2" s="210" t="s">
        <v>10</v>
      </c>
      <c r="L2" s="210" t="s">
        <v>12</v>
      </c>
      <c r="M2" s="210" t="s">
        <v>13</v>
      </c>
      <c r="N2" s="210" t="s">
        <v>14</v>
      </c>
      <c r="O2" s="210" t="s">
        <v>15</v>
      </c>
      <c r="P2" s="210" t="s">
        <v>18</v>
      </c>
      <c r="Q2" s="56" t="s">
        <v>541</v>
      </c>
    </row>
    <row r="3" spans="1:17" ht="14.5" x14ac:dyDescent="0.35">
      <c r="A3" s="2">
        <v>1909403</v>
      </c>
      <c r="B3" s="2" t="s">
        <v>1210</v>
      </c>
      <c r="C3" s="41"/>
      <c r="D3" s="111" t="s">
        <v>162</v>
      </c>
      <c r="E3" s="111"/>
      <c r="F3" s="1">
        <v>9</v>
      </c>
      <c r="G3" s="346">
        <v>9</v>
      </c>
      <c r="H3" s="346"/>
      <c r="I3" s="41" t="str">
        <f>VLOOKUP(A3,'S7 Details'!A:P,9,0)</f>
        <v>Design and review complete</v>
      </c>
      <c r="J3" s="41" t="str">
        <f>VLOOKUP(A3,'S7 Details'!A:P,10,0)</f>
        <v>Heena</v>
      </c>
      <c r="K3" s="41" t="s">
        <v>46</v>
      </c>
      <c r="L3" s="103"/>
      <c r="M3" s="103"/>
      <c r="N3" s="349">
        <v>3</v>
      </c>
      <c r="O3" s="41"/>
      <c r="P3" s="41"/>
      <c r="Q3" s="56">
        <f t="shared" ref="Q3:Q65" si="0">IF(ISBLANK(G3),F3,G3)</f>
        <v>9</v>
      </c>
    </row>
    <row r="4" spans="1:17" ht="14.5" x14ac:dyDescent="0.35">
      <c r="A4" s="1">
        <v>1868192</v>
      </c>
      <c r="B4" s="1" t="s">
        <v>1203</v>
      </c>
      <c r="C4" s="41"/>
      <c r="D4" s="111" t="s">
        <v>162</v>
      </c>
      <c r="E4" s="111"/>
      <c r="F4" s="1">
        <v>10</v>
      </c>
      <c r="G4" s="346">
        <v>37</v>
      </c>
      <c r="H4" s="346"/>
      <c r="I4" s="41" t="str">
        <f>VLOOKUP(A4,'S7 Details'!A:P,9,0)</f>
        <v>Design and review complete</v>
      </c>
      <c r="J4" s="41" t="str">
        <f>VLOOKUP(A4,'S7 Details'!A:P,10,0)</f>
        <v>Yashaswini</v>
      </c>
      <c r="K4" s="41" t="s">
        <v>23</v>
      </c>
      <c r="L4" s="103"/>
      <c r="M4" s="103"/>
      <c r="N4" s="349">
        <v>7.5</v>
      </c>
      <c r="O4" s="41"/>
      <c r="P4" s="41"/>
      <c r="Q4" s="56">
        <f t="shared" si="0"/>
        <v>37</v>
      </c>
    </row>
    <row r="5" spans="1:17" ht="14.5" x14ac:dyDescent="0.35">
      <c r="A5" s="1">
        <v>1914022</v>
      </c>
      <c r="B5" s="2" t="s">
        <v>1217</v>
      </c>
      <c r="C5" s="41"/>
      <c r="D5" s="111">
        <v>44399</v>
      </c>
      <c r="E5" s="111"/>
      <c r="F5" s="1" t="s">
        <v>1618</v>
      </c>
      <c r="G5" s="346"/>
      <c r="H5" s="346"/>
      <c r="I5" s="41" t="str">
        <f>VLOOKUP(A5,'S7 Details'!A:P,9,0)</f>
        <v>No TC Needed</v>
      </c>
      <c r="J5" s="41"/>
      <c r="K5" s="41"/>
      <c r="L5" s="103"/>
      <c r="M5" s="103"/>
      <c r="N5" s="349">
        <v>0</v>
      </c>
      <c r="O5" s="41"/>
      <c r="P5" s="103"/>
      <c r="Q5" s="56" t="str">
        <f t="shared" si="0"/>
        <v>No Test Case Needed</v>
      </c>
    </row>
    <row r="6" spans="1:17" ht="14.5" x14ac:dyDescent="0.35">
      <c r="A6" s="1">
        <v>1914020</v>
      </c>
      <c r="B6" s="2" t="s">
        <v>1671</v>
      </c>
      <c r="C6" s="41"/>
      <c r="D6" s="111" t="s">
        <v>162</v>
      </c>
      <c r="E6" s="111"/>
      <c r="F6" s="1">
        <v>5</v>
      </c>
      <c r="G6" s="346">
        <v>6</v>
      </c>
      <c r="H6" s="346"/>
      <c r="I6" s="41" t="s">
        <v>21</v>
      </c>
      <c r="J6" s="41" t="s">
        <v>546</v>
      </c>
      <c r="K6" s="41" t="s">
        <v>46</v>
      </c>
      <c r="L6" s="103"/>
      <c r="M6" s="103"/>
      <c r="N6" s="349">
        <v>3.75</v>
      </c>
      <c r="O6" s="41"/>
      <c r="P6" s="103"/>
      <c r="Q6" s="56">
        <f t="shared" si="0"/>
        <v>6</v>
      </c>
    </row>
    <row r="7" spans="1:17" ht="29" x14ac:dyDescent="0.35">
      <c r="A7" s="1">
        <v>1925334</v>
      </c>
      <c r="B7" s="254" t="s">
        <v>1197</v>
      </c>
      <c r="C7" s="41"/>
      <c r="D7" s="111">
        <v>44403</v>
      </c>
      <c r="E7" s="111"/>
      <c r="F7" s="1">
        <v>4</v>
      </c>
      <c r="G7" s="346">
        <v>9</v>
      </c>
      <c r="H7" s="346"/>
      <c r="I7" s="41" t="str">
        <f>VLOOKUP(A7,'S7 Details'!A:P,9,0)</f>
        <v>Design and review complete</v>
      </c>
      <c r="J7" s="41" t="str">
        <f>VLOOKUP(A7,'S7 Details'!A:P,10,0)</f>
        <v>Pradeep</v>
      </c>
      <c r="K7" s="41" t="s">
        <v>23</v>
      </c>
      <c r="L7" s="103"/>
      <c r="M7" s="103"/>
      <c r="N7" s="349">
        <v>3</v>
      </c>
      <c r="O7" s="41"/>
      <c r="P7" s="103"/>
      <c r="Q7" s="56">
        <f t="shared" si="0"/>
        <v>9</v>
      </c>
    </row>
    <row r="8" spans="1:17" ht="14.5" x14ac:dyDescent="0.35">
      <c r="A8" s="1">
        <v>1946683</v>
      </c>
      <c r="B8" s="1" t="s">
        <v>1202</v>
      </c>
      <c r="C8" s="41"/>
      <c r="D8" s="111" t="s">
        <v>162</v>
      </c>
      <c r="E8" s="111"/>
      <c r="F8" s="1" t="s">
        <v>1616</v>
      </c>
      <c r="G8" s="346"/>
      <c r="H8" s="346"/>
      <c r="I8" s="41" t="str">
        <f>VLOOKUP(A8,'S7 Details'!A:P,9,0)</f>
        <v>Clubbed with other US</v>
      </c>
      <c r="J8" s="41"/>
      <c r="K8" s="41"/>
      <c r="L8" s="103"/>
      <c r="M8" s="103"/>
      <c r="N8" s="349">
        <v>0</v>
      </c>
      <c r="O8" s="41"/>
      <c r="P8" s="103"/>
      <c r="Q8" s="56" t="str">
        <f t="shared" si="0"/>
        <v>Will be Clubbed</v>
      </c>
    </row>
    <row r="9" spans="1:17" ht="14.5" x14ac:dyDescent="0.35">
      <c r="A9" s="1">
        <v>1946653</v>
      </c>
      <c r="B9" s="1" t="s">
        <v>1622</v>
      </c>
      <c r="C9" s="41"/>
      <c r="D9" s="111" t="s">
        <v>162</v>
      </c>
      <c r="E9" s="111"/>
      <c r="F9" s="1">
        <v>9</v>
      </c>
      <c r="G9" s="346">
        <v>7</v>
      </c>
      <c r="H9" s="346"/>
      <c r="I9" s="41" t="s">
        <v>21</v>
      </c>
      <c r="J9" s="41" t="str">
        <f>VLOOKUP(A9,'S7 Details'!A:P,10,0)</f>
        <v>Shreya</v>
      </c>
      <c r="K9" s="41" t="s">
        <v>23</v>
      </c>
      <c r="L9" s="103"/>
      <c r="M9" s="103"/>
      <c r="N9" s="349">
        <v>6.75</v>
      </c>
      <c r="O9" s="41"/>
      <c r="P9" s="103"/>
      <c r="Q9" s="56">
        <f t="shared" si="0"/>
        <v>7</v>
      </c>
    </row>
    <row r="10" spans="1:17" ht="14.5" x14ac:dyDescent="0.35">
      <c r="A10" s="1">
        <v>1946684</v>
      </c>
      <c r="B10" s="1" t="s">
        <v>1201</v>
      </c>
      <c r="C10" s="41"/>
      <c r="D10" s="111" t="s">
        <v>162</v>
      </c>
      <c r="E10" s="111"/>
      <c r="F10" s="1">
        <v>5</v>
      </c>
      <c r="G10" s="346">
        <v>7</v>
      </c>
      <c r="H10" s="346"/>
      <c r="I10" s="41" t="s">
        <v>21</v>
      </c>
      <c r="J10" s="41" t="str">
        <f>VLOOKUP(A10,'S7 Details'!A:P,10,0)</f>
        <v>Pradeep</v>
      </c>
      <c r="K10" s="41" t="s">
        <v>23</v>
      </c>
      <c r="L10" s="103"/>
      <c r="M10" s="103"/>
      <c r="N10" s="349">
        <v>3.25</v>
      </c>
      <c r="O10" s="41"/>
      <c r="P10" s="103"/>
      <c r="Q10" s="56">
        <f t="shared" si="0"/>
        <v>7</v>
      </c>
    </row>
    <row r="11" spans="1:17" ht="14.5" x14ac:dyDescent="0.35">
      <c r="A11" s="1">
        <v>1946685</v>
      </c>
      <c r="B11" s="1" t="s">
        <v>1200</v>
      </c>
      <c r="C11" s="41"/>
      <c r="D11" s="111" t="s">
        <v>162</v>
      </c>
      <c r="E11" s="111"/>
      <c r="F11" s="1">
        <v>4</v>
      </c>
      <c r="G11" s="346">
        <v>7</v>
      </c>
      <c r="H11" s="346"/>
      <c r="I11" s="41" t="s">
        <v>21</v>
      </c>
      <c r="J11" s="41" t="str">
        <f>VLOOKUP(A11,'S7 Details'!A:P,10,0)</f>
        <v>Yashaswini</v>
      </c>
      <c r="K11" s="41" t="s">
        <v>46</v>
      </c>
      <c r="L11" s="103"/>
      <c r="M11" s="103"/>
      <c r="N11" s="349">
        <v>3</v>
      </c>
      <c r="O11" s="41"/>
      <c r="P11" s="103"/>
      <c r="Q11" s="56">
        <f t="shared" si="0"/>
        <v>7</v>
      </c>
    </row>
    <row r="12" spans="1:17" ht="14.5" x14ac:dyDescent="0.35">
      <c r="A12" s="1">
        <v>1946686</v>
      </c>
      <c r="B12" s="1" t="s">
        <v>1623</v>
      </c>
      <c r="C12" s="41"/>
      <c r="D12" s="111" t="s">
        <v>162</v>
      </c>
      <c r="E12" s="111"/>
      <c r="F12" s="1">
        <v>4</v>
      </c>
      <c r="G12" s="346">
        <v>4</v>
      </c>
      <c r="H12" s="346"/>
      <c r="I12" s="41" t="s">
        <v>21</v>
      </c>
      <c r="J12" s="41" t="str">
        <f>VLOOKUP(A12,'S7 Details'!A:P,10,0)</f>
        <v>Yashaswini</v>
      </c>
      <c r="K12" s="41" t="s">
        <v>46</v>
      </c>
      <c r="L12" s="103"/>
      <c r="M12" s="103"/>
      <c r="N12" s="349">
        <v>3</v>
      </c>
      <c r="O12" s="41"/>
      <c r="P12" s="41"/>
      <c r="Q12" s="56">
        <f t="shared" si="0"/>
        <v>4</v>
      </c>
    </row>
    <row r="13" spans="1:17" ht="14.5" x14ac:dyDescent="0.35">
      <c r="A13" s="1">
        <v>1946654</v>
      </c>
      <c r="B13" s="1" t="s">
        <v>1218</v>
      </c>
      <c r="C13" s="41"/>
      <c r="D13" s="111" t="s">
        <v>162</v>
      </c>
      <c r="E13" s="111"/>
      <c r="F13" s="1">
        <v>6</v>
      </c>
      <c r="G13" s="346">
        <v>5</v>
      </c>
      <c r="H13" s="346"/>
      <c r="I13" s="41" t="s">
        <v>21</v>
      </c>
      <c r="J13" s="41" t="str">
        <f>VLOOKUP(A13,'S7 Details'!A:P,10,0)</f>
        <v>Shreya</v>
      </c>
      <c r="K13" s="41" t="s">
        <v>23</v>
      </c>
      <c r="L13" s="103"/>
      <c r="M13" s="103"/>
      <c r="N13" s="349">
        <v>4.5</v>
      </c>
      <c r="O13" s="41"/>
      <c r="P13" s="41"/>
      <c r="Q13" s="56">
        <f t="shared" si="0"/>
        <v>5</v>
      </c>
    </row>
    <row r="14" spans="1:17" ht="14.5" x14ac:dyDescent="0.35">
      <c r="A14" s="1">
        <v>1946655</v>
      </c>
      <c r="B14" s="1" t="s">
        <v>1625</v>
      </c>
      <c r="C14" s="41"/>
      <c r="D14" s="111" t="s">
        <v>162</v>
      </c>
      <c r="E14" s="111"/>
      <c r="F14" s="1">
        <v>7</v>
      </c>
      <c r="G14" s="346">
        <v>7</v>
      </c>
      <c r="H14" s="346"/>
      <c r="I14" s="41" t="s">
        <v>21</v>
      </c>
      <c r="J14" s="41" t="str">
        <f>VLOOKUP(A14,'S7 Details'!A:P,10,0)</f>
        <v>Amita</v>
      </c>
      <c r="K14" s="41" t="s">
        <v>23</v>
      </c>
      <c r="L14" s="103"/>
      <c r="M14" s="103"/>
      <c r="N14" s="349">
        <v>4.5</v>
      </c>
      <c r="O14" s="41"/>
      <c r="P14" s="41"/>
      <c r="Q14" s="56">
        <f t="shared" si="0"/>
        <v>7</v>
      </c>
    </row>
    <row r="15" spans="1:17" ht="14.5" x14ac:dyDescent="0.35">
      <c r="A15" s="1">
        <v>1946657</v>
      </c>
      <c r="B15" s="1" t="s">
        <v>1626</v>
      </c>
      <c r="C15" s="41"/>
      <c r="D15" s="111" t="s">
        <v>162</v>
      </c>
      <c r="E15" s="111"/>
      <c r="F15" s="1">
        <v>5</v>
      </c>
      <c r="G15" s="346">
        <v>4</v>
      </c>
      <c r="H15" s="346"/>
      <c r="I15" s="41" t="s">
        <v>21</v>
      </c>
      <c r="J15" s="41" t="str">
        <f>VLOOKUP(A15,'S7 Details'!A:P,10,0)</f>
        <v>Yashaswini</v>
      </c>
      <c r="K15" s="41" t="s">
        <v>46</v>
      </c>
      <c r="L15" s="103"/>
      <c r="M15" s="103"/>
      <c r="N15" s="349">
        <v>3.75</v>
      </c>
      <c r="O15" s="41"/>
      <c r="P15" s="41"/>
      <c r="Q15" s="56">
        <f t="shared" si="0"/>
        <v>4</v>
      </c>
    </row>
    <row r="16" spans="1:17" ht="14.5" x14ac:dyDescent="0.35">
      <c r="A16" s="1">
        <v>1946659</v>
      </c>
      <c r="B16" s="1" t="s">
        <v>1627</v>
      </c>
      <c r="C16" s="41"/>
      <c r="D16" s="111" t="s">
        <v>162</v>
      </c>
      <c r="E16" s="111"/>
      <c r="F16" s="1">
        <v>7</v>
      </c>
      <c r="G16" s="346">
        <v>8</v>
      </c>
      <c r="H16" s="346"/>
      <c r="I16" s="41" t="s">
        <v>21</v>
      </c>
      <c r="J16" s="41" t="str">
        <f>VLOOKUP(A16,'S7 Details'!A:P,10,0)</f>
        <v>Amita</v>
      </c>
      <c r="K16" s="41" t="s">
        <v>23</v>
      </c>
      <c r="L16" s="103"/>
      <c r="M16" s="103"/>
      <c r="N16" s="349">
        <v>5.25</v>
      </c>
      <c r="O16" s="41"/>
      <c r="P16" s="41"/>
      <c r="Q16" s="56">
        <f t="shared" si="0"/>
        <v>8</v>
      </c>
    </row>
    <row r="17" spans="1:17" ht="14.5" x14ac:dyDescent="0.35">
      <c r="A17" s="1">
        <v>1946661</v>
      </c>
      <c r="B17" s="1" t="s">
        <v>1205</v>
      </c>
      <c r="C17" s="41"/>
      <c r="D17" s="111" t="s">
        <v>162</v>
      </c>
      <c r="E17" s="111"/>
      <c r="F17" s="1">
        <v>5</v>
      </c>
      <c r="G17" s="346">
        <v>7</v>
      </c>
      <c r="H17" s="346"/>
      <c r="I17" s="41" t="s">
        <v>21</v>
      </c>
      <c r="J17" s="41" t="str">
        <f>VLOOKUP(A17,'S7 Details'!A:P,10,0)</f>
        <v>Pradeep</v>
      </c>
      <c r="K17" s="41" t="s">
        <v>46</v>
      </c>
      <c r="L17" s="103"/>
      <c r="M17" s="103"/>
      <c r="N17" s="349">
        <v>3.75</v>
      </c>
      <c r="O17" s="41"/>
      <c r="P17" s="41"/>
      <c r="Q17" s="56">
        <f t="shared" si="0"/>
        <v>7</v>
      </c>
    </row>
    <row r="18" spans="1:17" ht="14.5" x14ac:dyDescent="0.35">
      <c r="A18" s="1">
        <v>1946663</v>
      </c>
      <c r="B18" s="1" t="s">
        <v>1629</v>
      </c>
      <c r="C18" s="41"/>
      <c r="D18" s="111" t="s">
        <v>162</v>
      </c>
      <c r="E18" s="111"/>
      <c r="F18" s="1" t="s">
        <v>1672</v>
      </c>
      <c r="G18" s="346"/>
      <c r="H18" s="346"/>
      <c r="I18" s="41" t="str">
        <f>VLOOKUP(A18,'S7 Details'!A:P,9,0)</f>
        <v>Clubbed with other US</v>
      </c>
      <c r="J18" s="41"/>
      <c r="K18" s="41"/>
      <c r="L18" s="103"/>
      <c r="M18" s="103"/>
      <c r="N18" s="349">
        <v>0</v>
      </c>
      <c r="O18" s="41"/>
      <c r="P18" s="41"/>
      <c r="Q18" s="56" t="str">
        <f t="shared" si="0"/>
        <v>Will be Clubbed (1946661)</v>
      </c>
    </row>
    <row r="19" spans="1:17" ht="14.5" x14ac:dyDescent="0.35">
      <c r="A19" s="1">
        <v>1946665</v>
      </c>
      <c r="B19" s="1" t="s">
        <v>1630</v>
      </c>
      <c r="C19" s="41"/>
      <c r="D19" s="111">
        <v>44400</v>
      </c>
      <c r="E19" s="111"/>
      <c r="F19" s="1" t="s">
        <v>1618</v>
      </c>
      <c r="G19" s="346"/>
      <c r="H19" s="346"/>
      <c r="I19" s="41" t="str">
        <f>VLOOKUP(A19,'S7 Details'!A:P,9,0)</f>
        <v>No TC Needed</v>
      </c>
      <c r="J19" s="41"/>
      <c r="K19" s="41"/>
      <c r="L19" s="103"/>
      <c r="M19" s="103"/>
      <c r="N19" s="349">
        <v>0</v>
      </c>
      <c r="O19" s="41"/>
      <c r="P19" s="41"/>
      <c r="Q19" s="56" t="str">
        <f t="shared" si="0"/>
        <v>No Test Case Needed</v>
      </c>
    </row>
    <row r="20" spans="1:17" ht="14.5" x14ac:dyDescent="0.35">
      <c r="A20" s="1">
        <v>1946637</v>
      </c>
      <c r="B20" s="1" t="s">
        <v>1631</v>
      </c>
      <c r="C20" s="41"/>
      <c r="D20" s="111">
        <v>44400</v>
      </c>
      <c r="E20" s="111"/>
      <c r="F20" s="1" t="s">
        <v>1618</v>
      </c>
      <c r="G20" s="346"/>
      <c r="H20" s="346"/>
      <c r="I20" s="41" t="str">
        <f>VLOOKUP(A20,'S7 Details'!A:P,9,0)</f>
        <v>No TC Needed</v>
      </c>
      <c r="J20" s="41"/>
      <c r="K20" s="41"/>
      <c r="L20" s="103"/>
      <c r="M20" s="103"/>
      <c r="N20" s="349">
        <v>0</v>
      </c>
      <c r="O20" s="41"/>
      <c r="P20" s="41"/>
      <c r="Q20" s="56" t="str">
        <f t="shared" si="0"/>
        <v>No Test Case Needed</v>
      </c>
    </row>
    <row r="21" spans="1:17" ht="14.5" x14ac:dyDescent="0.35">
      <c r="A21" s="1">
        <v>1946674</v>
      </c>
      <c r="B21" s="1" t="s">
        <v>1632</v>
      </c>
      <c r="C21" s="41"/>
      <c r="D21" s="111">
        <v>44414</v>
      </c>
      <c r="E21" s="111"/>
      <c r="F21" s="1">
        <v>20</v>
      </c>
      <c r="G21" s="346">
        <v>16</v>
      </c>
      <c r="H21" s="346"/>
      <c r="I21" s="41" t="s">
        <v>1673</v>
      </c>
      <c r="J21" s="41" t="str">
        <f>VLOOKUP(A21,'S7 Details'!A:P,10,0)</f>
        <v>Amita/Pradeep/Heena</v>
      </c>
      <c r="K21" s="41" t="s">
        <v>46</v>
      </c>
      <c r="L21" s="103"/>
      <c r="M21" s="103"/>
      <c r="N21" s="349">
        <v>15</v>
      </c>
      <c r="O21" s="41"/>
      <c r="P21" s="41"/>
      <c r="Q21" s="56">
        <f t="shared" si="0"/>
        <v>16</v>
      </c>
    </row>
    <row r="22" spans="1:17" ht="14.5" x14ac:dyDescent="0.35">
      <c r="A22" s="1">
        <v>1946688</v>
      </c>
      <c r="B22" s="1" t="s">
        <v>1206</v>
      </c>
      <c r="C22" s="41"/>
      <c r="D22" s="111" t="s">
        <v>162</v>
      </c>
      <c r="E22" s="111"/>
      <c r="F22" s="1">
        <v>3</v>
      </c>
      <c r="G22" s="346">
        <v>4</v>
      </c>
      <c r="H22" s="346"/>
      <c r="I22" s="41" t="s">
        <v>21</v>
      </c>
      <c r="J22" s="41" t="s">
        <v>520</v>
      </c>
      <c r="K22" s="41" t="s">
        <v>46</v>
      </c>
      <c r="L22" s="103"/>
      <c r="M22" s="103"/>
      <c r="N22" s="349">
        <v>1.5</v>
      </c>
      <c r="O22" s="41"/>
      <c r="P22" s="41"/>
      <c r="Q22" s="56">
        <f t="shared" si="0"/>
        <v>4</v>
      </c>
    </row>
    <row r="23" spans="1:17" ht="14.5" x14ac:dyDescent="0.35">
      <c r="A23" s="1">
        <v>1960063</v>
      </c>
      <c r="B23" s="1" t="s">
        <v>1198</v>
      </c>
      <c r="C23" s="41"/>
      <c r="D23" s="111" t="s">
        <v>162</v>
      </c>
      <c r="E23" s="111"/>
      <c r="F23" s="1">
        <v>4</v>
      </c>
      <c r="G23" s="346">
        <v>5</v>
      </c>
      <c r="H23" s="346"/>
      <c r="I23" s="41" t="s">
        <v>21</v>
      </c>
      <c r="J23" s="41" t="s">
        <v>1199</v>
      </c>
      <c r="K23" s="41" t="s">
        <v>46</v>
      </c>
      <c r="L23" s="103"/>
      <c r="M23" s="103"/>
      <c r="N23" s="349">
        <v>2</v>
      </c>
      <c r="O23" s="41"/>
      <c r="P23" s="41"/>
      <c r="Q23" s="56">
        <f t="shared" si="0"/>
        <v>5</v>
      </c>
    </row>
    <row r="24" spans="1:17" ht="14.5" x14ac:dyDescent="0.35">
      <c r="A24" s="1">
        <v>1960021</v>
      </c>
      <c r="B24" s="1" t="s">
        <v>1674</v>
      </c>
      <c r="C24" s="41"/>
      <c r="D24" s="111">
        <v>44400</v>
      </c>
      <c r="E24" s="111"/>
      <c r="F24" s="1">
        <v>4</v>
      </c>
      <c r="G24" s="346">
        <v>3</v>
      </c>
      <c r="H24" s="346"/>
      <c r="I24" s="41" t="s">
        <v>21</v>
      </c>
      <c r="J24" s="41" t="s">
        <v>520</v>
      </c>
      <c r="K24" s="41" t="s">
        <v>23</v>
      </c>
      <c r="L24" s="103"/>
      <c r="M24" s="103"/>
      <c r="N24" s="349">
        <v>3</v>
      </c>
      <c r="O24" s="41"/>
      <c r="P24" s="41"/>
      <c r="Q24" s="56">
        <f t="shared" si="0"/>
        <v>3</v>
      </c>
    </row>
    <row r="25" spans="1:17" ht="14.5" x14ac:dyDescent="0.35">
      <c r="A25" s="1">
        <v>1937927</v>
      </c>
      <c r="B25" s="1" t="s">
        <v>1675</v>
      </c>
      <c r="C25" s="41"/>
      <c r="D25" s="111" t="s">
        <v>162</v>
      </c>
      <c r="E25" s="111"/>
      <c r="F25" s="1">
        <v>13</v>
      </c>
      <c r="G25" s="346">
        <v>12</v>
      </c>
      <c r="H25" s="346"/>
      <c r="I25" s="41" t="s">
        <v>21</v>
      </c>
      <c r="J25" s="41" t="s">
        <v>546</v>
      </c>
      <c r="K25" s="41" t="s">
        <v>46</v>
      </c>
      <c r="L25" s="103"/>
      <c r="M25" s="103"/>
      <c r="N25" s="349">
        <v>6.5</v>
      </c>
      <c r="O25" s="41"/>
      <c r="P25" s="41"/>
      <c r="Q25" s="56">
        <f t="shared" si="0"/>
        <v>12</v>
      </c>
    </row>
    <row r="26" spans="1:17" ht="14.5" x14ac:dyDescent="0.35">
      <c r="A26" s="1">
        <v>1886592</v>
      </c>
      <c r="B26" s="1" t="s">
        <v>1676</v>
      </c>
      <c r="C26" s="41"/>
      <c r="D26" s="111" t="s">
        <v>162</v>
      </c>
      <c r="E26" s="111"/>
      <c r="F26" s="1" t="s">
        <v>1618</v>
      </c>
      <c r="G26" s="346"/>
      <c r="H26" s="346"/>
      <c r="I26" s="41" t="s">
        <v>555</v>
      </c>
      <c r="J26" s="41"/>
      <c r="K26" s="41"/>
      <c r="L26" s="103"/>
      <c r="M26" s="103"/>
      <c r="N26" s="349">
        <v>0</v>
      </c>
      <c r="O26" s="41"/>
      <c r="P26" s="41"/>
      <c r="Q26" s="56" t="str">
        <f t="shared" si="0"/>
        <v>No Test Case Needed</v>
      </c>
    </row>
    <row r="27" spans="1:17" ht="14.5" x14ac:dyDescent="0.35">
      <c r="A27" s="1">
        <v>1960379</v>
      </c>
      <c r="B27" s="1" t="s">
        <v>1208</v>
      </c>
      <c r="C27" s="41"/>
      <c r="D27" s="111">
        <v>44397</v>
      </c>
      <c r="E27" s="111"/>
      <c r="F27" s="1">
        <v>4</v>
      </c>
      <c r="G27" s="346">
        <v>3</v>
      </c>
      <c r="H27" s="346"/>
      <c r="I27" s="41" t="s">
        <v>21</v>
      </c>
      <c r="J27" s="41" t="s">
        <v>520</v>
      </c>
      <c r="K27" s="41" t="s">
        <v>23</v>
      </c>
      <c r="L27" s="103"/>
      <c r="M27" s="103"/>
      <c r="N27" s="349">
        <v>2</v>
      </c>
      <c r="O27" s="41"/>
      <c r="P27" s="41"/>
      <c r="Q27" s="56">
        <f t="shared" si="0"/>
        <v>3</v>
      </c>
    </row>
    <row r="28" spans="1:17" ht="14.5" x14ac:dyDescent="0.35">
      <c r="A28" s="1">
        <v>1957905</v>
      </c>
      <c r="B28" s="1" t="s">
        <v>1677</v>
      </c>
      <c r="C28" s="41"/>
      <c r="D28" s="111" t="s">
        <v>162</v>
      </c>
      <c r="E28" s="111"/>
      <c r="F28" s="1">
        <v>8</v>
      </c>
      <c r="G28" s="346">
        <v>9</v>
      </c>
      <c r="H28" s="346"/>
      <c r="I28" s="41" t="s">
        <v>21</v>
      </c>
      <c r="J28" s="41" t="s">
        <v>39</v>
      </c>
      <c r="K28" s="41"/>
      <c r="L28" s="103"/>
      <c r="M28" s="103"/>
      <c r="N28" s="349">
        <v>4</v>
      </c>
      <c r="O28" s="41"/>
      <c r="P28" s="41"/>
      <c r="Q28" s="56">
        <f t="shared" si="0"/>
        <v>9</v>
      </c>
    </row>
    <row r="29" spans="1:17" ht="14.5" customHeight="1" x14ac:dyDescent="0.35">
      <c r="A29" s="1">
        <v>1960535</v>
      </c>
      <c r="B29" s="1" t="s">
        <v>1209</v>
      </c>
      <c r="C29" s="41"/>
      <c r="D29" s="111">
        <v>44398</v>
      </c>
      <c r="E29" s="111"/>
      <c r="F29" s="1">
        <v>4</v>
      </c>
      <c r="G29" s="346">
        <v>4</v>
      </c>
      <c r="H29" s="346"/>
      <c r="I29" s="41" t="s">
        <v>21</v>
      </c>
      <c r="J29" s="41" t="s">
        <v>46</v>
      </c>
      <c r="K29" s="41" t="s">
        <v>23</v>
      </c>
      <c r="L29" s="103"/>
      <c r="M29" s="103"/>
      <c r="N29" s="349">
        <v>2.5</v>
      </c>
      <c r="O29" s="41"/>
      <c r="P29" s="41"/>
      <c r="Q29" s="56">
        <f t="shared" si="0"/>
        <v>4</v>
      </c>
    </row>
    <row r="30" spans="1:17" ht="14.5" customHeight="1" x14ac:dyDescent="0.35">
      <c r="A30" s="1">
        <v>1959992</v>
      </c>
      <c r="B30" s="1" t="s">
        <v>1678</v>
      </c>
      <c r="C30" s="41"/>
      <c r="D30" s="111" t="s">
        <v>162</v>
      </c>
      <c r="E30" s="111"/>
      <c r="F30" s="1">
        <v>25</v>
      </c>
      <c r="G30" s="346">
        <v>0</v>
      </c>
      <c r="H30" s="346"/>
      <c r="I30" s="41" t="s">
        <v>21</v>
      </c>
      <c r="J30" s="41" t="s">
        <v>1679</v>
      </c>
      <c r="K30" s="41" t="s">
        <v>46</v>
      </c>
      <c r="L30" s="103"/>
      <c r="M30" s="103"/>
      <c r="N30" s="349">
        <v>18.75</v>
      </c>
      <c r="O30" s="41"/>
      <c r="P30" s="41"/>
      <c r="Q30" s="56">
        <f t="shared" ref="Q30:Q53" si="1">IF(ISBLANK(G30),F30,G30)</f>
        <v>0</v>
      </c>
    </row>
    <row r="31" spans="1:17" ht="14.5" customHeight="1" x14ac:dyDescent="0.35">
      <c r="A31" s="1">
        <v>1961242</v>
      </c>
      <c r="B31" s="1" t="s">
        <v>1219</v>
      </c>
      <c r="C31" s="41"/>
      <c r="D31" s="111">
        <v>44403</v>
      </c>
      <c r="E31" s="111"/>
      <c r="F31" s="1">
        <v>15</v>
      </c>
      <c r="G31" s="346">
        <v>23</v>
      </c>
      <c r="H31" s="346"/>
      <c r="I31" s="41" t="s">
        <v>21</v>
      </c>
      <c r="J31" s="41" t="s">
        <v>30</v>
      </c>
      <c r="K31" s="41"/>
      <c r="L31" s="103"/>
      <c r="M31" s="103"/>
      <c r="N31" s="349">
        <v>10</v>
      </c>
      <c r="O31" s="41"/>
      <c r="P31" s="41"/>
      <c r="Q31" s="56">
        <f t="shared" si="1"/>
        <v>23</v>
      </c>
    </row>
    <row r="32" spans="1:17" ht="14.5" customHeight="1" x14ac:dyDescent="0.35">
      <c r="A32" s="1">
        <v>1960761</v>
      </c>
      <c r="B32" s="1" t="s">
        <v>1680</v>
      </c>
      <c r="C32" s="41"/>
      <c r="D32" s="111">
        <v>44396</v>
      </c>
      <c r="E32" s="111"/>
      <c r="F32" s="1">
        <v>3</v>
      </c>
      <c r="G32" s="346">
        <v>3</v>
      </c>
      <c r="H32" s="346"/>
      <c r="I32" s="41" t="s">
        <v>21</v>
      </c>
      <c r="J32" s="41" t="s">
        <v>1199</v>
      </c>
      <c r="K32" s="41" t="s">
        <v>46</v>
      </c>
      <c r="L32" s="103"/>
      <c r="M32" s="103"/>
      <c r="N32" s="349">
        <v>1.5</v>
      </c>
      <c r="O32" s="41"/>
      <c r="P32" s="41"/>
      <c r="Q32" s="56">
        <f t="shared" si="1"/>
        <v>3</v>
      </c>
    </row>
    <row r="33" spans="1:17" ht="14.5" customHeight="1" x14ac:dyDescent="0.35">
      <c r="A33" s="1">
        <v>1960763</v>
      </c>
      <c r="B33" s="1" t="s">
        <v>1681</v>
      </c>
      <c r="C33" s="41"/>
      <c r="D33" s="111">
        <v>44396</v>
      </c>
      <c r="E33" s="111"/>
      <c r="F33" s="1">
        <v>5</v>
      </c>
      <c r="G33" s="346">
        <v>8</v>
      </c>
      <c r="H33" s="346"/>
      <c r="I33" s="41" t="s">
        <v>21</v>
      </c>
      <c r="J33" s="41" t="s">
        <v>1199</v>
      </c>
      <c r="K33" s="41" t="s">
        <v>46</v>
      </c>
      <c r="L33" s="103"/>
      <c r="M33" s="103"/>
      <c r="N33" s="349">
        <v>2.5</v>
      </c>
      <c r="O33" s="41"/>
      <c r="P33" s="41"/>
      <c r="Q33" s="56">
        <f t="shared" si="1"/>
        <v>8</v>
      </c>
    </row>
    <row r="34" spans="1:17" ht="14.5" customHeight="1" x14ac:dyDescent="0.35">
      <c r="A34" s="1">
        <v>1960764</v>
      </c>
      <c r="B34" s="1" t="s">
        <v>1682</v>
      </c>
      <c r="C34" s="41"/>
      <c r="D34" s="111">
        <v>44397</v>
      </c>
      <c r="E34" s="111"/>
      <c r="F34" s="1">
        <v>3</v>
      </c>
      <c r="G34" s="346">
        <v>5</v>
      </c>
      <c r="H34" s="346"/>
      <c r="I34" s="41" t="s">
        <v>21</v>
      </c>
      <c r="J34" s="41" t="s">
        <v>1199</v>
      </c>
      <c r="K34" s="41" t="s">
        <v>46</v>
      </c>
      <c r="L34" s="103"/>
      <c r="M34" s="103"/>
      <c r="N34" s="349">
        <v>1.5</v>
      </c>
      <c r="O34" s="41"/>
      <c r="P34" s="41"/>
      <c r="Q34" s="56">
        <f t="shared" si="1"/>
        <v>5</v>
      </c>
    </row>
    <row r="35" spans="1:17" ht="14.5" customHeight="1" x14ac:dyDescent="0.35">
      <c r="A35" s="1">
        <v>1960766</v>
      </c>
      <c r="B35" s="1" t="s">
        <v>1683</v>
      </c>
      <c r="C35" s="41"/>
      <c r="D35" s="111">
        <v>44399</v>
      </c>
      <c r="E35" s="111"/>
      <c r="F35" s="1">
        <v>5</v>
      </c>
      <c r="G35" s="346">
        <v>5</v>
      </c>
      <c r="H35" s="346"/>
      <c r="I35" s="41" t="s">
        <v>21</v>
      </c>
      <c r="J35" s="41" t="s">
        <v>520</v>
      </c>
      <c r="K35" s="41" t="s">
        <v>46</v>
      </c>
      <c r="L35" s="103"/>
      <c r="M35" s="103"/>
      <c r="N35" s="349">
        <v>2.5</v>
      </c>
      <c r="O35" s="41"/>
      <c r="P35" s="41"/>
      <c r="Q35" s="56">
        <f t="shared" si="1"/>
        <v>5</v>
      </c>
    </row>
    <row r="36" spans="1:17" ht="14.5" customHeight="1" x14ac:dyDescent="0.35">
      <c r="A36" s="1">
        <v>1960767</v>
      </c>
      <c r="B36" s="1" t="s">
        <v>1214</v>
      </c>
      <c r="C36" s="41"/>
      <c r="D36" s="111">
        <v>44396</v>
      </c>
      <c r="E36" s="111"/>
      <c r="F36" s="1">
        <v>5</v>
      </c>
      <c r="G36" s="346">
        <v>5</v>
      </c>
      <c r="H36" s="346"/>
      <c r="I36" s="41" t="s">
        <v>21</v>
      </c>
      <c r="J36" s="41" t="s">
        <v>520</v>
      </c>
      <c r="K36" s="41" t="s">
        <v>46</v>
      </c>
      <c r="L36" s="103"/>
      <c r="M36" s="103"/>
      <c r="N36" s="349">
        <v>2.5</v>
      </c>
      <c r="O36" s="41"/>
      <c r="P36" s="41"/>
      <c r="Q36" s="56">
        <f t="shared" si="1"/>
        <v>5</v>
      </c>
    </row>
    <row r="37" spans="1:17" ht="14.5" customHeight="1" x14ac:dyDescent="0.35">
      <c r="A37" s="1">
        <v>1960770</v>
      </c>
      <c r="B37" s="1" t="s">
        <v>1684</v>
      </c>
      <c r="C37" s="41"/>
      <c r="D37" s="111" t="s">
        <v>162</v>
      </c>
      <c r="E37" s="111"/>
      <c r="F37" s="1" t="s">
        <v>1685</v>
      </c>
      <c r="G37" s="346"/>
      <c r="H37" s="346"/>
      <c r="I37" s="41" t="s">
        <v>27</v>
      </c>
      <c r="J37" s="41"/>
      <c r="K37" s="41"/>
      <c r="L37" s="103"/>
      <c r="M37" s="103"/>
      <c r="N37" s="349">
        <v>0</v>
      </c>
      <c r="O37" s="41"/>
      <c r="P37" s="41"/>
      <c r="Q37" s="56" t="str">
        <f t="shared" si="1"/>
        <v>Will be Clubbed (1960773)</v>
      </c>
    </row>
    <row r="38" spans="1:17" ht="14.5" customHeight="1" x14ac:dyDescent="0.35">
      <c r="A38" s="1">
        <v>1960773</v>
      </c>
      <c r="B38" s="1" t="s">
        <v>1686</v>
      </c>
      <c r="C38" s="41"/>
      <c r="D38" s="111" t="s">
        <v>162</v>
      </c>
      <c r="E38" s="111"/>
      <c r="F38" s="1">
        <v>20</v>
      </c>
      <c r="G38" s="346">
        <v>17</v>
      </c>
      <c r="H38" s="346"/>
      <c r="I38" s="41" t="s">
        <v>21</v>
      </c>
      <c r="J38" s="41" t="s">
        <v>547</v>
      </c>
      <c r="K38" s="41"/>
      <c r="L38" s="103"/>
      <c r="M38" s="103"/>
      <c r="N38" s="349">
        <v>10</v>
      </c>
      <c r="O38" s="41"/>
      <c r="P38" s="41"/>
      <c r="Q38" s="56">
        <f t="shared" si="1"/>
        <v>17</v>
      </c>
    </row>
    <row r="39" spans="1:17" ht="14.5" customHeight="1" x14ac:dyDescent="0.35">
      <c r="A39" s="1">
        <v>1960774</v>
      </c>
      <c r="B39" s="1" t="s">
        <v>1215</v>
      </c>
      <c r="C39" s="41"/>
      <c r="D39" s="111">
        <v>44404</v>
      </c>
      <c r="E39" s="111"/>
      <c r="F39" s="1" t="s">
        <v>1685</v>
      </c>
      <c r="G39" s="346"/>
      <c r="H39" s="346"/>
      <c r="I39" s="41" t="s">
        <v>27</v>
      </c>
      <c r="J39" s="41"/>
      <c r="K39" s="41"/>
      <c r="L39" s="103"/>
      <c r="M39" s="103"/>
      <c r="N39" s="349">
        <v>0</v>
      </c>
      <c r="O39" s="41"/>
      <c r="P39" s="41"/>
      <c r="Q39" s="56" t="str">
        <f t="shared" si="1"/>
        <v>Will be Clubbed (1960773)</v>
      </c>
    </row>
    <row r="40" spans="1:17" ht="14.5" customHeight="1" x14ac:dyDescent="0.35">
      <c r="A40" s="1">
        <v>1960776</v>
      </c>
      <c r="B40" s="1" t="s">
        <v>1687</v>
      </c>
      <c r="C40" s="41"/>
      <c r="D40" s="111">
        <v>44397</v>
      </c>
      <c r="E40" s="111"/>
      <c r="F40" s="1" t="s">
        <v>1685</v>
      </c>
      <c r="G40" s="346"/>
      <c r="H40" s="346"/>
      <c r="I40" s="41" t="s">
        <v>27</v>
      </c>
      <c r="J40" s="41"/>
      <c r="K40" s="41"/>
      <c r="L40" s="103"/>
      <c r="M40" s="103"/>
      <c r="N40" s="349">
        <v>0</v>
      </c>
      <c r="O40" s="41"/>
      <c r="P40" s="41"/>
      <c r="Q40" s="56" t="str">
        <f t="shared" si="1"/>
        <v>Will be Clubbed (1960773)</v>
      </c>
    </row>
    <row r="41" spans="1:17" ht="14.5" customHeight="1" x14ac:dyDescent="0.35">
      <c r="A41" s="1">
        <v>1960779</v>
      </c>
      <c r="B41" s="1" t="s">
        <v>1216</v>
      </c>
      <c r="C41" s="41"/>
      <c r="D41" s="111">
        <v>44397</v>
      </c>
      <c r="E41" s="111"/>
      <c r="F41" s="1" t="s">
        <v>1685</v>
      </c>
      <c r="G41" s="346"/>
      <c r="H41" s="346"/>
      <c r="I41" s="41" t="s">
        <v>27</v>
      </c>
      <c r="J41" s="41"/>
      <c r="K41" s="41"/>
      <c r="L41" s="103"/>
      <c r="M41" s="103"/>
      <c r="N41" s="349">
        <v>0</v>
      </c>
      <c r="O41" s="41"/>
      <c r="P41" s="41"/>
      <c r="Q41" s="56" t="str">
        <f t="shared" si="1"/>
        <v>Will be Clubbed (1960773)</v>
      </c>
    </row>
    <row r="42" spans="1:17" ht="14.5" customHeight="1" x14ac:dyDescent="0.35">
      <c r="A42" s="1">
        <v>1960790</v>
      </c>
      <c r="B42" s="1" t="s">
        <v>1211</v>
      </c>
      <c r="C42" s="41"/>
      <c r="D42" s="111">
        <v>44398</v>
      </c>
      <c r="E42" s="111"/>
      <c r="F42" s="1" t="s">
        <v>1685</v>
      </c>
      <c r="G42" s="346"/>
      <c r="H42" s="346"/>
      <c r="I42" s="41" t="s">
        <v>27</v>
      </c>
      <c r="J42" s="41"/>
      <c r="K42" s="41"/>
      <c r="L42" s="103"/>
      <c r="M42" s="103"/>
      <c r="N42" s="349">
        <v>0</v>
      </c>
      <c r="O42" s="41"/>
      <c r="P42" s="41"/>
      <c r="Q42" s="56" t="str">
        <f t="shared" si="1"/>
        <v>Will be Clubbed (1960773)</v>
      </c>
    </row>
    <row r="43" spans="1:17" ht="14.5" customHeight="1" x14ac:dyDescent="0.35">
      <c r="A43" s="1">
        <v>1960791</v>
      </c>
      <c r="B43" s="1" t="s">
        <v>1213</v>
      </c>
      <c r="C43" s="41"/>
      <c r="D43" s="111">
        <v>44398</v>
      </c>
      <c r="E43" s="111"/>
      <c r="F43" s="1" t="s">
        <v>1685</v>
      </c>
      <c r="G43" s="346"/>
      <c r="H43" s="346"/>
      <c r="I43" s="41" t="s">
        <v>27</v>
      </c>
      <c r="J43" s="41"/>
      <c r="K43" s="41"/>
      <c r="L43" s="103"/>
      <c r="M43" s="103"/>
      <c r="N43" s="349">
        <v>0</v>
      </c>
      <c r="O43" s="41"/>
      <c r="P43" s="41"/>
      <c r="Q43" s="56" t="str">
        <f t="shared" si="1"/>
        <v>Will be Clubbed (1960773)</v>
      </c>
    </row>
    <row r="44" spans="1:17" ht="14.5" customHeight="1" x14ac:dyDescent="0.35">
      <c r="A44" s="1">
        <v>1960793</v>
      </c>
      <c r="B44" s="1" t="s">
        <v>1688</v>
      </c>
      <c r="C44" s="41"/>
      <c r="D44" s="111" t="s">
        <v>162</v>
      </c>
      <c r="E44" s="111"/>
      <c r="F44" s="1">
        <v>5</v>
      </c>
      <c r="G44" s="346">
        <v>9</v>
      </c>
      <c r="H44" s="346"/>
      <c r="I44" s="41" t="s">
        <v>21</v>
      </c>
      <c r="J44" s="41" t="s">
        <v>592</v>
      </c>
      <c r="K44" s="41"/>
      <c r="L44" s="103"/>
      <c r="M44" s="103"/>
      <c r="N44" s="349">
        <v>2.5</v>
      </c>
      <c r="O44" s="41"/>
      <c r="P44" s="41"/>
      <c r="Q44" s="56">
        <f t="shared" si="1"/>
        <v>9</v>
      </c>
    </row>
    <row r="45" spans="1:17" ht="14.5" customHeight="1" x14ac:dyDescent="0.35">
      <c r="A45" s="1">
        <v>1961406</v>
      </c>
      <c r="B45" s="1" t="s">
        <v>1207</v>
      </c>
      <c r="C45" s="41"/>
      <c r="D45" s="111">
        <v>44397</v>
      </c>
      <c r="E45" s="111"/>
      <c r="F45" s="1" t="s">
        <v>1618</v>
      </c>
      <c r="G45" s="346"/>
      <c r="H45" s="346"/>
      <c r="I45" s="41" t="s">
        <v>555</v>
      </c>
      <c r="J45" s="41"/>
      <c r="K45" s="41"/>
      <c r="L45" s="103"/>
      <c r="M45" s="103"/>
      <c r="N45" s="349">
        <v>0</v>
      </c>
      <c r="O45" s="41"/>
      <c r="P45" s="41"/>
      <c r="Q45" s="56" t="str">
        <f t="shared" si="1"/>
        <v>No Test Case Needed</v>
      </c>
    </row>
    <row r="46" spans="1:17" ht="14.5" customHeight="1" x14ac:dyDescent="0.35">
      <c r="A46" s="1">
        <v>1968178</v>
      </c>
      <c r="B46" s="1" t="s">
        <v>1220</v>
      </c>
      <c r="C46" s="41"/>
      <c r="D46" s="111" t="s">
        <v>162</v>
      </c>
      <c r="E46" s="111"/>
      <c r="F46" s="1">
        <v>3</v>
      </c>
      <c r="G46" s="346">
        <v>4</v>
      </c>
      <c r="H46" s="346"/>
      <c r="I46" s="41" t="s">
        <v>21</v>
      </c>
      <c r="J46" s="41" t="s">
        <v>1199</v>
      </c>
      <c r="K46" s="41"/>
      <c r="L46" s="103"/>
      <c r="M46" s="103"/>
      <c r="N46" s="349">
        <v>1.5</v>
      </c>
      <c r="O46" s="41"/>
      <c r="P46" s="41"/>
      <c r="Q46" s="56">
        <f t="shared" si="1"/>
        <v>4</v>
      </c>
    </row>
    <row r="47" spans="1:17" ht="14.5" customHeight="1" x14ac:dyDescent="0.35">
      <c r="A47" s="1">
        <v>1968186</v>
      </c>
      <c r="B47" s="1" t="s">
        <v>1221</v>
      </c>
      <c r="C47" s="41"/>
      <c r="D47" s="111" t="s">
        <v>162</v>
      </c>
      <c r="E47" s="111"/>
      <c r="F47" s="1" t="s">
        <v>1618</v>
      </c>
      <c r="G47" s="346"/>
      <c r="H47" s="346"/>
      <c r="I47" s="41" t="s">
        <v>555</v>
      </c>
      <c r="J47" s="41"/>
      <c r="K47" s="41"/>
      <c r="L47" s="103"/>
      <c r="M47" s="103"/>
      <c r="N47" s="349">
        <v>0</v>
      </c>
      <c r="O47" s="41"/>
      <c r="P47" s="41"/>
      <c r="Q47" s="56" t="str">
        <f t="shared" si="1"/>
        <v>No Test Case Needed</v>
      </c>
    </row>
    <row r="48" spans="1:17" ht="14.5" customHeight="1" x14ac:dyDescent="0.35">
      <c r="A48" s="1">
        <v>1970129</v>
      </c>
      <c r="B48" s="1" t="s">
        <v>1689</v>
      </c>
      <c r="C48" s="41"/>
      <c r="D48" s="111">
        <v>44399</v>
      </c>
      <c r="E48" s="111"/>
      <c r="F48" s="1" t="s">
        <v>1618</v>
      </c>
      <c r="G48" s="346"/>
      <c r="H48" s="346"/>
      <c r="I48" s="41" t="s">
        <v>555</v>
      </c>
      <c r="J48" s="41"/>
      <c r="K48" s="41"/>
      <c r="L48" s="103"/>
      <c r="M48" s="103"/>
      <c r="N48" s="349">
        <v>0</v>
      </c>
      <c r="O48" s="41"/>
      <c r="P48" s="41"/>
      <c r="Q48" s="56" t="str">
        <f t="shared" si="1"/>
        <v>No Test Case Needed</v>
      </c>
    </row>
    <row r="49" spans="1:17" ht="14.5" customHeight="1" x14ac:dyDescent="0.35">
      <c r="A49" s="1">
        <v>1970128</v>
      </c>
      <c r="B49" s="1" t="s">
        <v>1690</v>
      </c>
      <c r="C49" s="41"/>
      <c r="D49" s="111">
        <v>44400</v>
      </c>
      <c r="E49" s="111"/>
      <c r="F49" s="1" t="s">
        <v>1618</v>
      </c>
      <c r="G49" s="346"/>
      <c r="H49" s="346"/>
      <c r="I49" s="41" t="s">
        <v>555</v>
      </c>
      <c r="J49" s="41"/>
      <c r="K49" s="41"/>
      <c r="L49" s="103"/>
      <c r="M49" s="103"/>
      <c r="N49" s="349">
        <v>0</v>
      </c>
      <c r="O49" s="41"/>
      <c r="P49" s="41"/>
      <c r="Q49" s="56" t="str">
        <f t="shared" si="1"/>
        <v>No Test Case Needed</v>
      </c>
    </row>
    <row r="50" spans="1:17" ht="14.5" customHeight="1" x14ac:dyDescent="0.35">
      <c r="A50" s="1">
        <v>1970039</v>
      </c>
      <c r="B50" s="1" t="s">
        <v>1691</v>
      </c>
      <c r="C50" s="41"/>
      <c r="D50" s="111">
        <v>44399</v>
      </c>
      <c r="E50" s="111"/>
      <c r="F50" s="1" t="s">
        <v>1692</v>
      </c>
      <c r="G50" s="346"/>
      <c r="H50" s="346"/>
      <c r="I50" s="41" t="s">
        <v>27</v>
      </c>
      <c r="J50" s="41"/>
      <c r="K50" s="41"/>
      <c r="L50" s="103"/>
      <c r="M50" s="103"/>
      <c r="N50" s="349">
        <v>0</v>
      </c>
      <c r="O50" s="41"/>
      <c r="P50" s="41"/>
      <c r="Q50" s="56" t="str">
        <f t="shared" si="1"/>
        <v>Will be Clubbed (1960793)</v>
      </c>
    </row>
    <row r="51" spans="1:17" ht="14.5" customHeight="1" x14ac:dyDescent="0.35">
      <c r="A51" s="1">
        <v>1970040</v>
      </c>
      <c r="B51" s="1" t="s">
        <v>1693</v>
      </c>
      <c r="C51" s="41"/>
      <c r="D51" s="111">
        <v>44399</v>
      </c>
      <c r="E51" s="111"/>
      <c r="F51" s="1" t="s">
        <v>1692</v>
      </c>
      <c r="G51" s="346"/>
      <c r="H51" s="346"/>
      <c r="I51" s="41" t="s">
        <v>27</v>
      </c>
      <c r="J51" s="41"/>
      <c r="K51" s="41"/>
      <c r="L51" s="103"/>
      <c r="M51" s="103"/>
      <c r="N51" s="349">
        <v>0</v>
      </c>
      <c r="O51" s="41"/>
      <c r="P51" s="41"/>
      <c r="Q51" s="56" t="str">
        <f t="shared" si="1"/>
        <v>Will be Clubbed (1960793)</v>
      </c>
    </row>
    <row r="52" spans="1:17" ht="14.5" customHeight="1" x14ac:dyDescent="0.35">
      <c r="A52" s="1">
        <v>1970041</v>
      </c>
      <c r="B52" s="1" t="s">
        <v>1694</v>
      </c>
      <c r="C52" s="41"/>
      <c r="D52" s="111">
        <v>44399</v>
      </c>
      <c r="E52" s="111"/>
      <c r="F52" s="1" t="s">
        <v>1692</v>
      </c>
      <c r="G52" s="346"/>
      <c r="H52" s="346"/>
      <c r="I52" s="41" t="s">
        <v>27</v>
      </c>
      <c r="J52" s="41"/>
      <c r="K52" s="41"/>
      <c r="L52" s="103"/>
      <c r="M52" s="103"/>
      <c r="N52" s="349">
        <v>0</v>
      </c>
      <c r="O52" s="41"/>
      <c r="P52" s="41"/>
      <c r="Q52" s="56" t="str">
        <f t="shared" si="1"/>
        <v>Will be Clubbed (1960793)</v>
      </c>
    </row>
    <row r="53" spans="1:17" ht="14.5" customHeight="1" x14ac:dyDescent="0.35">
      <c r="A53" s="1">
        <v>1887231</v>
      </c>
      <c r="B53" s="1" t="s">
        <v>1222</v>
      </c>
      <c r="C53" s="41"/>
      <c r="D53" s="111">
        <v>44400</v>
      </c>
      <c r="E53" s="111"/>
      <c r="F53" s="1" t="s">
        <v>1618</v>
      </c>
      <c r="G53" s="346"/>
      <c r="H53" s="346"/>
      <c r="I53" s="41" t="s">
        <v>555</v>
      </c>
      <c r="J53" s="41"/>
      <c r="K53" s="41"/>
      <c r="L53" s="103"/>
      <c r="M53" s="103"/>
      <c r="N53" s="349">
        <v>0</v>
      </c>
      <c r="O53" s="41"/>
      <c r="P53" s="41"/>
      <c r="Q53" s="56" t="str">
        <f t="shared" si="1"/>
        <v>No Test Case Needed</v>
      </c>
    </row>
    <row r="54" spans="1:17" ht="14.5" customHeight="1" x14ac:dyDescent="0.35">
      <c r="A54" s="1">
        <v>1973479</v>
      </c>
      <c r="B54" s="1" t="s">
        <v>1223</v>
      </c>
      <c r="C54" s="41"/>
      <c r="D54" s="111">
        <v>44405</v>
      </c>
      <c r="E54" s="111"/>
      <c r="F54" s="41">
        <v>3</v>
      </c>
      <c r="G54" s="346">
        <v>4</v>
      </c>
      <c r="H54" s="346"/>
      <c r="I54" s="1" t="s">
        <v>21</v>
      </c>
      <c r="J54" s="41" t="s">
        <v>1199</v>
      </c>
      <c r="K54" s="41"/>
      <c r="L54" s="103"/>
      <c r="M54" s="103"/>
      <c r="N54" s="349">
        <v>1.5</v>
      </c>
      <c r="O54" s="41"/>
      <c r="P54" s="41"/>
      <c r="Q54" s="56">
        <f t="shared" ref="Q54:Q59" si="2">IF(ISBLANK(G54),F54,G54)</f>
        <v>4</v>
      </c>
    </row>
    <row r="55" spans="1:17" ht="14.5" customHeight="1" x14ac:dyDescent="0.35">
      <c r="A55" s="1">
        <v>1973474</v>
      </c>
      <c r="B55" s="1" t="s">
        <v>1224</v>
      </c>
      <c r="C55" s="41"/>
      <c r="D55" s="111">
        <v>44404</v>
      </c>
      <c r="E55" s="111"/>
      <c r="F55" s="41">
        <v>3</v>
      </c>
      <c r="G55" s="346">
        <v>7</v>
      </c>
      <c r="H55" s="346"/>
      <c r="I55" s="41" t="s">
        <v>21</v>
      </c>
      <c r="J55" s="41" t="s">
        <v>520</v>
      </c>
      <c r="K55" s="41" t="s">
        <v>23</v>
      </c>
      <c r="L55" s="103"/>
      <c r="M55" s="103"/>
      <c r="N55" s="349">
        <v>1.5</v>
      </c>
      <c r="O55" s="41"/>
      <c r="P55" s="41"/>
      <c r="Q55" s="56">
        <f t="shared" si="2"/>
        <v>7</v>
      </c>
    </row>
    <row r="56" spans="1:17" ht="14.5" customHeight="1" x14ac:dyDescent="0.35">
      <c r="A56" s="160">
        <v>1978480</v>
      </c>
      <c r="B56" s="270" t="s">
        <v>1695</v>
      </c>
      <c r="C56" s="41"/>
      <c r="D56" s="111">
        <v>44418</v>
      </c>
      <c r="E56" s="111"/>
      <c r="F56" s="41">
        <v>6</v>
      </c>
      <c r="G56" s="346">
        <v>12</v>
      </c>
      <c r="H56" s="346"/>
      <c r="I56" s="41" t="s">
        <v>21</v>
      </c>
      <c r="J56" s="41" t="s">
        <v>520</v>
      </c>
      <c r="K56" s="41"/>
      <c r="L56" s="103"/>
      <c r="M56" s="103"/>
      <c r="N56" s="349"/>
      <c r="O56" s="41"/>
      <c r="P56" s="41"/>
      <c r="Q56" s="56">
        <f t="shared" si="2"/>
        <v>12</v>
      </c>
    </row>
    <row r="57" spans="1:17" ht="14.5" customHeight="1" x14ac:dyDescent="0.35">
      <c r="A57" s="160">
        <v>1980753</v>
      </c>
      <c r="B57" s="270" t="s">
        <v>1696</v>
      </c>
      <c r="C57" s="41"/>
      <c r="D57" s="111">
        <v>44407</v>
      </c>
      <c r="E57" s="111"/>
      <c r="F57" s="41">
        <v>3</v>
      </c>
      <c r="G57" s="346"/>
      <c r="H57" s="346"/>
      <c r="I57" s="41" t="s">
        <v>1697</v>
      </c>
      <c r="J57" s="41" t="s">
        <v>39</v>
      </c>
      <c r="K57" s="41"/>
      <c r="L57" s="103"/>
      <c r="M57" s="103"/>
      <c r="N57" s="349"/>
      <c r="O57" s="41"/>
      <c r="P57" s="41"/>
      <c r="Q57" s="56">
        <f t="shared" si="2"/>
        <v>3</v>
      </c>
    </row>
    <row r="58" spans="1:17" ht="14.5" customHeight="1" x14ac:dyDescent="0.35">
      <c r="A58" s="1">
        <v>1981084</v>
      </c>
      <c r="B58" s="270" t="s">
        <v>1698</v>
      </c>
      <c r="C58" s="41"/>
      <c r="D58" s="111" t="s">
        <v>162</v>
      </c>
      <c r="E58" s="111"/>
      <c r="F58" s="41" t="s">
        <v>1618</v>
      </c>
      <c r="G58" s="346"/>
      <c r="H58" s="346"/>
      <c r="I58" s="41" t="s">
        <v>555</v>
      </c>
      <c r="J58" s="41"/>
      <c r="K58" s="41"/>
      <c r="L58" s="103"/>
      <c r="M58" s="103"/>
      <c r="N58" s="349"/>
      <c r="O58" s="41"/>
      <c r="P58" s="41"/>
      <c r="Q58" s="56" t="str">
        <f t="shared" si="2"/>
        <v>No Test Case Needed</v>
      </c>
    </row>
    <row r="59" spans="1:17" ht="14.5" customHeight="1" x14ac:dyDescent="0.35">
      <c r="A59" s="160">
        <v>1981089</v>
      </c>
      <c r="B59" s="270" t="s">
        <v>1699</v>
      </c>
      <c r="C59" s="41"/>
      <c r="D59" s="111" t="s">
        <v>162</v>
      </c>
      <c r="E59" s="111"/>
      <c r="F59" s="41" t="s">
        <v>1618</v>
      </c>
      <c r="G59" s="346"/>
      <c r="H59" s="346"/>
      <c r="I59" s="41" t="s">
        <v>555</v>
      </c>
      <c r="J59" s="41"/>
      <c r="K59" s="41"/>
      <c r="L59" s="103"/>
      <c r="M59" s="103"/>
      <c r="N59" s="349"/>
      <c r="O59" s="41"/>
      <c r="P59" s="41"/>
      <c r="Q59" s="56" t="str">
        <f t="shared" si="2"/>
        <v>No Test Case Needed</v>
      </c>
    </row>
    <row r="60" spans="1:17" ht="14.5" customHeight="1" x14ac:dyDescent="0.35">
      <c r="A60" s="1">
        <v>1982276</v>
      </c>
      <c r="B60" s="1" t="s">
        <v>1700</v>
      </c>
      <c r="C60" s="41"/>
      <c r="D60" s="111">
        <v>44414</v>
      </c>
      <c r="E60" s="111"/>
      <c r="F60" s="41">
        <v>5</v>
      </c>
      <c r="G60" s="346">
        <v>8</v>
      </c>
      <c r="H60" s="346"/>
      <c r="I60" s="41" t="s">
        <v>104</v>
      </c>
      <c r="J60" s="41" t="s">
        <v>546</v>
      </c>
      <c r="K60" s="41"/>
      <c r="L60" s="103"/>
      <c r="M60" s="103"/>
      <c r="N60" s="349"/>
      <c r="O60" s="41"/>
      <c r="P60" s="41"/>
      <c r="Q60" s="56">
        <f>IF(ISBLANK(G60),F60,G60)</f>
        <v>8</v>
      </c>
    </row>
    <row r="61" spans="1:17" ht="14.5" customHeight="1" x14ac:dyDescent="0.35">
      <c r="A61" s="1">
        <v>1981553</v>
      </c>
      <c r="B61" s="1" t="s">
        <v>1701</v>
      </c>
      <c r="C61" s="41"/>
      <c r="D61" s="111" t="s">
        <v>162</v>
      </c>
      <c r="E61" s="111"/>
      <c r="F61" s="41">
        <v>3</v>
      </c>
      <c r="G61" s="346">
        <v>3</v>
      </c>
      <c r="H61" s="346"/>
      <c r="I61" s="41" t="s">
        <v>104</v>
      </c>
      <c r="J61" s="41" t="s">
        <v>520</v>
      </c>
      <c r="K61" s="41"/>
      <c r="L61" s="103"/>
      <c r="M61" s="103"/>
      <c r="N61" s="349"/>
      <c r="O61" s="41"/>
      <c r="P61" s="41"/>
      <c r="Q61" s="56">
        <f>IF(ISBLANK(G61),F61,G61)</f>
        <v>3</v>
      </c>
    </row>
    <row r="62" spans="1:17" x14ac:dyDescent="0.3">
      <c r="A62" s="41"/>
      <c r="B62" s="42"/>
      <c r="C62" s="41"/>
      <c r="D62" s="111"/>
      <c r="E62" s="111"/>
      <c r="F62" s="346">
        <f>SUM(F3:F55)</f>
        <v>235</v>
      </c>
      <c r="G62" s="346"/>
      <c r="H62" s="346"/>
      <c r="I62" s="41"/>
      <c r="J62" s="41"/>
      <c r="K62" s="41"/>
      <c r="L62" s="103"/>
      <c r="M62" s="103"/>
      <c r="N62" s="41"/>
      <c r="O62" s="41"/>
      <c r="P62" s="41"/>
      <c r="Q62" s="56">
        <f t="shared" si="0"/>
        <v>235</v>
      </c>
    </row>
    <row r="63" spans="1:17" x14ac:dyDescent="0.3">
      <c r="A63" s="41"/>
      <c r="B63" s="42">
        <f>SUMIF(I3:I55,'S8 Design'!E2,G3:G55)</f>
        <v>263</v>
      </c>
      <c r="C63" s="41"/>
      <c r="D63" s="111"/>
      <c r="E63" s="111"/>
      <c r="F63" s="346"/>
      <c r="G63" s="346"/>
      <c r="H63" s="346"/>
      <c r="I63" s="41"/>
      <c r="J63" s="41"/>
      <c r="K63" s="41"/>
      <c r="L63" s="103"/>
      <c r="M63" s="103"/>
      <c r="N63" s="41"/>
      <c r="O63" s="41"/>
      <c r="P63" s="41"/>
      <c r="Q63" s="56">
        <f t="shared" si="0"/>
        <v>0</v>
      </c>
    </row>
    <row r="64" spans="1:17" x14ac:dyDescent="0.3">
      <c r="A64" s="41"/>
      <c r="B64" s="42">
        <f>SUMIF(I3:I55,'S8 Design'!C2,G3:G55)</f>
        <v>0</v>
      </c>
      <c r="C64" s="41"/>
      <c r="D64" s="111"/>
      <c r="E64" s="111"/>
      <c r="F64" s="346"/>
      <c r="G64" s="346"/>
      <c r="H64" s="346"/>
      <c r="I64" s="41"/>
      <c r="J64" s="41"/>
      <c r="K64" s="41"/>
      <c r="L64" s="103"/>
      <c r="M64" s="103"/>
      <c r="N64" s="41"/>
      <c r="O64" s="41"/>
      <c r="P64" s="41"/>
      <c r="Q64" s="56">
        <f t="shared" si="0"/>
        <v>0</v>
      </c>
    </row>
    <row r="65" spans="1:17" ht="14.5" x14ac:dyDescent="0.35">
      <c r="A65" s="41" t="s">
        <v>1603</v>
      </c>
      <c r="B65" s="216">
        <f>SUM(B63:B64)/F62</f>
        <v>1.1191489361702127</v>
      </c>
      <c r="C65" s="41"/>
      <c r="D65" s="111"/>
      <c r="E65" s="111"/>
      <c r="F65" s="346"/>
      <c r="G65" s="346"/>
      <c r="H65" s="346"/>
      <c r="I65" s="41"/>
      <c r="J65" s="41"/>
      <c r="K65" s="41"/>
      <c r="L65" s="41"/>
      <c r="M65" s="41"/>
      <c r="N65" s="41"/>
      <c r="O65" s="41"/>
      <c r="P65" s="41"/>
      <c r="Q65" s="56">
        <f t="shared" si="0"/>
        <v>0</v>
      </c>
    </row>
  </sheetData>
  <autoFilter ref="A2:Q65" xr:uid="{08F6016B-731E-49AC-B40D-959C457EAFEA}"/>
  <mergeCells count="1">
    <mergeCell ref="A1:P1"/>
  </mergeCells>
  <conditionalFormatting sqref="A62">
    <cfRule type="duplicateValues" dxfId="133" priority="22"/>
  </conditionalFormatting>
  <conditionalFormatting sqref="A64">
    <cfRule type="duplicateValues" dxfId="132" priority="21"/>
  </conditionalFormatting>
  <conditionalFormatting sqref="A65">
    <cfRule type="duplicateValues" dxfId="131" priority="20"/>
  </conditionalFormatting>
  <conditionalFormatting sqref="A63:B63">
    <cfRule type="duplicateValues" dxfId="130" priority="23"/>
  </conditionalFormatting>
  <conditionalFormatting sqref="A3:A22">
    <cfRule type="duplicateValues" dxfId="129" priority="11"/>
  </conditionalFormatting>
  <conditionalFormatting sqref="A23:A28">
    <cfRule type="duplicateValues" dxfId="128" priority="10"/>
  </conditionalFormatting>
  <conditionalFormatting sqref="A4:A7">
    <cfRule type="duplicateValues" dxfId="127" priority="12"/>
  </conditionalFormatting>
  <conditionalFormatting sqref="A8:A22">
    <cfRule type="duplicateValues" dxfId="126" priority="13"/>
  </conditionalFormatting>
  <conditionalFormatting sqref="B23:B28">
    <cfRule type="duplicateValues" dxfId="125" priority="9"/>
  </conditionalFormatting>
  <conditionalFormatting sqref="A29:A31">
    <cfRule type="duplicateValues" dxfId="124" priority="8"/>
  </conditionalFormatting>
  <conditionalFormatting sqref="B29:B31">
    <cfRule type="duplicateValues" dxfId="123" priority="7"/>
  </conditionalFormatting>
  <conditionalFormatting sqref="A46:A52">
    <cfRule type="duplicateValues" dxfId="122" priority="4"/>
  </conditionalFormatting>
  <conditionalFormatting sqref="B46:B52">
    <cfRule type="duplicateValues" dxfId="121" priority="3"/>
  </conditionalFormatting>
  <conditionalFormatting sqref="A53:A55">
    <cfRule type="duplicateValues" dxfId="120" priority="2"/>
  </conditionalFormatting>
  <conditionalFormatting sqref="B53:B55">
    <cfRule type="duplicateValues" dxfId="119" priority="1"/>
  </conditionalFormatting>
  <conditionalFormatting sqref="A32:A45">
    <cfRule type="duplicateValues" dxfId="118" priority="27"/>
  </conditionalFormatting>
  <conditionalFormatting sqref="B32:B45">
    <cfRule type="duplicateValues" dxfId="117" priority="28"/>
  </conditionalFormatting>
  <hyperlinks>
    <hyperlink ref="A3" r:id="rId1" display="https://octane.deloitte.com/ui/entity-navigation.jsp?p=1001/399004&amp;entityType=work_item&amp;id=1909403" xr:uid="{BC5E0D22-DAF4-436F-B8E9-915C47F392C3}"/>
    <hyperlink ref="A4" r:id="rId2" display="https://octane.deloitte.com/ui/entity-navigation.jsp?p=1001/399004&amp;entityType=work_item&amp;id=1868192" xr:uid="{B908D1FA-CA6A-4EF1-83B6-EA511D64FFE6}"/>
    <hyperlink ref="A5" r:id="rId3" display="https://octane.deloitte.com/ui/entity-navigation.jsp?p=1001/399004&amp;entityType=work_item&amp;id=1914022" xr:uid="{DD4E4B96-1C1C-47C3-97F3-1ECEF30F4F6C}"/>
    <hyperlink ref="A6" r:id="rId4" display="https://octane.deloitte.com/ui/entity-navigation.jsp?p=1001/399004&amp;entityType=work_item&amp;id=1914020" xr:uid="{71ABDFF0-390C-4993-91CD-028BDA995E2D}"/>
    <hyperlink ref="A8" r:id="rId5" display="https://octane.deloitte.com/ui/entity-navigation.jsp?p=1001/399004&amp;entityType=work_item&amp;id=1946683" xr:uid="{32AF3FF0-86D8-4B6E-8976-D2F3AE5F5580}"/>
    <hyperlink ref="A9" r:id="rId6" display="https://octane.deloitte.com/ui/entity-navigation.jsp?p=1001/399004&amp;entityType=work_item&amp;id=1946653" xr:uid="{49AD2442-31CC-41F9-B29B-B96EDA530EE9}"/>
    <hyperlink ref="A10" r:id="rId7" display="https://octane.deloitte.com/ui/entity-navigation.jsp?p=1001/399004&amp;entityType=work_item&amp;id=1946684" xr:uid="{38E3A4B6-118D-4B2F-A3A6-C64AF994EECD}"/>
    <hyperlink ref="A11" r:id="rId8" display="https://octane.deloitte.com/ui/entity-navigation.jsp?p=1001/399004&amp;entityType=work_item&amp;id=1946685" xr:uid="{3E16FA1E-73ED-4CDC-ADCD-02C95D65747A}"/>
    <hyperlink ref="A12" r:id="rId9" display="https://octane.deloitte.com/ui/entity-navigation.jsp?p=1001/399004&amp;entityType=work_item&amp;id=1946686" xr:uid="{6496408B-86B8-45EB-86F9-07D5E833FAF6}"/>
    <hyperlink ref="A13" r:id="rId10" display="https://octane.deloitte.com/ui/entity-navigation.jsp?p=1001/399004&amp;entityType=work_item&amp;id=1946654" xr:uid="{9EAF3850-5A75-4139-8242-6611F562D2AB}"/>
    <hyperlink ref="A14" r:id="rId11" display="https://octane.deloitte.com/ui/entity-navigation.jsp?p=1001/399004&amp;entityType=work_item&amp;id=1946655" xr:uid="{F8DE8A5D-6B61-407F-931F-5511BE1F7CD2}"/>
    <hyperlink ref="A15" r:id="rId12" display="https://octane.deloitte.com/ui/entity-navigation.jsp?p=1001/399004&amp;entityType=work_item&amp;id=1946657" xr:uid="{5A4B8A12-8AD5-490F-ADAB-8E0723923D8D}"/>
    <hyperlink ref="A16" r:id="rId13" display="https://octane.deloitte.com/ui/entity-navigation.jsp?p=1001/399004&amp;entityType=work_item&amp;id=1946659" xr:uid="{6A5771C1-D6DD-4396-916A-3404DB56FF08}"/>
    <hyperlink ref="A17" r:id="rId14" display="https://octane.deloitte.com/ui/entity-navigation.jsp?p=1001/399004&amp;entityType=work_item&amp;id=1946661" xr:uid="{BAAE1284-CBDC-460C-A565-2255CE80ACB1}"/>
    <hyperlink ref="A18" r:id="rId15" display="https://octane.deloitte.com/ui/entity-navigation.jsp?p=1001/399004&amp;entityType=work_item&amp;id=1946663" xr:uid="{C2A3446D-13B4-40CC-92FD-AC7FF498F1CC}"/>
    <hyperlink ref="A19" r:id="rId16" display="https://octane.deloitte.com/ui/entity-navigation.jsp?p=1001/399004&amp;entityType=work_item&amp;id=1946665" xr:uid="{1707A7CE-9654-4330-8FFD-FF43535A1EA8}"/>
    <hyperlink ref="A20" r:id="rId17" display="https://octane.deloitte.com/ui/entity-navigation.jsp?p=1001/399004&amp;entityType=work_item&amp;id=1946637" xr:uid="{11CD1094-4B82-4BBA-9D9C-61A377339C2A}"/>
    <hyperlink ref="A21" r:id="rId18" display="https://octane.deloitte.com/ui/entity-navigation.jsp?p=1001/399004&amp;entityType=work_item&amp;id=1946674" xr:uid="{3B1AB31B-3D3A-4C1D-84BF-52771F414E86}"/>
    <hyperlink ref="A22" r:id="rId19" display="https://octane.deloitte.com/ui/entity-navigation.jsp?p=1001/399004&amp;entityType=work_item&amp;id=1946688" xr:uid="{AA2A3337-3215-4EC5-80F1-922F3F4887D6}"/>
    <hyperlink ref="A23" r:id="rId20" display="https://octane.deloitte.com/ui/entity-navigation.jsp?p=1001/399004&amp;entityType=work_item&amp;id=1960063" xr:uid="{BCA8FFC3-A77D-468B-BE91-751184D8D1E2}"/>
    <hyperlink ref="A24" r:id="rId21" display="https://octane.deloitte.com/ui/entity-navigation.jsp?p=1001/399004&amp;entityType=work_item&amp;id=1960021" xr:uid="{0FE13238-87E5-407B-B158-66AC6C06533A}"/>
    <hyperlink ref="A25" r:id="rId22" display="https://octane.deloitte.com/ui/entity-navigation.jsp?p=1001/399004&amp;entityType=work_item&amp;id=1937927" xr:uid="{CBA6BF4F-5497-455D-8CCC-6F9E903E5E31}"/>
    <hyperlink ref="A26" r:id="rId23" display="https://octane.deloitte.com/ui/entity-navigation.jsp?p=1001/399004&amp;entityType=work_item&amp;id=1886592" xr:uid="{B1B9823D-B52A-4DF4-A843-31577D8EF704}"/>
    <hyperlink ref="A27" r:id="rId24" display="https://octane.deloitte.com/ui/entity-navigation.jsp?p=1001/399004&amp;entityType=work_item&amp;id=1960379" xr:uid="{17E6E23B-EBC0-4D40-B550-487D336E364A}"/>
    <hyperlink ref="A28" r:id="rId25" display="https://octane.deloitte.com/ui/entity-navigation.jsp?p=1001/399004&amp;entityType=work_item&amp;id=1957905" xr:uid="{81DCD817-539D-470F-9EB8-977AD65C6672}"/>
    <hyperlink ref="A30" r:id="rId26" display="https://octane.deloitte.com/ui/entity-navigation.jsp?p=1001/399004&amp;entityType=work_item&amp;id=1959992" xr:uid="{12245ABA-4976-4651-9F2F-B4CB73F53C42}"/>
    <hyperlink ref="A31" r:id="rId27" display="https://octane.deloitte.com/ui/entity-navigation.jsp?p=1001/399004&amp;entityType=work_item&amp;id=1961242" xr:uid="{F2E31C0D-A199-4064-A935-A6C19A4326CA}"/>
    <hyperlink ref="A32" r:id="rId28" display="https://octane.deloitte.com/ui/entity-navigation.jsp?p=1001/399004&amp;entityType=work_item&amp;id=1960761" xr:uid="{F4BA4FCE-0B61-4359-8E79-F0CF897B5266}"/>
    <hyperlink ref="A33" r:id="rId29" display="https://octane.deloitte.com/ui/entity-navigation.jsp?p=1001/399004&amp;entityType=work_item&amp;id=1960763" xr:uid="{47C20289-98FD-41CD-BB67-42AAADCD8F5D}"/>
    <hyperlink ref="A34" r:id="rId30" display="https://octane.deloitte.com/ui/entity-navigation.jsp?p=1001/399004&amp;entityType=work_item&amp;id=1960764" xr:uid="{32286D06-2DC5-4104-97C0-BBA0B5938D01}"/>
    <hyperlink ref="A35" r:id="rId31" display="https://octane.deloitte.com/ui/entity-navigation.jsp?p=1001/399004&amp;entityType=work_item&amp;id=1960766" xr:uid="{978500DF-79CD-41C4-9BB3-5376CF8E84B1}"/>
    <hyperlink ref="A36" r:id="rId32" display="https://octane.deloitte.com/ui/entity-navigation.jsp?p=1001/399004&amp;entityType=work_item&amp;id=1960767" xr:uid="{EFAAA6E2-D026-4060-8CE8-7C01637331E3}"/>
    <hyperlink ref="A37" r:id="rId33" display="https://octane.deloitte.com/ui/entity-navigation.jsp?p=1001/399004&amp;entityType=work_item&amp;id=1960770" xr:uid="{E982E24A-69E5-4754-9BF9-11CEF2D93070}"/>
    <hyperlink ref="A38" r:id="rId34" display="https://octane.deloitte.com/ui/entity-navigation.jsp?p=1001/399004&amp;entityType=work_item&amp;id=1960773" xr:uid="{D534337E-C8E8-4BBB-8588-5B63C90B0649}"/>
    <hyperlink ref="A39" r:id="rId35" display="https://octane.deloitte.com/ui/entity-navigation.jsp?p=1001/399004&amp;entityType=work_item&amp;id=1960774" xr:uid="{9E1136DB-36AC-4042-BCAA-976374BFC514}"/>
    <hyperlink ref="A40" r:id="rId36" display="https://octane.deloitte.com/ui/entity-navigation.jsp?p=1001/399004&amp;entityType=work_item&amp;id=1960776" xr:uid="{D559B036-D3B1-4ED6-82D5-178850D8831A}"/>
    <hyperlink ref="A41" r:id="rId37" display="https://octane.deloitte.com/ui/entity-navigation.jsp?p=1001/399004&amp;entityType=work_item&amp;id=1960779" xr:uid="{292AC1C9-726F-4170-AF03-3C4F366F295E}"/>
    <hyperlink ref="A42" r:id="rId38" display="https://octane.deloitte.com/ui/entity-navigation.jsp?p=1001/399004&amp;entityType=work_item&amp;id=1960790" xr:uid="{B425BFE2-D00B-4192-A6FB-A9A7D27E7A2B}"/>
    <hyperlink ref="A43" r:id="rId39" display="https://octane.deloitte.com/ui/entity-navigation.jsp?p=1001/399004&amp;entityType=work_item&amp;id=1960791" xr:uid="{D2ADE7FC-D57A-4730-A457-FA49CBB802F7}"/>
    <hyperlink ref="A44" r:id="rId40" display="https://octane.deloitte.com/ui/entity-navigation.jsp?p=1001/399004&amp;entityType=work_item&amp;id=1960793" xr:uid="{1BDA29F4-6B7B-4246-9253-9C225AD4BCA4}"/>
    <hyperlink ref="A45" r:id="rId41" display="https://octane.deloitte.com/ui/entity-navigation.jsp?p=1001/399004&amp;entityType=work_item&amp;id=1961406" xr:uid="{9E01E0C2-3320-4250-8E8B-237B97D2A504}"/>
    <hyperlink ref="A46" r:id="rId42" display="https://octane.deloitte.com/ui/entity-navigation.jsp?p=1001/399004&amp;entityType=work_item&amp;id=1968178" xr:uid="{5C64B653-3977-4057-A8EB-90E50EB62176}"/>
    <hyperlink ref="A47" r:id="rId43" display="https://octane.deloitte.com/ui/entity-navigation.jsp?p=1001/399004&amp;entityType=work_item&amp;id=1968186" xr:uid="{F6EA8EFD-6256-4752-B71E-445C0D08DC5F}"/>
    <hyperlink ref="A48" r:id="rId44" display="https://octane.deloitte.com/ui/entity-navigation.jsp?p=1001/399004&amp;entityType=work_item&amp;id=1970129" xr:uid="{D81CDBD7-C047-475F-9615-8BFDA9B3C8F8}"/>
    <hyperlink ref="A49" r:id="rId45" display="https://octane.deloitte.com/ui/entity-navigation.jsp?p=1001/399004&amp;entityType=work_item&amp;id=1970128" xr:uid="{70F4115A-240B-4D1A-BC7F-00B63A8CAF78}"/>
    <hyperlink ref="A50" r:id="rId46" display="https://octane.deloitte.com/ui/entity-navigation.jsp?p=1001/399004&amp;entityType=work_item&amp;id=1970039" xr:uid="{4B17F199-7872-45AE-A65A-F47B0E6ACD82}"/>
    <hyperlink ref="A51" r:id="rId47" display="https://octane.deloitte.com/ui/entity-navigation.jsp?p=1001/399004&amp;entityType=work_item&amp;id=1970040" xr:uid="{7DE946CA-0D98-403F-B13F-469C35C2DE96}"/>
    <hyperlink ref="A52" r:id="rId48" display="https://octane.deloitte.com/ui/entity-navigation.jsp?p=1001/399004&amp;entityType=work_item&amp;id=1970041" xr:uid="{4FDE3799-9667-4953-A5C2-6CBEA767E024}"/>
    <hyperlink ref="A56" r:id="rId49" display="https://octane.deloitte.com/ui/entity-navigation.jsp?p=1001/399004&amp;entityType=work_item&amp;id=1978480" xr:uid="{7BD8986B-6FCC-47EB-A075-5A58D29293E5}"/>
    <hyperlink ref="A57" r:id="rId50" display="https://octane.deloitte.com/ui/entity-navigation.jsp?p=1001/399004&amp;entityType=work_item&amp;id=1980753" xr:uid="{9AF1E530-57F8-41E2-8449-2BDC05531E5E}"/>
    <hyperlink ref="A58" r:id="rId51" display="https://octane.deloitte.com/ui/entity-navigation.jsp?p=1001/399004&amp;entityType=work_item&amp;id=1981084" xr:uid="{343C04B4-563F-4F97-B279-03E017692B39}"/>
    <hyperlink ref="A59" r:id="rId52" display="https://octane.deloitte.com/ui/entity-navigation.jsp?p=1001/399004&amp;entityType=work_item&amp;id=1981089" xr:uid="{51ECAC1E-0E53-4C1E-92BA-49C47FCD6452}"/>
    <hyperlink ref="A60" r:id="rId53" display="https://octane.deloitte.com/ui/entity-navigation.jsp?p=1001/399004&amp;entityType=work_item&amp;id=1982276" xr:uid="{27650F0F-6EF8-4930-9EA5-F707CD94550E}"/>
    <hyperlink ref="A61" r:id="rId54" display="https://octane.deloitte.com/ui/entity-navigation.jsp?p=1001/399004&amp;entityType=work_item&amp;id=1981553" xr:uid="{51F76585-8F22-40F8-AB85-3A290B0C8599}"/>
  </hyperlinks>
  <pageMargins left="0.7" right="0.7" top="0.75" bottom="0.75" header="0.3" footer="0.3"/>
  <pageSetup paperSize="9" orientation="portrait" r:id="rId5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71806-B5E4-446B-A010-860CE5F6F5E5}">
  <dimension ref="A1:Q39"/>
  <sheetViews>
    <sheetView zoomScale="81" workbookViewId="0">
      <selection activeCell="J9" sqref="J9"/>
    </sheetView>
  </sheetViews>
  <sheetFormatPr defaultColWidth="8.7265625" defaultRowHeight="13" x14ac:dyDescent="0.3"/>
  <cols>
    <col min="1" max="1" width="8.7265625" style="56"/>
    <col min="2" max="2" width="57.1796875" style="100" customWidth="1"/>
    <col min="3" max="3" width="7.1796875" style="56" customWidth="1"/>
    <col min="4" max="4" width="16.81640625" style="89" customWidth="1"/>
    <col min="5" max="5" width="13.453125" style="56" customWidth="1"/>
    <col min="6" max="6" width="15.81640625" style="56" customWidth="1"/>
    <col min="7" max="7" width="14.453125" style="89" customWidth="1"/>
    <col min="8" max="8" width="14.7265625" style="89" customWidth="1"/>
    <col min="9" max="9" width="19.54296875" style="56" customWidth="1"/>
    <col min="10" max="10" width="18.1796875" style="56" bestFit="1" customWidth="1"/>
    <col min="11" max="11" width="11.81640625" style="56" customWidth="1"/>
    <col min="12" max="13" width="8.7265625" style="56"/>
    <col min="14" max="14" width="24.81640625" style="56" customWidth="1"/>
    <col min="15" max="15" width="8.7265625" style="56" customWidth="1"/>
    <col min="16" max="16" width="19.1796875" style="56" customWidth="1"/>
    <col min="17" max="17" width="24.26953125" style="56" customWidth="1"/>
    <col min="18" max="16384" width="8.7265625" style="56"/>
  </cols>
  <sheetData>
    <row r="1" spans="1:17" x14ac:dyDescent="0.3">
      <c r="A1" s="417" t="s">
        <v>1636</v>
      </c>
      <c r="B1" s="417"/>
      <c r="C1" s="417"/>
      <c r="D1" s="417"/>
      <c r="E1" s="417"/>
      <c r="F1" s="417"/>
      <c r="G1" s="417"/>
      <c r="H1" s="417"/>
      <c r="I1" s="417"/>
      <c r="J1" s="417"/>
      <c r="K1" s="417"/>
      <c r="L1" s="417"/>
      <c r="M1" s="417"/>
      <c r="N1" s="417"/>
      <c r="O1" s="417"/>
      <c r="P1" s="417"/>
    </row>
    <row r="2" spans="1:17" ht="15.5" x14ac:dyDescent="0.3">
      <c r="A2" s="210" t="s">
        <v>1</v>
      </c>
      <c r="B2" s="101" t="s">
        <v>2</v>
      </c>
      <c r="C2" s="210" t="s">
        <v>240</v>
      </c>
      <c r="D2" s="210" t="s">
        <v>3</v>
      </c>
      <c r="E2" s="210" t="s">
        <v>154</v>
      </c>
      <c r="F2" s="210" t="s">
        <v>5</v>
      </c>
      <c r="G2" s="210" t="s">
        <v>6</v>
      </c>
      <c r="H2" s="210" t="s">
        <v>7</v>
      </c>
      <c r="I2" s="210" t="s">
        <v>8</v>
      </c>
      <c r="J2" s="210" t="s">
        <v>9</v>
      </c>
      <c r="K2" s="210" t="s">
        <v>10</v>
      </c>
      <c r="L2" s="210" t="s">
        <v>12</v>
      </c>
      <c r="M2" s="210" t="s">
        <v>13</v>
      </c>
      <c r="N2" s="210" t="s">
        <v>14</v>
      </c>
      <c r="O2" s="210" t="s">
        <v>15</v>
      </c>
      <c r="P2" s="210" t="s">
        <v>18</v>
      </c>
      <c r="Q2" s="56" t="s">
        <v>541</v>
      </c>
    </row>
    <row r="3" spans="1:17" ht="14.5" customHeight="1" x14ac:dyDescent="0.35">
      <c r="A3" s="213">
        <v>2024104</v>
      </c>
      <c r="B3" s="1" t="s">
        <v>1645</v>
      </c>
      <c r="C3" s="41"/>
      <c r="D3" s="111" t="s">
        <v>162</v>
      </c>
      <c r="E3" s="111"/>
      <c r="F3" s="1"/>
      <c r="G3" s="346">
        <v>8</v>
      </c>
      <c r="H3" s="346"/>
      <c r="I3" s="41" t="s">
        <v>21</v>
      </c>
      <c r="J3" s="41" t="s">
        <v>1048</v>
      </c>
      <c r="K3" s="41" t="s">
        <v>46</v>
      </c>
      <c r="L3" s="103"/>
      <c r="M3" s="103"/>
      <c r="N3" s="349"/>
      <c r="O3" s="41"/>
      <c r="P3" s="41"/>
      <c r="Q3" s="56">
        <f t="shared" ref="Q3:Q27" si="0">IF(ISBLANK(G3),F3,G3)</f>
        <v>8</v>
      </c>
    </row>
    <row r="4" spans="1:17" ht="14.5" customHeight="1" x14ac:dyDescent="0.35">
      <c r="A4" s="213">
        <v>2024108</v>
      </c>
      <c r="B4" s="1" t="s">
        <v>1647</v>
      </c>
      <c r="C4" s="41"/>
      <c r="D4" s="111" t="s">
        <v>162</v>
      </c>
      <c r="E4" s="111"/>
      <c r="F4" s="1" t="s">
        <v>1648</v>
      </c>
      <c r="G4" s="346"/>
      <c r="H4" s="346"/>
      <c r="I4" s="41" t="s">
        <v>27</v>
      </c>
      <c r="J4" s="41"/>
      <c r="K4" s="41"/>
      <c r="L4" s="103"/>
      <c r="M4" s="103"/>
      <c r="N4" s="349"/>
      <c r="O4" s="41"/>
      <c r="P4" s="41"/>
    </row>
    <row r="5" spans="1:17" ht="14.5" customHeight="1" x14ac:dyDescent="0.35">
      <c r="A5" s="213">
        <v>2024119</v>
      </c>
      <c r="B5" s="1" t="s">
        <v>1649</v>
      </c>
      <c r="C5" s="41"/>
      <c r="D5" s="111" t="s">
        <v>162</v>
      </c>
      <c r="E5" s="111"/>
      <c r="F5" s="1" t="s">
        <v>1648</v>
      </c>
      <c r="G5" s="346"/>
      <c r="H5" s="346"/>
      <c r="I5" s="41" t="s">
        <v>27</v>
      </c>
      <c r="J5" s="41"/>
      <c r="K5" s="41"/>
      <c r="L5" s="103"/>
      <c r="M5" s="103"/>
      <c r="N5" s="349"/>
      <c r="O5" s="41"/>
      <c r="P5" s="41"/>
    </row>
    <row r="6" spans="1:17" ht="14.5" customHeight="1" x14ac:dyDescent="0.35">
      <c r="A6" s="285">
        <v>2045755</v>
      </c>
      <c r="B6" s="160" t="s">
        <v>1663</v>
      </c>
      <c r="C6" s="41"/>
      <c r="D6" s="111" t="s">
        <v>162</v>
      </c>
      <c r="E6" s="111"/>
      <c r="F6" s="1"/>
      <c r="G6" s="346">
        <v>3</v>
      </c>
      <c r="H6" s="346"/>
      <c r="I6" s="41" t="s">
        <v>104</v>
      </c>
      <c r="J6" s="41" t="s">
        <v>546</v>
      </c>
      <c r="K6" s="41"/>
      <c r="L6" s="103"/>
      <c r="M6" s="103"/>
      <c r="N6" s="349"/>
      <c r="O6" s="41"/>
      <c r="P6" s="41"/>
      <c r="Q6" s="56">
        <f t="shared" si="0"/>
        <v>3</v>
      </c>
    </row>
    <row r="7" spans="1:17" ht="14.5" customHeight="1" x14ac:dyDescent="0.35">
      <c r="A7" s="284">
        <v>2047670</v>
      </c>
      <c r="B7" s="271" t="s">
        <v>1664</v>
      </c>
      <c r="C7" s="41"/>
      <c r="D7" s="111" t="s">
        <v>162</v>
      </c>
      <c r="E7" s="111"/>
      <c r="F7" s="41"/>
      <c r="G7" s="346"/>
      <c r="H7" s="346"/>
      <c r="I7" s="41" t="s">
        <v>555</v>
      </c>
      <c r="J7" s="41"/>
      <c r="K7" s="41"/>
      <c r="L7" s="103"/>
      <c r="M7" s="103"/>
      <c r="N7" s="349"/>
      <c r="O7" s="41"/>
      <c r="P7" s="41"/>
      <c r="Q7" s="56">
        <f t="shared" si="0"/>
        <v>0</v>
      </c>
    </row>
    <row r="8" spans="1:17" ht="14.5" customHeight="1" x14ac:dyDescent="0.35">
      <c r="A8" s="284">
        <v>2047859</v>
      </c>
      <c r="B8" s="271" t="s">
        <v>1665</v>
      </c>
      <c r="C8" s="41"/>
      <c r="D8" s="111" t="s">
        <v>162</v>
      </c>
      <c r="E8" s="111"/>
      <c r="F8" s="41"/>
      <c r="G8" s="346">
        <v>3</v>
      </c>
      <c r="H8" s="346"/>
      <c r="I8" s="41" t="s">
        <v>104</v>
      </c>
      <c r="J8" s="41" t="s">
        <v>546</v>
      </c>
      <c r="K8" s="41"/>
      <c r="L8" s="103"/>
      <c r="M8" s="103"/>
      <c r="N8" s="349"/>
      <c r="O8" s="41"/>
      <c r="P8" s="41"/>
      <c r="Q8" s="56">
        <f t="shared" si="0"/>
        <v>3</v>
      </c>
    </row>
    <row r="9" spans="1:17" ht="14.5" customHeight="1" x14ac:dyDescent="0.35">
      <c r="A9" s="284">
        <v>2050194</v>
      </c>
      <c r="B9" s="271" t="s">
        <v>1666</v>
      </c>
      <c r="C9" s="41"/>
      <c r="D9" s="111" t="s">
        <v>162</v>
      </c>
      <c r="E9" s="111"/>
      <c r="F9" s="41"/>
      <c r="G9" s="346">
        <v>3</v>
      </c>
      <c r="H9" s="346"/>
      <c r="I9" s="41" t="s">
        <v>104</v>
      </c>
      <c r="J9" s="41" t="s">
        <v>546</v>
      </c>
      <c r="K9" s="41"/>
      <c r="L9" s="103"/>
      <c r="M9" s="103"/>
      <c r="N9" s="349"/>
      <c r="O9" s="41"/>
      <c r="P9" s="41"/>
      <c r="Q9" s="56">
        <f t="shared" si="0"/>
        <v>3</v>
      </c>
    </row>
    <row r="10" spans="1:17" ht="14.5" customHeight="1" x14ac:dyDescent="0.35">
      <c r="A10" s="284">
        <v>2050325</v>
      </c>
      <c r="B10" s="271" t="s">
        <v>1667</v>
      </c>
      <c r="C10" s="41"/>
      <c r="D10" s="111" t="s">
        <v>162</v>
      </c>
      <c r="E10" s="111"/>
      <c r="F10" s="41"/>
      <c r="G10" s="346"/>
      <c r="H10" s="346"/>
      <c r="I10" s="41" t="s">
        <v>555</v>
      </c>
      <c r="J10" s="41"/>
      <c r="K10" s="41"/>
      <c r="L10" s="103"/>
      <c r="M10" s="103"/>
      <c r="N10" s="349"/>
      <c r="O10" s="41"/>
      <c r="P10" s="41"/>
      <c r="Q10" s="56">
        <f t="shared" si="0"/>
        <v>0</v>
      </c>
    </row>
    <row r="11" spans="1:17" ht="14.5" customHeight="1" x14ac:dyDescent="0.35">
      <c r="A11" s="1">
        <v>2052371</v>
      </c>
      <c r="B11" s="270" t="s">
        <v>1702</v>
      </c>
      <c r="C11" s="41"/>
      <c r="D11" s="111" t="s">
        <v>162</v>
      </c>
      <c r="E11" s="111"/>
      <c r="F11" s="41"/>
      <c r="G11" s="346"/>
      <c r="H11" s="346"/>
      <c r="I11" s="41" t="s">
        <v>555</v>
      </c>
      <c r="J11" s="41"/>
      <c r="K11" s="41"/>
      <c r="L11" s="103"/>
      <c r="M11" s="103"/>
      <c r="N11" s="349"/>
      <c r="O11" s="41"/>
      <c r="P11" s="41"/>
      <c r="Q11" s="56">
        <f t="shared" si="0"/>
        <v>0</v>
      </c>
    </row>
    <row r="12" spans="1:17" ht="14.5" customHeight="1" x14ac:dyDescent="0.35">
      <c r="A12" s="160">
        <v>2054033</v>
      </c>
      <c r="B12" s="160" t="s">
        <v>1703</v>
      </c>
      <c r="C12" s="41"/>
      <c r="D12" s="111" t="s">
        <v>162</v>
      </c>
      <c r="E12" s="111"/>
      <c r="F12" s="41"/>
      <c r="G12" s="346">
        <v>4</v>
      </c>
      <c r="H12" s="346"/>
      <c r="I12" s="41" t="s">
        <v>21</v>
      </c>
      <c r="J12" s="41" t="s">
        <v>46</v>
      </c>
      <c r="K12" s="41"/>
      <c r="L12" s="103"/>
      <c r="M12" s="103"/>
      <c r="N12" s="349"/>
      <c r="O12" s="41"/>
      <c r="P12" s="41"/>
      <c r="Q12" s="56">
        <f t="shared" si="0"/>
        <v>4</v>
      </c>
    </row>
    <row r="13" spans="1:17" ht="14.5" customHeight="1" x14ac:dyDescent="0.35">
      <c r="A13" s="271">
        <v>2054035</v>
      </c>
      <c r="B13" s="271" t="s">
        <v>1704</v>
      </c>
      <c r="C13" s="41"/>
      <c r="D13" s="111" t="s">
        <v>162</v>
      </c>
      <c r="E13" s="111"/>
      <c r="F13" s="41"/>
      <c r="G13" s="346"/>
      <c r="H13" s="346"/>
      <c r="I13" s="41" t="s">
        <v>555</v>
      </c>
      <c r="J13" s="41"/>
      <c r="K13" s="41"/>
      <c r="L13" s="103"/>
      <c r="M13" s="103"/>
      <c r="N13" s="349"/>
      <c r="O13" s="41"/>
      <c r="P13" s="41"/>
      <c r="Q13" s="56">
        <f t="shared" si="0"/>
        <v>0</v>
      </c>
    </row>
    <row r="14" spans="1:17" ht="14.5" customHeight="1" x14ac:dyDescent="0.35">
      <c r="A14" s="213">
        <v>1946657</v>
      </c>
      <c r="B14" s="1" t="s">
        <v>1626</v>
      </c>
      <c r="C14" s="41"/>
      <c r="D14" s="111" t="s">
        <v>162</v>
      </c>
      <c r="E14" s="111"/>
      <c r="F14" s="1"/>
      <c r="G14" s="346">
        <v>4</v>
      </c>
      <c r="H14" s="346"/>
      <c r="I14" s="41" t="s">
        <v>21</v>
      </c>
      <c r="J14" s="41" t="str">
        <f>VLOOKUP(A14,'S7 Details'!A:P,10,0)</f>
        <v>Yashaswini</v>
      </c>
      <c r="K14" s="41" t="s">
        <v>46</v>
      </c>
      <c r="L14" s="103"/>
      <c r="M14" s="103"/>
      <c r="N14" s="349">
        <v>3.75</v>
      </c>
      <c r="O14" s="41"/>
      <c r="P14" s="41"/>
      <c r="Q14" s="56">
        <f t="shared" si="0"/>
        <v>4</v>
      </c>
    </row>
    <row r="15" spans="1:17" ht="14.5" x14ac:dyDescent="0.35">
      <c r="A15" s="213">
        <v>2012335</v>
      </c>
      <c r="B15" s="228" t="s">
        <v>1641</v>
      </c>
      <c r="C15" s="41"/>
      <c r="D15" s="111" t="s">
        <v>162</v>
      </c>
      <c r="E15" s="111"/>
      <c r="F15" s="346">
        <f>SUM(F3:F8)</f>
        <v>0</v>
      </c>
      <c r="G15" s="346">
        <v>0</v>
      </c>
      <c r="H15" s="346"/>
      <c r="I15" s="41" t="s">
        <v>555</v>
      </c>
      <c r="J15" s="41"/>
      <c r="K15" s="41"/>
      <c r="L15" s="103"/>
      <c r="M15" s="103"/>
      <c r="N15" s="41"/>
      <c r="O15" s="41"/>
      <c r="P15" s="41"/>
      <c r="Q15" s="56">
        <f t="shared" si="0"/>
        <v>0</v>
      </c>
    </row>
    <row r="16" spans="1:17" ht="14.5" customHeight="1" x14ac:dyDescent="0.35">
      <c r="A16" s="286">
        <v>2041444</v>
      </c>
      <c r="B16" s="160" t="s">
        <v>1657</v>
      </c>
      <c r="C16" s="41"/>
      <c r="D16" s="111" t="s">
        <v>162</v>
      </c>
      <c r="E16" s="111"/>
      <c r="F16" s="1"/>
      <c r="G16" s="346">
        <v>5</v>
      </c>
      <c r="H16" s="346"/>
      <c r="I16" s="41" t="s">
        <v>21</v>
      </c>
      <c r="J16" s="41" t="s">
        <v>520</v>
      </c>
      <c r="K16" s="41"/>
      <c r="L16" s="103"/>
      <c r="M16" s="103"/>
      <c r="N16" s="349"/>
      <c r="O16" s="41"/>
      <c r="P16" s="41"/>
      <c r="Q16" s="56">
        <f t="shared" si="0"/>
        <v>5</v>
      </c>
    </row>
    <row r="17" spans="1:17" ht="14.5" customHeight="1" x14ac:dyDescent="0.35">
      <c r="A17" s="160">
        <v>2053267</v>
      </c>
      <c r="B17" s="160" t="s">
        <v>1705</v>
      </c>
      <c r="C17" s="41"/>
      <c r="D17" s="111" t="s">
        <v>162</v>
      </c>
      <c r="E17" s="111"/>
      <c r="F17" s="1"/>
      <c r="G17" s="346">
        <v>2</v>
      </c>
      <c r="H17" s="346"/>
      <c r="I17" s="41" t="s">
        <v>104</v>
      </c>
      <c r="J17" s="41" t="s">
        <v>1048</v>
      </c>
      <c r="K17" s="41"/>
      <c r="L17" s="103"/>
      <c r="M17" s="103"/>
      <c r="N17" s="349"/>
      <c r="O17" s="41"/>
      <c r="P17" s="41"/>
      <c r="Q17" s="56">
        <f>IF(ISBLANK(G17),F17,G17)</f>
        <v>2</v>
      </c>
    </row>
    <row r="18" spans="1:17" ht="14.5" customHeight="1" x14ac:dyDescent="0.35">
      <c r="A18" s="160">
        <v>2056221</v>
      </c>
      <c r="B18" s="160" t="s">
        <v>1706</v>
      </c>
      <c r="C18" s="41"/>
      <c r="D18" s="111" t="s">
        <v>162</v>
      </c>
      <c r="E18" s="111"/>
      <c r="F18" s="1"/>
      <c r="G18" s="346"/>
      <c r="H18" s="346"/>
      <c r="I18" s="41" t="s">
        <v>555</v>
      </c>
      <c r="J18" s="41"/>
      <c r="K18" s="41"/>
      <c r="L18" s="103"/>
      <c r="M18" s="103"/>
      <c r="N18" s="349"/>
      <c r="O18" s="41"/>
      <c r="P18" s="41"/>
      <c r="Q18" s="56">
        <f t="shared" ref="Q18:Q22" si="1">IF(ISBLANK(G18),F18,G18)</f>
        <v>0</v>
      </c>
    </row>
    <row r="19" spans="1:17" ht="14.5" customHeight="1" x14ac:dyDescent="0.35">
      <c r="A19" s="160">
        <v>2056455</v>
      </c>
      <c r="B19" s="160" t="s">
        <v>1707</v>
      </c>
      <c r="C19" s="41"/>
      <c r="D19" s="111" t="s">
        <v>162</v>
      </c>
      <c r="E19" s="111"/>
      <c r="F19" s="1">
        <v>2</v>
      </c>
      <c r="G19" s="346">
        <v>2</v>
      </c>
      <c r="H19" s="346"/>
      <c r="I19" s="41" t="s">
        <v>104</v>
      </c>
      <c r="J19" s="41" t="s">
        <v>30</v>
      </c>
      <c r="K19" s="41"/>
      <c r="L19" s="103"/>
      <c r="M19" s="103"/>
      <c r="N19" s="349"/>
      <c r="O19" s="41"/>
      <c r="P19" s="41"/>
      <c r="Q19" s="56">
        <f t="shared" si="1"/>
        <v>2</v>
      </c>
    </row>
    <row r="20" spans="1:17" ht="14.5" customHeight="1" x14ac:dyDescent="0.35">
      <c r="A20" s="160">
        <v>2060275</v>
      </c>
      <c r="B20" s="160" t="s">
        <v>1708</v>
      </c>
      <c r="C20" s="41"/>
      <c r="D20" s="111" t="s">
        <v>162</v>
      </c>
      <c r="E20" s="111"/>
      <c r="F20" s="1"/>
      <c r="G20" s="346">
        <v>4</v>
      </c>
      <c r="H20" s="346"/>
      <c r="I20" s="41" t="s">
        <v>104</v>
      </c>
      <c r="J20" s="41" t="s">
        <v>546</v>
      </c>
      <c r="K20" s="41"/>
      <c r="L20" s="103"/>
      <c r="M20" s="103"/>
      <c r="N20" s="349"/>
      <c r="O20" s="41"/>
      <c r="P20" s="41"/>
      <c r="Q20" s="56">
        <f t="shared" si="1"/>
        <v>4</v>
      </c>
    </row>
    <row r="21" spans="1:17" ht="14.5" customHeight="1" x14ac:dyDescent="0.35">
      <c r="A21" s="160">
        <v>2063141</v>
      </c>
      <c r="B21" s="160" t="s">
        <v>1709</v>
      </c>
      <c r="C21" s="41"/>
      <c r="D21" s="111" t="s">
        <v>162</v>
      </c>
      <c r="E21" s="111"/>
      <c r="F21" s="1"/>
      <c r="G21" s="346">
        <v>7</v>
      </c>
      <c r="H21" s="346"/>
      <c r="I21" s="41" t="s">
        <v>104</v>
      </c>
      <c r="J21" s="41" t="s">
        <v>39</v>
      </c>
      <c r="K21" s="41"/>
      <c r="L21" s="103"/>
      <c r="M21" s="103"/>
      <c r="N21" s="349"/>
      <c r="O21" s="41"/>
      <c r="P21" s="41"/>
      <c r="Q21" s="56">
        <f t="shared" si="1"/>
        <v>7</v>
      </c>
    </row>
    <row r="22" spans="1:17" ht="14.5" x14ac:dyDescent="0.35">
      <c r="A22" s="160">
        <v>2064065</v>
      </c>
      <c r="B22" s="160" t="s">
        <v>1710</v>
      </c>
      <c r="C22" s="41"/>
      <c r="D22" s="111" t="s">
        <v>162</v>
      </c>
      <c r="E22" s="111"/>
      <c r="F22" s="346"/>
      <c r="G22" s="346">
        <v>3</v>
      </c>
      <c r="H22" s="346"/>
      <c r="I22" s="41" t="s">
        <v>104</v>
      </c>
      <c r="J22" s="41" t="s">
        <v>1048</v>
      </c>
      <c r="K22" s="41"/>
      <c r="L22" s="103"/>
      <c r="M22" s="103"/>
      <c r="N22" s="41"/>
      <c r="O22" s="41"/>
      <c r="P22" s="41"/>
      <c r="Q22" s="56">
        <f t="shared" si="1"/>
        <v>3</v>
      </c>
    </row>
    <row r="23" spans="1:17" ht="14.5" x14ac:dyDescent="0.35">
      <c r="A23" s="1">
        <v>2094006</v>
      </c>
      <c r="B23" s="1" t="s">
        <v>1711</v>
      </c>
      <c r="C23" s="41"/>
      <c r="D23" s="111" t="s">
        <v>162</v>
      </c>
      <c r="E23" s="111"/>
      <c r="F23" s="346"/>
      <c r="G23" s="346">
        <v>4</v>
      </c>
      <c r="H23" s="346"/>
      <c r="I23" s="41" t="s">
        <v>104</v>
      </c>
      <c r="J23" s="41" t="s">
        <v>546</v>
      </c>
      <c r="K23" s="41"/>
      <c r="L23" s="41"/>
      <c r="M23" s="41"/>
      <c r="N23" s="41"/>
      <c r="O23" s="41"/>
      <c r="P23" s="41"/>
      <c r="Q23" s="56">
        <f t="shared" si="0"/>
        <v>4</v>
      </c>
    </row>
    <row r="24" spans="1:17" ht="14.5" x14ac:dyDescent="0.35">
      <c r="A24" s="1">
        <v>2093194</v>
      </c>
      <c r="B24" s="1" t="s">
        <v>1712</v>
      </c>
      <c r="C24" s="41"/>
      <c r="D24" s="111" t="s">
        <v>162</v>
      </c>
      <c r="E24" s="111"/>
      <c r="F24" s="346"/>
      <c r="G24" s="346"/>
      <c r="H24" s="346"/>
      <c r="I24" s="41" t="s">
        <v>555</v>
      </c>
      <c r="J24" s="41"/>
      <c r="K24" s="41"/>
      <c r="L24" s="41"/>
      <c r="M24" s="41"/>
      <c r="N24" s="41"/>
      <c r="O24" s="41"/>
      <c r="P24" s="41"/>
      <c r="Q24" s="56">
        <f t="shared" si="0"/>
        <v>0</v>
      </c>
    </row>
    <row r="25" spans="1:17" ht="14.5" x14ac:dyDescent="0.35">
      <c r="A25" s="1">
        <v>2093198</v>
      </c>
      <c r="B25" s="1" t="s">
        <v>1713</v>
      </c>
      <c r="C25" s="41"/>
      <c r="D25" s="111" t="s">
        <v>162</v>
      </c>
      <c r="E25" s="111"/>
      <c r="F25" s="346"/>
      <c r="G25" s="346"/>
      <c r="H25" s="346"/>
      <c r="I25" s="41" t="s">
        <v>555</v>
      </c>
      <c r="J25" s="41"/>
      <c r="K25" s="41"/>
      <c r="L25" s="41"/>
      <c r="M25" s="41"/>
      <c r="N25" s="41"/>
      <c r="O25" s="41"/>
      <c r="P25" s="41"/>
      <c r="Q25" s="56">
        <f t="shared" si="0"/>
        <v>0</v>
      </c>
    </row>
    <row r="26" spans="1:17" ht="14.5" x14ac:dyDescent="0.35">
      <c r="A26" s="1">
        <v>2093197</v>
      </c>
      <c r="B26" s="1" t="s">
        <v>1714</v>
      </c>
      <c r="C26" s="41"/>
      <c r="D26" s="111" t="s">
        <v>162</v>
      </c>
      <c r="E26" s="111"/>
      <c r="F26" s="346"/>
      <c r="G26" s="346"/>
      <c r="H26" s="346"/>
      <c r="I26" s="41" t="s">
        <v>555</v>
      </c>
      <c r="J26" s="41"/>
      <c r="K26" s="41"/>
      <c r="L26" s="41"/>
      <c r="M26" s="41"/>
      <c r="N26" s="41"/>
      <c r="O26" s="41"/>
      <c r="P26" s="41"/>
      <c r="Q26" s="56">
        <f t="shared" si="0"/>
        <v>0</v>
      </c>
    </row>
    <row r="27" spans="1:17" ht="14.5" x14ac:dyDescent="0.35">
      <c r="A27" s="1">
        <v>2104049</v>
      </c>
      <c r="B27" s="1" t="s">
        <v>1715</v>
      </c>
      <c r="C27" s="41"/>
      <c r="D27" s="111" t="s">
        <v>162</v>
      </c>
      <c r="E27" s="41"/>
      <c r="F27" s="41"/>
      <c r="G27" s="346"/>
      <c r="H27" s="346"/>
      <c r="I27" s="41" t="s">
        <v>555</v>
      </c>
      <c r="J27" s="41"/>
      <c r="K27" s="41"/>
      <c r="L27" s="41"/>
      <c r="M27" s="41"/>
      <c r="N27" s="41"/>
      <c r="O27" s="41"/>
      <c r="P27" s="41"/>
      <c r="Q27" s="56">
        <f t="shared" si="0"/>
        <v>0</v>
      </c>
    </row>
    <row r="28" spans="1:17" ht="14.5" x14ac:dyDescent="0.35">
      <c r="A28" s="1">
        <v>2116147</v>
      </c>
      <c r="B28" s="1" t="s">
        <v>1716</v>
      </c>
      <c r="C28" s="41"/>
      <c r="D28" s="111" t="s">
        <v>162</v>
      </c>
      <c r="E28" s="111"/>
      <c r="F28" s="346"/>
      <c r="G28" s="346">
        <v>5</v>
      </c>
      <c r="H28" s="346"/>
      <c r="I28" s="41" t="s">
        <v>104</v>
      </c>
      <c r="J28" s="41" t="s">
        <v>546</v>
      </c>
      <c r="K28" s="41"/>
      <c r="L28" s="41"/>
      <c r="M28" s="41"/>
      <c r="N28" s="41"/>
      <c r="O28" s="41"/>
      <c r="P28" s="41"/>
    </row>
    <row r="29" spans="1:17" ht="14.5" x14ac:dyDescent="0.35">
      <c r="A29" s="1">
        <v>2116144</v>
      </c>
      <c r="B29" s="1" t="s">
        <v>1717</v>
      </c>
      <c r="C29" s="41"/>
      <c r="D29" s="111" t="s">
        <v>162</v>
      </c>
      <c r="E29" s="111"/>
      <c r="F29" s="346"/>
      <c r="G29" s="346">
        <v>3</v>
      </c>
      <c r="H29" s="346"/>
      <c r="I29" s="41" t="s">
        <v>104</v>
      </c>
      <c r="J29" s="41" t="s">
        <v>520</v>
      </c>
      <c r="K29" s="41"/>
      <c r="L29" s="41"/>
      <c r="M29" s="41"/>
      <c r="N29" s="41"/>
      <c r="O29" s="41"/>
      <c r="P29" s="41"/>
    </row>
    <row r="30" spans="1:17" ht="14.5" x14ac:dyDescent="0.35">
      <c r="A30" s="1">
        <v>2116113</v>
      </c>
      <c r="B30" s="1" t="s">
        <v>1718</v>
      </c>
      <c r="C30" s="41"/>
      <c r="D30" s="111" t="s">
        <v>162</v>
      </c>
      <c r="E30" s="111"/>
      <c r="F30" s="346"/>
      <c r="G30" s="346">
        <v>2</v>
      </c>
      <c r="H30" s="346"/>
      <c r="I30" s="41" t="s">
        <v>104</v>
      </c>
      <c r="J30" s="41" t="s">
        <v>1048</v>
      </c>
      <c r="K30" s="41"/>
      <c r="L30" s="41"/>
      <c r="M30" s="41"/>
      <c r="N30" s="41"/>
      <c r="O30" s="41"/>
      <c r="P30" s="41"/>
    </row>
    <row r="31" spans="1:17" ht="14.5" x14ac:dyDescent="0.35">
      <c r="A31" s="1">
        <v>2115833</v>
      </c>
      <c r="B31" s="1" t="s">
        <v>1719</v>
      </c>
      <c r="C31" s="41"/>
      <c r="D31" s="111" t="s">
        <v>162</v>
      </c>
      <c r="E31" s="111"/>
      <c r="F31" s="346"/>
      <c r="G31" s="346">
        <v>3</v>
      </c>
      <c r="H31" s="346"/>
      <c r="I31" s="41" t="s">
        <v>104</v>
      </c>
      <c r="J31" s="41" t="s">
        <v>546</v>
      </c>
      <c r="K31" s="41"/>
      <c r="L31" s="41"/>
      <c r="M31" s="41"/>
      <c r="N31" s="41"/>
      <c r="O31" s="41"/>
      <c r="P31" s="41"/>
    </row>
    <row r="32" spans="1:17" ht="14.5" x14ac:dyDescent="0.35">
      <c r="A32" s="1">
        <v>2115832</v>
      </c>
      <c r="B32" s="1" t="s">
        <v>1720</v>
      </c>
      <c r="C32" s="41"/>
      <c r="D32" s="111"/>
      <c r="E32" s="111"/>
      <c r="F32" s="346"/>
      <c r="G32" s="346"/>
      <c r="H32" s="346"/>
      <c r="I32" s="41" t="s">
        <v>555</v>
      </c>
      <c r="J32" s="41"/>
      <c r="K32" s="41"/>
      <c r="L32" s="41"/>
      <c r="M32" s="41"/>
      <c r="N32" s="41"/>
      <c r="O32" s="41"/>
      <c r="P32" s="41"/>
    </row>
    <row r="33" spans="1:16" ht="14.5" x14ac:dyDescent="0.35">
      <c r="A33" s="1">
        <v>2116248</v>
      </c>
      <c r="B33" s="1" t="s">
        <v>1721</v>
      </c>
      <c r="C33" s="41"/>
      <c r="D33" s="111"/>
      <c r="E33" s="111"/>
      <c r="F33" s="346"/>
      <c r="G33" s="346" t="s">
        <v>1722</v>
      </c>
      <c r="H33" s="346"/>
      <c r="I33" s="41"/>
      <c r="J33" s="41"/>
      <c r="K33" s="41"/>
      <c r="L33" s="41"/>
      <c r="M33" s="41"/>
      <c r="N33" s="41"/>
      <c r="O33" s="41"/>
      <c r="P33" s="41"/>
    </row>
    <row r="34" spans="1:16" ht="14.5" x14ac:dyDescent="0.35">
      <c r="A34" s="1">
        <v>2116246</v>
      </c>
      <c r="B34" s="1" t="s">
        <v>1723</v>
      </c>
      <c r="C34" s="41"/>
      <c r="D34" s="111"/>
      <c r="E34" s="111"/>
      <c r="F34" s="346"/>
      <c r="G34" s="346" t="s">
        <v>1722</v>
      </c>
      <c r="H34" s="346"/>
      <c r="I34" s="41"/>
      <c r="J34" s="41"/>
      <c r="K34" s="41"/>
      <c r="L34" s="41"/>
      <c r="M34" s="41"/>
      <c r="N34" s="41"/>
      <c r="O34" s="41"/>
      <c r="P34" s="41"/>
    </row>
    <row r="35" spans="1:16" ht="14.5" x14ac:dyDescent="0.35">
      <c r="A35" s="1">
        <v>2116247</v>
      </c>
      <c r="B35" s="1" t="s">
        <v>1724</v>
      </c>
      <c r="C35" s="41"/>
      <c r="D35" s="111"/>
      <c r="E35" s="111"/>
      <c r="F35" s="346"/>
      <c r="G35" s="346" t="s">
        <v>1722</v>
      </c>
      <c r="H35" s="346"/>
      <c r="I35" s="41"/>
      <c r="J35" s="41"/>
      <c r="K35" s="41"/>
      <c r="L35" s="41"/>
      <c r="M35" s="41"/>
      <c r="N35" s="41"/>
      <c r="O35" s="41"/>
      <c r="P35" s="41"/>
    </row>
    <row r="36" spans="1:16" ht="14.5" x14ac:dyDescent="0.35">
      <c r="A36" s="1">
        <v>2116245</v>
      </c>
      <c r="B36" s="1" t="s">
        <v>1725</v>
      </c>
      <c r="C36" s="41"/>
      <c r="D36" s="111"/>
      <c r="E36" s="111"/>
      <c r="F36" s="346"/>
      <c r="G36" s="346" t="s">
        <v>1722</v>
      </c>
      <c r="H36" s="346"/>
      <c r="I36" s="41"/>
      <c r="J36" s="41"/>
      <c r="K36" s="41"/>
      <c r="L36" s="41"/>
      <c r="M36" s="41"/>
      <c r="N36" s="41"/>
      <c r="O36" s="41"/>
      <c r="P36" s="41"/>
    </row>
    <row r="37" spans="1:16" ht="14.5" x14ac:dyDescent="0.35">
      <c r="A37" s="1">
        <v>2116244</v>
      </c>
      <c r="B37" s="1" t="s">
        <v>1726</v>
      </c>
      <c r="C37" s="41"/>
      <c r="D37" s="111"/>
      <c r="E37" s="111"/>
      <c r="F37" s="346"/>
      <c r="G37" s="346" t="s">
        <v>1722</v>
      </c>
      <c r="H37" s="346"/>
      <c r="I37" s="41"/>
      <c r="J37" s="41"/>
      <c r="K37" s="41"/>
      <c r="L37" s="41"/>
      <c r="M37" s="41"/>
      <c r="N37" s="41"/>
      <c r="O37" s="41"/>
      <c r="P37" s="41"/>
    </row>
    <row r="38" spans="1:16" ht="14.5" x14ac:dyDescent="0.35">
      <c r="A38" s="1">
        <v>2116240</v>
      </c>
      <c r="B38" s="1" t="s">
        <v>1727</v>
      </c>
      <c r="C38" s="41"/>
      <c r="D38" s="111"/>
      <c r="E38" s="111"/>
      <c r="F38" s="346"/>
      <c r="G38" s="346">
        <v>20</v>
      </c>
      <c r="H38" s="346"/>
      <c r="I38" s="41"/>
      <c r="J38" s="41"/>
      <c r="K38" s="41"/>
      <c r="L38" s="41"/>
      <c r="M38" s="41"/>
      <c r="N38" s="41"/>
      <c r="O38" s="41"/>
      <c r="P38" s="41"/>
    </row>
    <row r="39" spans="1:16" ht="14.5" x14ac:dyDescent="0.35">
      <c r="A39" s="1">
        <v>2116239</v>
      </c>
      <c r="B39" s="1" t="s">
        <v>1728</v>
      </c>
      <c r="C39" s="41"/>
      <c r="D39" s="111"/>
      <c r="E39" s="111"/>
      <c r="F39" s="346"/>
      <c r="G39" s="346" t="s">
        <v>1722</v>
      </c>
      <c r="H39" s="346"/>
      <c r="I39" s="41"/>
      <c r="J39" s="41"/>
      <c r="K39" s="41"/>
      <c r="L39" s="41"/>
      <c r="M39" s="41"/>
      <c r="N39" s="41"/>
      <c r="O39" s="41"/>
      <c r="P39" s="41"/>
    </row>
  </sheetData>
  <autoFilter ref="A2:Q25" xr:uid="{08F6016B-731E-49AC-B40D-959C457EAFEA}"/>
  <mergeCells count="1">
    <mergeCell ref="A1:P1"/>
  </mergeCells>
  <conditionalFormatting sqref="A3">
    <cfRule type="duplicateValues" dxfId="116" priority="62"/>
  </conditionalFormatting>
  <conditionalFormatting sqref="B3">
    <cfRule type="duplicateValues" dxfId="115" priority="63"/>
  </conditionalFormatting>
  <conditionalFormatting sqref="A5">
    <cfRule type="duplicateValues" dxfId="114" priority="6"/>
  </conditionalFormatting>
  <conditionalFormatting sqref="B5">
    <cfRule type="duplicateValues" dxfId="113" priority="7"/>
  </conditionalFormatting>
  <conditionalFormatting sqref="A4">
    <cfRule type="duplicateValues" dxfId="112" priority="4"/>
  </conditionalFormatting>
  <conditionalFormatting sqref="B4">
    <cfRule type="duplicateValues" dxfId="111" priority="5"/>
  </conditionalFormatting>
  <conditionalFormatting sqref="A14">
    <cfRule type="duplicateValues" dxfId="110" priority="2"/>
  </conditionalFormatting>
  <conditionalFormatting sqref="A14">
    <cfRule type="duplicateValues" dxfId="109" priority="3"/>
  </conditionalFormatting>
  <conditionalFormatting sqref="A15">
    <cfRule type="duplicateValues" dxfId="108" priority="1"/>
  </conditionalFormatting>
  <hyperlinks>
    <hyperlink ref="A3" r:id="rId1" display="https://octane.deloitte.com/ui/entity-navigation.jsp?p=1001/399004&amp;entityType=work_item&amp;id=2024104" xr:uid="{C8AF0609-AD66-4A1E-8101-6C9098594A1A}"/>
    <hyperlink ref="A4" r:id="rId2" display="https://octane.deloitte.com/ui/entity-navigation.jsp?p=1001/399004&amp;entityType=work_item&amp;id=2024108" xr:uid="{57726219-6CBD-41D3-A27C-634977EBEC97}"/>
    <hyperlink ref="A5" r:id="rId3" display="https://octane.deloitte.com/ui/entity-navigation.jsp?p=1001/399004&amp;entityType=work_item&amp;id=2024119" xr:uid="{0EA88557-A334-4F96-B729-AC98E2891A59}"/>
    <hyperlink ref="A14" r:id="rId4" display="https://octane.deloitte.com/ui/entity-navigation.jsp?p=1001/399004&amp;entityType=work_item&amp;id=1946657" xr:uid="{F0FA4DA7-8D26-48D5-9C5B-FAE8C6412097}"/>
    <hyperlink ref="A15" r:id="rId5" display="https://octane.deloitte.com/ui/entity-navigation.jsp?p=1001/399004&amp;entityType=work_item&amp;id=2012335" xr:uid="{D5924E17-1E01-422B-80E3-00DF67C6F913}"/>
    <hyperlink ref="A24" r:id="rId6" display="https://octane.deloitte.com/ui/entity-navigation.jsp?p=1001/399004&amp;entityType=work_item&amp;id=2093194" xr:uid="{C577F6A1-0324-45F6-9417-5BF5439F22E3}"/>
    <hyperlink ref="A25" r:id="rId7" display="https://octane.deloitte.com/ui/entity-navigation.jsp?p=1001/399004&amp;entityType=work_item&amp;id=2093198" xr:uid="{D3CE5A27-6BDE-4C69-BF33-E21428BCD0BF}"/>
    <hyperlink ref="A26" r:id="rId8" display="https://octane.deloitte.com/ui/entity-navigation.jsp?p=1001/399004&amp;entityType=work_item&amp;id=2093197" xr:uid="{CBC36B1F-C53C-4D17-B4F6-BA5B72D83AC0}"/>
  </hyperlinks>
  <pageMargins left="0.7" right="0.7" top="0.75" bottom="0.75" header="0.3" footer="0.3"/>
  <pageSetup paperSize="9" orientation="portrait" r:id="rId9"/>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A1AF1-A97B-42C1-9D66-F36170D8AD22}">
  <dimension ref="A1:R65"/>
  <sheetViews>
    <sheetView zoomScale="70" zoomScaleNormal="70" workbookViewId="0">
      <selection activeCell="B12" sqref="B12"/>
    </sheetView>
  </sheetViews>
  <sheetFormatPr defaultColWidth="8.7265625" defaultRowHeight="13" x14ac:dyDescent="0.3"/>
  <cols>
    <col min="1" max="1" width="20.1796875" style="56" customWidth="1"/>
    <col min="2" max="2" width="44.1796875" style="56" customWidth="1"/>
    <col min="3" max="3" width="23.453125" style="56" customWidth="1"/>
    <col min="4" max="4" width="18.54296875" style="56" customWidth="1"/>
    <col min="5" max="5" width="21.54296875" style="56" customWidth="1"/>
    <col min="6" max="6" width="16.453125" style="56" customWidth="1"/>
    <col min="7" max="7" width="13" style="56" customWidth="1"/>
    <col min="8" max="8" width="8.7265625" style="56" customWidth="1"/>
    <col min="9" max="9" width="8.81640625" style="56" customWidth="1"/>
    <col min="10" max="10" width="8.453125" style="56" customWidth="1"/>
    <col min="11" max="11" width="13.26953125" style="56" customWidth="1"/>
    <col min="12" max="12" width="13.54296875" style="56" customWidth="1"/>
    <col min="13" max="13" width="14.81640625" style="56" customWidth="1"/>
    <col min="14" max="14" width="15.26953125" style="56" customWidth="1"/>
    <col min="15" max="15" width="14.453125" style="56" customWidth="1"/>
    <col min="16" max="16" width="23.453125" style="56" customWidth="1"/>
    <col min="17" max="17" width="41.81640625" style="56" customWidth="1"/>
    <col min="18" max="18" width="18.26953125" style="56" customWidth="1"/>
    <col min="19" max="16384" width="8.7265625" style="56"/>
  </cols>
  <sheetData>
    <row r="1" spans="1:18" x14ac:dyDescent="0.3">
      <c r="A1" s="396" t="s">
        <v>1729</v>
      </c>
      <c r="B1" s="397"/>
      <c r="C1" s="397"/>
      <c r="D1" s="397"/>
      <c r="E1" s="397"/>
      <c r="F1" s="397"/>
      <c r="G1" s="397"/>
      <c r="H1" s="397"/>
      <c r="I1" s="397"/>
      <c r="J1" s="397"/>
      <c r="K1" s="397"/>
    </row>
    <row r="2" spans="1:18" ht="40" customHeight="1" x14ac:dyDescent="0.3">
      <c r="A2" s="344" t="s">
        <v>74</v>
      </c>
      <c r="B2" s="344" t="s">
        <v>119</v>
      </c>
      <c r="C2" s="344" t="s">
        <v>120</v>
      </c>
      <c r="D2" s="344" t="s">
        <v>121</v>
      </c>
      <c r="E2" s="344" t="s">
        <v>122</v>
      </c>
      <c r="F2" s="344" t="s">
        <v>123</v>
      </c>
      <c r="G2" s="344" t="s">
        <v>124</v>
      </c>
      <c r="H2" s="344" t="s">
        <v>125</v>
      </c>
      <c r="I2" s="412" t="s">
        <v>27</v>
      </c>
      <c r="J2" s="413"/>
      <c r="K2" s="344" t="s">
        <v>213</v>
      </c>
    </row>
    <row r="3" spans="1:18" ht="14.5" customHeight="1" x14ac:dyDescent="0.3">
      <c r="A3" s="33" t="s">
        <v>81</v>
      </c>
      <c r="B3" s="33">
        <f>COUNTA(B12:B64)</f>
        <v>3</v>
      </c>
      <c r="C3" s="33">
        <f>COUNTIF(C11:C64,C2)</f>
        <v>2</v>
      </c>
      <c r="D3" s="33">
        <f>COUNTIF(C11:C64,D2)</f>
        <v>1</v>
      </c>
      <c r="E3" s="33">
        <f>COUNTIF(C11:C64,E2)</f>
        <v>0</v>
      </c>
      <c r="F3" s="33">
        <f>COUNTIF(C11:C64,F2)</f>
        <v>0</v>
      </c>
      <c r="G3" s="33">
        <f>COUNTIF(C11:C64,G2)</f>
        <v>0</v>
      </c>
      <c r="H3" s="33">
        <f>COUNTIF(C11:C64,H2)</f>
        <v>0</v>
      </c>
      <c r="I3" s="414">
        <f>COUNTIF(C11:C64,I2)</f>
        <v>0</v>
      </c>
      <c r="J3" s="415"/>
      <c r="K3" s="346">
        <f>COUNTIF(C11:C64,K2)</f>
        <v>0</v>
      </c>
      <c r="L3" s="89"/>
    </row>
    <row r="6" spans="1:18" x14ac:dyDescent="0.3">
      <c r="A6" s="387" t="s">
        <v>1730</v>
      </c>
      <c r="B6" s="388"/>
      <c r="C6" s="388"/>
      <c r="D6" s="388"/>
      <c r="E6" s="388"/>
      <c r="F6" s="388"/>
      <c r="G6" s="388"/>
      <c r="H6" s="388"/>
      <c r="I6" s="388"/>
      <c r="J6" s="388"/>
      <c r="K6" s="388"/>
      <c r="L6" s="388"/>
      <c r="M6" s="388"/>
      <c r="N6" s="388"/>
      <c r="O6" s="388"/>
    </row>
    <row r="7" spans="1:18" ht="14.5" customHeight="1" x14ac:dyDescent="0.3">
      <c r="A7" s="392" t="s">
        <v>74</v>
      </c>
      <c r="B7" s="392" t="s">
        <v>109</v>
      </c>
      <c r="C7" s="392" t="s">
        <v>127</v>
      </c>
      <c r="D7" s="392" t="s">
        <v>128</v>
      </c>
      <c r="E7" s="392" t="s">
        <v>77</v>
      </c>
      <c r="F7" s="392" t="s">
        <v>125</v>
      </c>
      <c r="G7" s="392" t="s">
        <v>129</v>
      </c>
      <c r="H7" s="392" t="s">
        <v>130</v>
      </c>
      <c r="I7" s="401" t="s">
        <v>148</v>
      </c>
      <c r="J7" s="407"/>
      <c r="K7" s="402"/>
      <c r="L7" s="401" t="s">
        <v>131</v>
      </c>
      <c r="M7" s="402"/>
      <c r="N7" s="399" t="s">
        <v>132</v>
      </c>
      <c r="O7" s="399" t="s">
        <v>133</v>
      </c>
    </row>
    <row r="8" spans="1:18" x14ac:dyDescent="0.3">
      <c r="A8" s="392"/>
      <c r="B8" s="392"/>
      <c r="C8" s="392"/>
      <c r="D8" s="392"/>
      <c r="E8" s="392"/>
      <c r="F8" s="392"/>
      <c r="G8" s="392"/>
      <c r="H8" s="392"/>
      <c r="I8" s="403"/>
      <c r="J8" s="408"/>
      <c r="K8" s="404"/>
      <c r="L8" s="403"/>
      <c r="M8" s="404"/>
      <c r="N8" s="400"/>
      <c r="O8" s="400"/>
    </row>
    <row r="9" spans="1:18" ht="14.5" customHeight="1" x14ac:dyDescent="0.3">
      <c r="A9" s="33" t="s">
        <v>81</v>
      </c>
      <c r="B9" s="33">
        <f>E65</f>
        <v>3</v>
      </c>
      <c r="C9" s="33">
        <f>F65</f>
        <v>0</v>
      </c>
      <c r="D9" s="33">
        <f>G65</f>
        <v>0</v>
      </c>
      <c r="E9" s="96">
        <f>H65</f>
        <v>0</v>
      </c>
      <c r="F9" s="96">
        <f>I65</f>
        <v>0</v>
      </c>
      <c r="G9" s="59">
        <f>K65</f>
        <v>3</v>
      </c>
      <c r="H9" s="33">
        <f>L65</f>
        <v>0</v>
      </c>
      <c r="I9" s="409">
        <f>J65</f>
        <v>0</v>
      </c>
      <c r="J9" s="410"/>
      <c r="K9" s="411"/>
      <c r="L9" s="405">
        <f>M65</f>
        <v>0</v>
      </c>
      <c r="M9" s="406"/>
      <c r="N9" s="345">
        <f>IFERROR(N65,0)</f>
        <v>0</v>
      </c>
      <c r="O9" s="202">
        <f>IFERROR(O65,0)</f>
        <v>0</v>
      </c>
      <c r="P9" s="193"/>
    </row>
    <row r="11" spans="1:18" x14ac:dyDescent="0.3">
      <c r="A11" s="342" t="s">
        <v>106</v>
      </c>
      <c r="B11" s="342" t="s">
        <v>2</v>
      </c>
      <c r="C11" s="342" t="s">
        <v>107</v>
      </c>
      <c r="D11" s="342" t="s">
        <v>108</v>
      </c>
      <c r="E11" s="342" t="s">
        <v>109</v>
      </c>
      <c r="F11" s="342" t="s">
        <v>127</v>
      </c>
      <c r="G11" s="342" t="s">
        <v>128</v>
      </c>
      <c r="H11" s="342" t="s">
        <v>77</v>
      </c>
      <c r="I11" s="342" t="s">
        <v>125</v>
      </c>
      <c r="J11" s="342" t="s">
        <v>148</v>
      </c>
      <c r="K11" s="342" t="s">
        <v>129</v>
      </c>
      <c r="L11" s="342" t="s">
        <v>130</v>
      </c>
      <c r="M11" s="342" t="s">
        <v>134</v>
      </c>
      <c r="N11" s="342" t="s">
        <v>132</v>
      </c>
      <c r="O11" s="342" t="s">
        <v>135</v>
      </c>
      <c r="P11" s="342" t="s">
        <v>136</v>
      </c>
      <c r="Q11" s="342" t="s">
        <v>18</v>
      </c>
      <c r="R11" s="342" t="s">
        <v>137</v>
      </c>
    </row>
    <row r="12" spans="1:18" ht="26" x14ac:dyDescent="0.3">
      <c r="A12" s="379">
        <v>2153986</v>
      </c>
      <c r="B12" s="228" t="str">
        <f>VLOOKUP(A12,'S14 Details'!1:86,2,FALSE)</f>
        <v>FDSH Services (SSA, VCI, VLP) IOS - ACES Integration - Add to SSP-DC</v>
      </c>
      <c r="C12" s="357" t="s">
        <v>121</v>
      </c>
      <c r="D12" s="230" t="str">
        <f>VLOOKUP(A12,'S14 Details'!1:135,4,FALSE)</f>
        <v>TBD</v>
      </c>
      <c r="E12" s="33">
        <f>VLOOKUP(A12,'S14 Details'!A1:Q93,17,0)</f>
        <v>3</v>
      </c>
      <c r="F12" s="231"/>
      <c r="G12" s="231"/>
      <c r="H12" s="231"/>
      <c r="I12" s="231"/>
      <c r="J12" s="231"/>
      <c r="K12" s="232">
        <f>E12-SUM(F12+G12+H12+I12+J12)</f>
        <v>3</v>
      </c>
      <c r="L12" s="231">
        <f t="shared" ref="L12:L14" si="0">F12+G12</f>
        <v>0</v>
      </c>
      <c r="M12" s="233">
        <f t="shared" ref="M12:M14" si="1">IFERROR(L12/E12,0)</f>
        <v>0</v>
      </c>
      <c r="N12" s="233">
        <f t="shared" ref="N12:N14" si="2">IFERROR(F12/L12,0)</f>
        <v>0</v>
      </c>
      <c r="O12" s="233">
        <f t="shared" ref="O12:O14" si="3">IFERROR(R12/L12,0)</f>
        <v>0</v>
      </c>
      <c r="P12" s="236"/>
      <c r="Q12" s="235"/>
      <c r="R12" s="236"/>
    </row>
    <row r="13" spans="1:18" ht="26" x14ac:dyDescent="0.35">
      <c r="A13" s="278">
        <v>2160985</v>
      </c>
      <c r="B13" s="228" t="str">
        <f>VLOOKUP(A13,'S14 Details'!2:87,2,FALSE)</f>
        <v>2.05.03 Add Authorized Representative - Update to change max length of Organization Name from 30 to 50.</v>
      </c>
      <c r="C13" s="35" t="s">
        <v>120</v>
      </c>
      <c r="D13" s="230" t="str">
        <f>VLOOKUP(A13,'S14 Details'!2:136,4,FALSE)</f>
        <v>TBD</v>
      </c>
      <c r="E13" s="33">
        <f>VLOOKUP(A13,'S14 Details'!A2:Q94,17,0)</f>
        <v>0</v>
      </c>
      <c r="F13" s="33"/>
      <c r="G13" s="33"/>
      <c r="H13" s="33"/>
      <c r="I13" s="33"/>
      <c r="J13" s="33"/>
      <c r="K13" s="232">
        <f t="shared" ref="K13:K14" si="4">E13-SUM(F13+G13+H13+I13+J13)</f>
        <v>0</v>
      </c>
      <c r="L13" s="33">
        <f t="shared" si="0"/>
        <v>0</v>
      </c>
      <c r="M13" s="345">
        <f t="shared" si="1"/>
        <v>0</v>
      </c>
      <c r="N13" s="345">
        <f t="shared" si="2"/>
        <v>0</v>
      </c>
      <c r="O13" s="345">
        <f t="shared" si="3"/>
        <v>0</v>
      </c>
      <c r="P13" s="346"/>
      <c r="Q13" s="41"/>
      <c r="R13" s="346"/>
    </row>
    <row r="14" spans="1:18" ht="26" x14ac:dyDescent="0.35">
      <c r="A14" s="363">
        <v>2162368</v>
      </c>
      <c r="B14" s="228" t="str">
        <f>VLOOKUP(A14,'S14 Details'!3:88,2,FALSE)</f>
        <v>Authorized Representative Summary: Remove Reference to Case # / Application # field</v>
      </c>
      <c r="C14" s="35" t="s">
        <v>120</v>
      </c>
      <c r="D14" s="230" t="str">
        <f>VLOOKUP(A14,'S14 Details'!3:137,4,FALSE)</f>
        <v>TBD</v>
      </c>
      <c r="E14" s="33">
        <f>VLOOKUP(A14,'S14 Details'!A3:Q95,17,0)</f>
        <v>0</v>
      </c>
      <c r="F14" s="33"/>
      <c r="G14" s="33"/>
      <c r="H14" s="33"/>
      <c r="I14" s="33"/>
      <c r="J14" s="33"/>
      <c r="K14" s="232">
        <f t="shared" si="4"/>
        <v>0</v>
      </c>
      <c r="L14" s="33">
        <f t="shared" si="0"/>
        <v>0</v>
      </c>
      <c r="M14" s="345">
        <f t="shared" si="1"/>
        <v>0</v>
      </c>
      <c r="N14" s="345">
        <f t="shared" si="2"/>
        <v>0</v>
      </c>
      <c r="O14" s="345">
        <f t="shared" si="3"/>
        <v>0</v>
      </c>
      <c r="P14" s="31"/>
      <c r="Q14" s="364"/>
      <c r="R14" s="346"/>
    </row>
    <row r="15" spans="1:18" ht="26.15" customHeight="1" x14ac:dyDescent="0.35">
      <c r="A15" s="1"/>
      <c r="B15" s="34"/>
      <c r="C15" s="357"/>
      <c r="D15" s="36"/>
      <c r="E15" s="33"/>
      <c r="F15" s="33"/>
      <c r="G15" s="33"/>
      <c r="H15" s="33"/>
      <c r="I15" s="33"/>
      <c r="J15" s="33"/>
      <c r="K15" s="232"/>
      <c r="L15" s="33"/>
      <c r="M15" s="345"/>
      <c r="N15" s="345"/>
      <c r="O15" s="345"/>
      <c r="P15" s="31"/>
      <c r="Q15" s="41"/>
      <c r="R15" s="346"/>
    </row>
    <row r="16" spans="1:18" ht="26.15" customHeight="1" x14ac:dyDescent="0.35">
      <c r="A16" s="1"/>
      <c r="B16" s="228"/>
      <c r="C16" s="357"/>
      <c r="D16" s="230"/>
      <c r="E16" s="33"/>
      <c r="F16" s="33"/>
      <c r="G16" s="33"/>
      <c r="H16" s="33"/>
      <c r="I16" s="33"/>
      <c r="J16" s="33"/>
      <c r="K16" s="232"/>
      <c r="L16" s="33"/>
      <c r="M16" s="345"/>
      <c r="N16" s="345"/>
      <c r="O16" s="345"/>
      <c r="P16" s="31"/>
      <c r="Q16" s="42"/>
      <c r="R16" s="346"/>
    </row>
    <row r="17" spans="1:18" ht="14.5" x14ac:dyDescent="0.35">
      <c r="A17" s="1"/>
      <c r="B17" s="228"/>
      <c r="C17" s="357"/>
      <c r="D17" s="230"/>
      <c r="E17" s="33"/>
      <c r="F17" s="33"/>
      <c r="G17" s="33"/>
      <c r="H17" s="33"/>
      <c r="I17" s="33"/>
      <c r="J17" s="33"/>
      <c r="K17" s="59"/>
      <c r="L17" s="33"/>
      <c r="M17" s="345"/>
      <c r="N17" s="345"/>
      <c r="O17" s="345"/>
      <c r="P17" s="31"/>
      <c r="Q17" s="31"/>
      <c r="R17" s="346"/>
    </row>
    <row r="18" spans="1:18" ht="26.15" customHeight="1" x14ac:dyDescent="0.35">
      <c r="A18" s="1"/>
      <c r="B18" s="228"/>
      <c r="C18" s="357"/>
      <c r="D18" s="230"/>
      <c r="E18" s="33"/>
      <c r="F18" s="33"/>
      <c r="G18" s="33"/>
      <c r="H18" s="33"/>
      <c r="I18" s="33"/>
      <c r="J18" s="33"/>
      <c r="K18" s="232"/>
      <c r="L18" s="33"/>
      <c r="M18" s="345"/>
      <c r="N18" s="345"/>
      <c r="O18" s="345"/>
      <c r="P18" s="31"/>
      <c r="Q18" s="41"/>
      <c r="R18" s="346"/>
    </row>
    <row r="19" spans="1:18" ht="26.15" customHeight="1" x14ac:dyDescent="0.35">
      <c r="A19" s="213"/>
      <c r="B19" s="228"/>
      <c r="C19" s="357"/>
      <c r="D19" s="230"/>
      <c r="E19" s="33"/>
      <c r="F19" s="33"/>
      <c r="G19" s="33"/>
      <c r="H19" s="33"/>
      <c r="I19" s="33"/>
      <c r="J19" s="33"/>
      <c r="K19" s="232"/>
      <c r="L19" s="33"/>
      <c r="M19" s="345"/>
      <c r="N19" s="345"/>
      <c r="O19" s="345"/>
      <c r="P19" s="31"/>
      <c r="Q19" s="41"/>
      <c r="R19" s="346"/>
    </row>
    <row r="20" spans="1:18" ht="26.15" customHeight="1" x14ac:dyDescent="0.35">
      <c r="A20" s="1"/>
      <c r="B20" s="228"/>
      <c r="C20" s="229"/>
      <c r="D20" s="230"/>
      <c r="E20" s="33"/>
      <c r="F20" s="33"/>
      <c r="G20" s="33"/>
      <c r="H20" s="33"/>
      <c r="I20" s="33"/>
      <c r="J20" s="33"/>
      <c r="K20" s="232"/>
      <c r="L20" s="33"/>
      <c r="M20" s="345"/>
      <c r="N20" s="345"/>
      <c r="O20" s="345"/>
      <c r="P20" s="31"/>
      <c r="Q20" s="41"/>
      <c r="R20" s="346"/>
    </row>
    <row r="21" spans="1:18" ht="26.15" customHeight="1" x14ac:dyDescent="0.35">
      <c r="A21" s="1"/>
      <c r="B21" s="228"/>
      <c r="C21" s="229"/>
      <c r="D21" s="230"/>
      <c r="E21" s="33"/>
      <c r="F21" s="33"/>
      <c r="G21" s="33"/>
      <c r="H21" s="33"/>
      <c r="I21" s="33"/>
      <c r="J21" s="33"/>
      <c r="K21" s="59"/>
      <c r="L21" s="33"/>
      <c r="M21" s="345"/>
      <c r="N21" s="345"/>
      <c r="O21" s="345"/>
      <c r="P21" s="31"/>
      <c r="Q21" s="41"/>
      <c r="R21" s="346"/>
    </row>
    <row r="22" spans="1:18" ht="26.15" customHeight="1" x14ac:dyDescent="0.35">
      <c r="A22" s="1"/>
      <c r="B22" s="228"/>
      <c r="C22" s="229"/>
      <c r="D22" s="230"/>
      <c r="E22" s="33"/>
      <c r="F22" s="33"/>
      <c r="G22" s="33"/>
      <c r="H22" s="33"/>
      <c r="I22" s="33"/>
      <c r="J22" s="33"/>
      <c r="K22" s="59"/>
      <c r="L22" s="33"/>
      <c r="M22" s="345"/>
      <c r="N22" s="345"/>
      <c r="O22" s="345"/>
      <c r="P22" s="31"/>
      <c r="Q22" s="42"/>
      <c r="R22" s="346"/>
    </row>
    <row r="23" spans="1:18" ht="26.15" customHeight="1" x14ac:dyDescent="0.35">
      <c r="A23" s="1"/>
      <c r="B23" s="228"/>
      <c r="C23" s="229"/>
      <c r="D23" s="230"/>
      <c r="E23" s="33"/>
      <c r="F23" s="33"/>
      <c r="G23" s="33"/>
      <c r="H23" s="33"/>
      <c r="I23" s="33"/>
      <c r="J23" s="33"/>
      <c r="K23" s="232"/>
      <c r="L23" s="33"/>
      <c r="M23" s="345"/>
      <c r="N23" s="345"/>
      <c r="O23" s="345"/>
      <c r="P23" s="31"/>
      <c r="Q23" s="41"/>
      <c r="R23" s="346"/>
    </row>
    <row r="24" spans="1:18" ht="14.5" x14ac:dyDescent="0.35">
      <c r="A24" s="1"/>
      <c r="B24" s="34"/>
      <c r="C24" s="35"/>
      <c r="D24" s="36"/>
      <c r="E24" s="33"/>
      <c r="F24" s="33"/>
      <c r="G24" s="33"/>
      <c r="H24" s="33"/>
      <c r="I24" s="33"/>
      <c r="J24" s="33"/>
      <c r="K24" s="59"/>
      <c r="L24" s="33"/>
      <c r="M24" s="345"/>
      <c r="N24" s="345"/>
      <c r="O24" s="345"/>
      <c r="P24" s="31"/>
      <c r="Q24" s="41"/>
      <c r="R24" s="346"/>
    </row>
    <row r="25" spans="1:18" ht="14.5" x14ac:dyDescent="0.35">
      <c r="A25" s="1"/>
      <c r="B25" s="228"/>
      <c r="C25" s="357"/>
      <c r="D25" s="230"/>
      <c r="E25" s="33"/>
      <c r="F25" s="33"/>
      <c r="G25" s="33"/>
      <c r="H25" s="33"/>
      <c r="I25" s="33"/>
      <c r="J25" s="33"/>
      <c r="K25" s="232"/>
      <c r="L25" s="33"/>
      <c r="M25" s="345"/>
      <c r="N25" s="345"/>
      <c r="O25" s="345"/>
      <c r="P25" s="31"/>
      <c r="Q25" s="42"/>
      <c r="R25" s="346"/>
    </row>
    <row r="26" spans="1:18" ht="14.5" x14ac:dyDescent="0.35">
      <c r="A26" s="1"/>
      <c r="B26" s="228"/>
      <c r="C26" s="229"/>
      <c r="D26" s="230"/>
      <c r="E26" s="33"/>
      <c r="F26" s="33"/>
      <c r="G26" s="33"/>
      <c r="H26" s="33"/>
      <c r="I26" s="33"/>
      <c r="J26" s="33"/>
      <c r="K26" s="232"/>
      <c r="L26" s="33"/>
      <c r="M26" s="345"/>
      <c r="N26" s="345"/>
      <c r="O26" s="345"/>
      <c r="P26" s="31"/>
      <c r="Q26" s="41"/>
      <c r="R26" s="346"/>
    </row>
    <row r="27" spans="1:18" ht="26.15" customHeight="1" x14ac:dyDescent="0.3">
      <c r="A27" s="355"/>
      <c r="B27" s="228"/>
      <c r="C27" s="357"/>
      <c r="D27" s="230"/>
      <c r="E27" s="33"/>
      <c r="F27" s="33"/>
      <c r="G27" s="33"/>
      <c r="H27" s="33"/>
      <c r="I27" s="33"/>
      <c r="J27" s="33"/>
      <c r="K27" s="232"/>
      <c r="L27" s="33"/>
      <c r="M27" s="345"/>
      <c r="N27" s="345"/>
      <c r="O27" s="345"/>
      <c r="P27" s="31"/>
      <c r="Q27" s="41"/>
      <c r="R27" s="346"/>
    </row>
    <row r="28" spans="1:18" ht="26.15" customHeight="1" x14ac:dyDescent="0.3">
      <c r="A28" s="222"/>
      <c r="B28" s="228"/>
      <c r="C28" s="229"/>
      <c r="D28" s="230"/>
      <c r="E28" s="33"/>
      <c r="F28" s="33"/>
      <c r="G28" s="33"/>
      <c r="H28" s="33"/>
      <c r="I28" s="33"/>
      <c r="J28" s="33"/>
      <c r="K28" s="232"/>
      <c r="L28" s="33"/>
      <c r="M28" s="345"/>
      <c r="N28" s="345"/>
      <c r="O28" s="345"/>
      <c r="P28" s="98"/>
      <c r="Q28" s="269"/>
      <c r="R28" s="346"/>
    </row>
    <row r="29" spans="1:18" ht="26.15" customHeight="1" x14ac:dyDescent="0.3">
      <c r="A29" s="222"/>
      <c r="B29" s="34"/>
      <c r="C29" s="35"/>
      <c r="D29" s="36"/>
      <c r="E29" s="33"/>
      <c r="F29" s="33"/>
      <c r="G29" s="33"/>
      <c r="H29" s="33"/>
      <c r="I29" s="33"/>
      <c r="J29" s="33"/>
      <c r="K29" s="59"/>
      <c r="L29" s="33"/>
      <c r="M29" s="345"/>
      <c r="N29" s="345"/>
      <c r="O29" s="345"/>
      <c r="P29" s="31"/>
      <c r="Q29" s="41"/>
      <c r="R29" s="346"/>
    </row>
    <row r="30" spans="1:18" ht="26.15" customHeight="1" x14ac:dyDescent="0.35">
      <c r="A30" s="1"/>
      <c r="B30" s="228"/>
      <c r="C30" s="357"/>
      <c r="D30" s="230"/>
      <c r="E30" s="33"/>
      <c r="F30" s="33"/>
      <c r="G30" s="33"/>
      <c r="H30" s="33"/>
      <c r="I30" s="33"/>
      <c r="J30" s="33"/>
      <c r="K30" s="232"/>
      <c r="L30" s="33"/>
      <c r="M30" s="345"/>
      <c r="N30" s="345"/>
      <c r="O30" s="345"/>
      <c r="P30" s="98"/>
      <c r="Q30" s="255"/>
      <c r="R30" s="346"/>
    </row>
    <row r="31" spans="1:18" ht="26.15" customHeight="1" x14ac:dyDescent="0.35">
      <c r="A31" s="1"/>
      <c r="B31" s="228"/>
      <c r="C31" s="357"/>
      <c r="D31" s="230"/>
      <c r="E31" s="33"/>
      <c r="F31" s="33"/>
      <c r="G31" s="33"/>
      <c r="H31" s="33"/>
      <c r="I31" s="33"/>
      <c r="J31" s="33"/>
      <c r="K31" s="232"/>
      <c r="L31" s="33"/>
      <c r="M31" s="345"/>
      <c r="N31" s="345"/>
      <c r="O31" s="345"/>
      <c r="P31" s="2"/>
      <c r="Q31" s="42"/>
      <c r="R31" s="346"/>
    </row>
    <row r="32" spans="1:18" ht="26.15" customHeight="1" x14ac:dyDescent="0.35">
      <c r="A32" s="354"/>
      <c r="B32" s="228"/>
      <c r="C32" s="357"/>
      <c r="D32" s="230"/>
      <c r="E32" s="33"/>
      <c r="F32" s="33"/>
      <c r="G32" s="33"/>
      <c r="H32" s="33"/>
      <c r="I32" s="33"/>
      <c r="J32" s="33"/>
      <c r="K32" s="232"/>
      <c r="L32" s="33"/>
      <c r="M32" s="345"/>
      <c r="N32" s="345"/>
      <c r="O32" s="345"/>
      <c r="P32" s="2"/>
      <c r="Q32" s="41"/>
      <c r="R32" s="346"/>
    </row>
    <row r="33" spans="1:18" ht="26.15" customHeight="1" x14ac:dyDescent="0.35">
      <c r="A33" s="222"/>
      <c r="B33" s="228"/>
      <c r="C33" s="357"/>
      <c r="D33" s="230"/>
      <c r="E33" s="33"/>
      <c r="F33" s="33"/>
      <c r="G33" s="33"/>
      <c r="H33" s="33"/>
      <c r="I33" s="33"/>
      <c r="J33" s="33"/>
      <c r="K33" s="232"/>
      <c r="L33" s="33"/>
      <c r="M33" s="345"/>
      <c r="N33" s="345"/>
      <c r="O33" s="345"/>
      <c r="P33" s="2"/>
      <c r="Q33" s="282"/>
      <c r="R33" s="346"/>
    </row>
    <row r="34" spans="1:18" ht="26.15" customHeight="1" x14ac:dyDescent="0.3">
      <c r="A34" s="222"/>
      <c r="B34" s="228"/>
      <c r="C34" s="357"/>
      <c r="D34" s="230"/>
      <c r="E34" s="33"/>
      <c r="F34" s="33"/>
      <c r="G34" s="33"/>
      <c r="H34" s="33"/>
      <c r="I34" s="33"/>
      <c r="J34" s="33"/>
      <c r="K34" s="232"/>
      <c r="L34" s="33"/>
      <c r="M34" s="345"/>
      <c r="N34" s="345"/>
      <c r="O34" s="345"/>
      <c r="P34" s="98"/>
      <c r="Q34" s="255"/>
      <c r="R34" s="346"/>
    </row>
    <row r="35" spans="1:18" ht="14.5" x14ac:dyDescent="0.3">
      <c r="A35" s="222"/>
      <c r="B35" s="228"/>
      <c r="C35" s="357"/>
      <c r="D35" s="230"/>
      <c r="E35" s="33"/>
      <c r="F35" s="33"/>
      <c r="G35" s="33"/>
      <c r="H35" s="33"/>
      <c r="I35" s="33"/>
      <c r="J35" s="33"/>
      <c r="K35" s="232"/>
      <c r="L35" s="33"/>
      <c r="M35" s="345"/>
      <c r="N35" s="345"/>
      <c r="O35" s="345"/>
      <c r="P35" s="98"/>
      <c r="Q35" s="41"/>
      <c r="R35" s="346"/>
    </row>
    <row r="36" spans="1:18" ht="26.15" customHeight="1" x14ac:dyDescent="0.35">
      <c r="A36" s="222"/>
      <c r="B36" s="228"/>
      <c r="C36" s="229"/>
      <c r="D36" s="230"/>
      <c r="E36" s="33"/>
      <c r="F36" s="33"/>
      <c r="G36" s="33"/>
      <c r="H36" s="33"/>
      <c r="I36" s="33"/>
      <c r="J36" s="33"/>
      <c r="K36" s="232"/>
      <c r="L36" s="33"/>
      <c r="M36" s="345"/>
      <c r="N36" s="345"/>
      <c r="O36" s="345"/>
      <c r="P36" s="2"/>
      <c r="Q36" s="41"/>
      <c r="R36" s="346"/>
    </row>
    <row r="37" spans="1:18" ht="26.15" customHeight="1" x14ac:dyDescent="0.3">
      <c r="A37" s="222"/>
      <c r="B37" s="228"/>
      <c r="C37" s="357"/>
      <c r="D37" s="230"/>
      <c r="E37" s="33"/>
      <c r="F37" s="33"/>
      <c r="G37" s="33"/>
      <c r="H37" s="33"/>
      <c r="I37" s="33"/>
      <c r="J37" s="33"/>
      <c r="K37" s="232"/>
      <c r="L37" s="33"/>
      <c r="M37" s="345"/>
      <c r="N37" s="345"/>
      <c r="O37" s="345"/>
      <c r="P37" s="98"/>
      <c r="Q37" s="41"/>
      <c r="R37" s="346"/>
    </row>
    <row r="38" spans="1:18" ht="26.15" customHeight="1" x14ac:dyDescent="0.35">
      <c r="A38" s="222"/>
      <c r="B38" s="228"/>
      <c r="C38" s="357"/>
      <c r="D38" s="230"/>
      <c r="E38" s="33"/>
      <c r="F38" s="33"/>
      <c r="G38" s="33"/>
      <c r="H38" s="33"/>
      <c r="I38" s="33"/>
      <c r="J38" s="33"/>
      <c r="K38" s="232"/>
      <c r="L38" s="33"/>
      <c r="M38" s="345"/>
      <c r="N38" s="345"/>
      <c r="O38" s="345"/>
      <c r="P38" s="2"/>
      <c r="Q38" s="41"/>
      <c r="R38" s="346"/>
    </row>
    <row r="39" spans="1:18" ht="14.5" x14ac:dyDescent="0.3">
      <c r="A39" s="222"/>
      <c r="B39" s="228"/>
      <c r="C39" s="357"/>
      <c r="D39" s="230"/>
      <c r="E39" s="33"/>
      <c r="F39" s="33"/>
      <c r="G39" s="33"/>
      <c r="H39" s="33"/>
      <c r="I39" s="33"/>
      <c r="J39" s="33"/>
      <c r="K39" s="232"/>
      <c r="L39" s="33"/>
      <c r="M39" s="345"/>
      <c r="N39" s="345"/>
      <c r="O39" s="345"/>
      <c r="P39" s="98"/>
      <c r="Q39" s="41"/>
      <c r="R39" s="346"/>
    </row>
    <row r="40" spans="1:18" ht="26.15" customHeight="1" x14ac:dyDescent="0.35">
      <c r="A40" s="278"/>
      <c r="B40" s="228"/>
      <c r="C40" s="357"/>
      <c r="D40" s="230"/>
      <c r="E40" s="33"/>
      <c r="F40" s="33"/>
      <c r="G40" s="33"/>
      <c r="H40" s="33"/>
      <c r="I40" s="33"/>
      <c r="J40" s="33"/>
      <c r="K40" s="232"/>
      <c r="L40" s="33"/>
      <c r="M40" s="345"/>
      <c r="N40" s="345"/>
      <c r="O40" s="345"/>
      <c r="P40" s="2"/>
      <c r="Q40" s="41"/>
      <c r="R40" s="346"/>
    </row>
    <row r="41" spans="1:18" ht="26.15" customHeight="1" x14ac:dyDescent="0.35">
      <c r="A41" s="1"/>
      <c r="B41" s="228"/>
      <c r="C41" s="357"/>
      <c r="D41" s="230"/>
      <c r="E41" s="33"/>
      <c r="F41" s="33"/>
      <c r="G41" s="33"/>
      <c r="H41" s="33"/>
      <c r="I41" s="33"/>
      <c r="J41" s="33"/>
      <c r="K41" s="232"/>
      <c r="L41" s="33"/>
      <c r="M41" s="345"/>
      <c r="N41" s="345"/>
      <c r="O41" s="345"/>
      <c r="P41" s="2"/>
      <c r="Q41" s="41"/>
      <c r="R41" s="346"/>
    </row>
    <row r="42" spans="1:18" ht="26.15" customHeight="1" x14ac:dyDescent="0.35">
      <c r="A42" s="279"/>
      <c r="B42" s="228"/>
      <c r="C42" s="357"/>
      <c r="D42" s="230"/>
      <c r="E42" s="33"/>
      <c r="F42" s="33"/>
      <c r="G42" s="33"/>
      <c r="H42" s="33"/>
      <c r="I42" s="33"/>
      <c r="J42" s="33"/>
      <c r="K42" s="232"/>
      <c r="L42" s="33"/>
      <c r="M42" s="345"/>
      <c r="N42" s="345"/>
      <c r="O42" s="345"/>
      <c r="P42" s="2"/>
      <c r="Q42" s="2"/>
      <c r="R42" s="346"/>
    </row>
    <row r="43" spans="1:18" ht="26.15" customHeight="1" x14ac:dyDescent="0.35">
      <c r="A43" s="363"/>
      <c r="B43" s="228"/>
      <c r="C43" s="357"/>
      <c r="D43" s="230"/>
      <c r="E43" s="33"/>
      <c r="F43" s="33"/>
      <c r="G43" s="33"/>
      <c r="H43" s="33"/>
      <c r="I43" s="33"/>
      <c r="J43" s="33"/>
      <c r="K43" s="232"/>
      <c r="L43" s="33"/>
      <c r="M43" s="345"/>
      <c r="N43" s="345"/>
      <c r="O43" s="345"/>
      <c r="P43" s="2"/>
      <c r="Q43" s="41"/>
      <c r="R43" s="346"/>
    </row>
    <row r="44" spans="1:18" ht="26.15" customHeight="1" x14ac:dyDescent="0.35">
      <c r="A44" s="363"/>
      <c r="B44" s="228"/>
      <c r="C44" s="357"/>
      <c r="D44" s="230"/>
      <c r="E44" s="33"/>
      <c r="F44" s="33"/>
      <c r="G44" s="33"/>
      <c r="H44" s="33"/>
      <c r="I44" s="33"/>
      <c r="J44" s="33"/>
      <c r="K44" s="232"/>
      <c r="L44" s="33"/>
      <c r="M44" s="345"/>
      <c r="N44" s="345"/>
      <c r="O44" s="345"/>
      <c r="P44" s="2"/>
      <c r="Q44" s="41"/>
      <c r="R44" s="346"/>
    </row>
    <row r="45" spans="1:18" ht="26.15" customHeight="1" x14ac:dyDescent="0.35">
      <c r="A45" s="363"/>
      <c r="B45" s="228"/>
      <c r="C45" s="357"/>
      <c r="D45" s="230"/>
      <c r="E45" s="33"/>
      <c r="F45" s="33"/>
      <c r="G45" s="33"/>
      <c r="H45" s="33"/>
      <c r="I45" s="33"/>
      <c r="J45" s="33"/>
      <c r="K45" s="232"/>
      <c r="L45" s="33"/>
      <c r="M45" s="345"/>
      <c r="N45" s="345"/>
      <c r="O45" s="345"/>
      <c r="P45" s="2"/>
      <c r="Q45" s="41"/>
      <c r="R45" s="346"/>
    </row>
    <row r="46" spans="1:18" ht="26.15" customHeight="1" x14ac:dyDescent="0.35">
      <c r="A46" s="363"/>
      <c r="B46" s="228"/>
      <c r="C46" s="357"/>
      <c r="D46" s="230"/>
      <c r="E46" s="33"/>
      <c r="F46" s="33"/>
      <c r="G46" s="33"/>
      <c r="H46" s="33"/>
      <c r="I46" s="33"/>
      <c r="J46" s="33"/>
      <c r="K46" s="232"/>
      <c r="L46" s="33"/>
      <c r="M46" s="345"/>
      <c r="N46" s="345"/>
      <c r="O46" s="345"/>
      <c r="P46" s="98"/>
      <c r="Q46" s="41"/>
      <c r="R46" s="346"/>
    </row>
    <row r="47" spans="1:18" ht="26.15" customHeight="1" x14ac:dyDescent="0.35">
      <c r="A47" s="1"/>
      <c r="B47" s="34"/>
      <c r="C47" s="35"/>
      <c r="D47" s="36"/>
      <c r="E47" s="33"/>
      <c r="F47" s="33"/>
      <c r="G47" s="33"/>
      <c r="H47" s="33"/>
      <c r="I47" s="33"/>
      <c r="J47" s="33"/>
      <c r="K47" s="59"/>
      <c r="L47" s="33"/>
      <c r="M47" s="345"/>
      <c r="N47" s="345"/>
      <c r="O47" s="345"/>
      <c r="P47" s="346"/>
      <c r="Q47" s="41"/>
      <c r="R47" s="346"/>
    </row>
    <row r="48" spans="1:18" ht="26.15" customHeight="1" x14ac:dyDescent="0.35">
      <c r="A48" s="1"/>
      <c r="B48" s="34"/>
      <c r="C48" s="35"/>
      <c r="D48" s="36"/>
      <c r="E48" s="33"/>
      <c r="F48" s="33"/>
      <c r="G48" s="33"/>
      <c r="H48" s="33"/>
      <c r="I48" s="33"/>
      <c r="J48" s="33"/>
      <c r="K48" s="59"/>
      <c r="L48" s="33"/>
      <c r="M48" s="345"/>
      <c r="N48" s="345"/>
      <c r="O48" s="345"/>
      <c r="P48" s="98"/>
      <c r="Q48" s="41"/>
      <c r="R48" s="346"/>
    </row>
    <row r="49" spans="1:18" ht="26.15" customHeight="1" x14ac:dyDescent="0.35">
      <c r="A49" s="1"/>
      <c r="B49" s="228"/>
      <c r="C49" s="229"/>
      <c r="D49" s="230"/>
      <c r="E49" s="231"/>
      <c r="F49" s="33"/>
      <c r="G49" s="33"/>
      <c r="H49" s="33"/>
      <c r="I49" s="33"/>
      <c r="J49" s="33"/>
      <c r="K49" s="232"/>
      <c r="L49" s="33"/>
      <c r="M49" s="345"/>
      <c r="N49" s="345"/>
      <c r="O49" s="345"/>
      <c r="P49" s="2"/>
      <c r="Q49" s="41"/>
      <c r="R49" s="346"/>
    </row>
    <row r="50" spans="1:18" ht="26.15" customHeight="1" x14ac:dyDescent="0.35">
      <c r="A50" s="1"/>
      <c r="B50" s="228"/>
      <c r="C50" s="229"/>
      <c r="D50" s="230"/>
      <c r="E50" s="231"/>
      <c r="F50" s="33"/>
      <c r="G50" s="33"/>
      <c r="H50" s="33"/>
      <c r="I50" s="33"/>
      <c r="J50" s="33"/>
      <c r="K50" s="232"/>
      <c r="L50" s="33"/>
      <c r="M50" s="345"/>
      <c r="N50" s="345"/>
      <c r="O50" s="345"/>
      <c r="P50" s="2"/>
      <c r="Q50" s="41"/>
      <c r="R50" s="346"/>
    </row>
    <row r="51" spans="1:18" ht="26.15" customHeight="1" x14ac:dyDescent="0.35">
      <c r="A51" s="1"/>
      <c r="B51" s="228"/>
      <c r="C51" s="229"/>
      <c r="D51" s="230"/>
      <c r="E51" s="231"/>
      <c r="F51" s="33"/>
      <c r="G51" s="33"/>
      <c r="H51" s="33"/>
      <c r="I51" s="33"/>
      <c r="J51" s="33"/>
      <c r="K51" s="232"/>
      <c r="L51" s="33"/>
      <c r="M51" s="345"/>
      <c r="N51" s="345"/>
      <c r="O51" s="345"/>
      <c r="P51" s="2"/>
      <c r="Q51" s="41"/>
      <c r="R51" s="346"/>
    </row>
    <row r="52" spans="1:18" ht="26.15" customHeight="1" x14ac:dyDescent="0.35">
      <c r="A52" s="1"/>
      <c r="B52" s="228"/>
      <c r="C52" s="229"/>
      <c r="D52" s="230"/>
      <c r="E52" s="231"/>
      <c r="F52" s="33"/>
      <c r="G52" s="33"/>
      <c r="H52" s="33"/>
      <c r="I52" s="33"/>
      <c r="J52" s="33"/>
      <c r="K52" s="232"/>
      <c r="L52" s="33"/>
      <c r="M52" s="345"/>
      <c r="N52" s="345"/>
      <c r="O52" s="345"/>
      <c r="P52" s="2"/>
      <c r="Q52" s="41"/>
      <c r="R52" s="346"/>
    </row>
    <row r="53" spans="1:18" ht="26.15" customHeight="1" x14ac:dyDescent="0.35">
      <c r="A53" s="1"/>
      <c r="B53" s="228"/>
      <c r="C53" s="229"/>
      <c r="D53" s="230"/>
      <c r="E53" s="231"/>
      <c r="F53" s="33"/>
      <c r="G53" s="33"/>
      <c r="H53" s="33"/>
      <c r="I53" s="33"/>
      <c r="J53" s="33"/>
      <c r="K53" s="232"/>
      <c r="L53" s="33"/>
      <c r="M53" s="345"/>
      <c r="N53" s="345"/>
      <c r="O53" s="345"/>
      <c r="P53" s="2"/>
      <c r="Q53" s="41"/>
      <c r="R53" s="346"/>
    </row>
    <row r="54" spans="1:18" ht="26.15" customHeight="1" x14ac:dyDescent="0.35">
      <c r="A54" s="1"/>
      <c r="B54" s="228"/>
      <c r="C54" s="229"/>
      <c r="D54" s="230"/>
      <c r="E54" s="231"/>
      <c r="F54" s="33"/>
      <c r="G54" s="33"/>
      <c r="H54" s="33"/>
      <c r="I54" s="33"/>
      <c r="J54" s="33"/>
      <c r="K54" s="232"/>
      <c r="L54" s="33"/>
      <c r="M54" s="345"/>
      <c r="N54" s="345"/>
      <c r="O54" s="345"/>
      <c r="P54" s="2"/>
      <c r="Q54" s="41"/>
      <c r="R54" s="346"/>
    </row>
    <row r="55" spans="1:18" ht="26.15" customHeight="1" x14ac:dyDescent="0.35">
      <c r="A55" s="1"/>
      <c r="B55" s="228"/>
      <c r="C55" s="229"/>
      <c r="D55" s="230"/>
      <c r="E55" s="231"/>
      <c r="F55" s="33"/>
      <c r="G55" s="33"/>
      <c r="H55" s="33"/>
      <c r="I55" s="33"/>
      <c r="J55" s="33"/>
      <c r="K55" s="232"/>
      <c r="L55" s="33"/>
      <c r="M55" s="345"/>
      <c r="N55" s="345"/>
      <c r="O55" s="345"/>
      <c r="P55" s="2"/>
      <c r="Q55" s="41"/>
      <c r="R55" s="346"/>
    </row>
    <row r="56" spans="1:18" ht="26.15" customHeight="1" x14ac:dyDescent="0.35">
      <c r="A56" s="1"/>
      <c r="B56" s="228"/>
      <c r="C56" s="35"/>
      <c r="D56" s="230"/>
      <c r="E56" s="231"/>
      <c r="F56" s="33"/>
      <c r="G56" s="33"/>
      <c r="H56" s="33"/>
      <c r="I56" s="33"/>
      <c r="J56" s="33"/>
      <c r="K56" s="232"/>
      <c r="L56" s="33"/>
      <c r="M56" s="345"/>
      <c r="N56" s="345"/>
      <c r="O56" s="345"/>
      <c r="P56" s="31"/>
      <c r="Q56" s="41"/>
      <c r="R56" s="346"/>
    </row>
    <row r="57" spans="1:18" ht="26.15" customHeight="1" x14ac:dyDescent="0.35">
      <c r="A57" s="1"/>
      <c r="B57" s="228"/>
      <c r="C57" s="229"/>
      <c r="D57" s="230"/>
      <c r="E57" s="231"/>
      <c r="F57" s="33"/>
      <c r="G57" s="33"/>
      <c r="H57" s="33"/>
      <c r="I57" s="33"/>
      <c r="J57" s="33"/>
      <c r="K57" s="232"/>
      <c r="L57" s="33"/>
      <c r="M57" s="345"/>
      <c r="N57" s="345"/>
      <c r="O57" s="345"/>
      <c r="P57" s="2"/>
      <c r="Q57" s="41"/>
      <c r="R57" s="346"/>
    </row>
    <row r="58" spans="1:18" ht="26.15" customHeight="1" x14ac:dyDescent="0.35">
      <c r="A58" s="1"/>
      <c r="B58" s="228"/>
      <c r="C58" s="229"/>
      <c r="D58" s="230"/>
      <c r="E58" s="231"/>
      <c r="F58" s="33"/>
      <c r="G58" s="33"/>
      <c r="H58" s="33"/>
      <c r="I58" s="33"/>
      <c r="J58" s="33"/>
      <c r="K58" s="232"/>
      <c r="L58" s="33"/>
      <c r="M58" s="345"/>
      <c r="N58" s="345"/>
      <c r="O58" s="345"/>
      <c r="P58" s="31"/>
      <c r="Q58" s="42"/>
      <c r="R58" s="346"/>
    </row>
    <row r="59" spans="1:18" ht="14.5" x14ac:dyDescent="0.35">
      <c r="A59" s="1"/>
      <c r="B59" s="34"/>
      <c r="C59" s="35"/>
      <c r="D59" s="36"/>
      <c r="E59" s="33"/>
      <c r="F59" s="33"/>
      <c r="G59" s="33"/>
      <c r="H59" s="33"/>
      <c r="I59" s="33"/>
      <c r="J59" s="33"/>
      <c r="K59" s="59"/>
      <c r="L59" s="33"/>
      <c r="M59" s="345"/>
      <c r="N59" s="345"/>
      <c r="O59" s="345"/>
      <c r="P59" s="98"/>
      <c r="Q59" s="41"/>
      <c r="R59" s="346"/>
    </row>
    <row r="60" spans="1:18" ht="26.15" customHeight="1" x14ac:dyDescent="0.35">
      <c r="A60" s="1"/>
      <c r="B60" s="34"/>
      <c r="C60" s="35"/>
      <c r="D60" s="36"/>
      <c r="E60" s="33"/>
      <c r="F60" s="33"/>
      <c r="G60" s="33"/>
      <c r="H60" s="33"/>
      <c r="I60" s="33"/>
      <c r="J60" s="33"/>
      <c r="K60" s="59"/>
      <c r="L60" s="33"/>
      <c r="M60" s="345"/>
      <c r="N60" s="345"/>
      <c r="O60" s="345"/>
      <c r="P60" s="98"/>
      <c r="Q60" s="42"/>
      <c r="R60" s="346"/>
    </row>
    <row r="61" spans="1:18" ht="26.15" customHeight="1" x14ac:dyDescent="0.35">
      <c r="A61" s="1"/>
      <c r="B61" s="34"/>
      <c r="C61" s="35"/>
      <c r="D61" s="36"/>
      <c r="E61" s="33"/>
      <c r="F61" s="33"/>
      <c r="G61" s="33"/>
      <c r="H61" s="33"/>
      <c r="I61" s="33"/>
      <c r="J61" s="33"/>
      <c r="K61" s="59"/>
      <c r="L61" s="33"/>
      <c r="M61" s="345"/>
      <c r="N61" s="345"/>
      <c r="O61" s="345"/>
      <c r="P61" s="98"/>
      <c r="Q61" s="41"/>
      <c r="R61" s="346"/>
    </row>
    <row r="62" spans="1:18" ht="26.15" customHeight="1" x14ac:dyDescent="0.35">
      <c r="A62" s="1"/>
      <c r="B62" s="34"/>
      <c r="C62" s="35"/>
      <c r="D62" s="36"/>
      <c r="E62" s="33"/>
      <c r="F62" s="33"/>
      <c r="G62" s="33"/>
      <c r="H62" s="33"/>
      <c r="I62" s="33"/>
      <c r="J62" s="33"/>
      <c r="K62" s="59"/>
      <c r="L62" s="33"/>
      <c r="M62" s="345"/>
      <c r="N62" s="345"/>
      <c r="O62" s="345"/>
      <c r="P62" s="98"/>
      <c r="Q62" s="41"/>
      <c r="R62" s="346"/>
    </row>
    <row r="63" spans="1:18" ht="26.15" customHeight="1" x14ac:dyDescent="0.35">
      <c r="A63" s="1"/>
      <c r="B63" s="34"/>
      <c r="C63" s="229"/>
      <c r="D63" s="230"/>
      <c r="E63" s="231"/>
      <c r="F63" s="33"/>
      <c r="G63" s="33"/>
      <c r="H63" s="33"/>
      <c r="I63" s="33"/>
      <c r="J63" s="33"/>
      <c r="K63" s="232"/>
      <c r="L63" s="33"/>
      <c r="M63" s="345"/>
      <c r="N63" s="345"/>
      <c r="O63" s="345"/>
      <c r="P63" s="2"/>
      <c r="Q63" s="41"/>
      <c r="R63" s="346"/>
    </row>
    <row r="64" spans="1:18" ht="26.15" customHeight="1" x14ac:dyDescent="0.35">
      <c r="A64" s="1"/>
      <c r="B64" s="34"/>
      <c r="C64" s="229"/>
      <c r="D64" s="230"/>
      <c r="E64" s="231"/>
      <c r="F64" s="33"/>
      <c r="G64" s="33"/>
      <c r="H64" s="33"/>
      <c r="I64" s="33"/>
      <c r="J64" s="33"/>
      <c r="K64" s="232"/>
      <c r="L64" s="33"/>
      <c r="M64" s="345"/>
      <c r="N64" s="345"/>
      <c r="O64" s="345"/>
      <c r="P64" s="2"/>
      <c r="Q64" s="41"/>
      <c r="R64" s="346"/>
    </row>
    <row r="65" spans="1:18" x14ac:dyDescent="0.3">
      <c r="A65" s="389" t="s">
        <v>110</v>
      </c>
      <c r="B65" s="390"/>
      <c r="C65" s="390"/>
      <c r="D65" s="391"/>
      <c r="E65" s="343">
        <f t="shared" ref="E65:L65" si="5">SUM(E12:E64)</f>
        <v>3</v>
      </c>
      <c r="F65" s="343">
        <f t="shared" si="5"/>
        <v>0</v>
      </c>
      <c r="G65" s="343">
        <f t="shared" si="5"/>
        <v>0</v>
      </c>
      <c r="H65" s="343">
        <f t="shared" si="5"/>
        <v>0</v>
      </c>
      <c r="I65" s="343">
        <f t="shared" si="5"/>
        <v>0</v>
      </c>
      <c r="J65" s="343">
        <f t="shared" si="5"/>
        <v>0</v>
      </c>
      <c r="K65" s="61">
        <f t="shared" si="5"/>
        <v>3</v>
      </c>
      <c r="L65" s="343">
        <f t="shared" si="5"/>
        <v>0</v>
      </c>
      <c r="M65" s="38">
        <f>L65/E65</f>
        <v>0</v>
      </c>
      <c r="N65" s="38">
        <f>IFERROR(F65/L65,0)</f>
        <v>0</v>
      </c>
      <c r="O65" s="38">
        <f>IFERROR(R65/L65,0)</f>
        <v>0</v>
      </c>
      <c r="P65" s="37"/>
      <c r="Q65" s="41"/>
      <c r="R65" s="30">
        <f>SUM(R12:R64)</f>
        <v>0</v>
      </c>
    </row>
  </sheetData>
  <autoFilter ref="A11:R14" xr:uid="{CFAF2F22-E1C8-4B6B-8186-FE2ED91CA766}"/>
  <mergeCells count="19">
    <mergeCell ref="N7:N8"/>
    <mergeCell ref="O7:O8"/>
    <mergeCell ref="A1:K1"/>
    <mergeCell ref="I2:J2"/>
    <mergeCell ref="I3:J3"/>
    <mergeCell ref="A6:O6"/>
    <mergeCell ref="A7:A8"/>
    <mergeCell ref="B7:B8"/>
    <mergeCell ref="C7:C8"/>
    <mergeCell ref="D7:D8"/>
    <mergeCell ref="E7:E8"/>
    <mergeCell ref="F7:F8"/>
    <mergeCell ref="I9:K9"/>
    <mergeCell ref="L9:M9"/>
    <mergeCell ref="A65:D65"/>
    <mergeCell ref="G7:G8"/>
    <mergeCell ref="H7:H8"/>
    <mergeCell ref="I7:K8"/>
    <mergeCell ref="L7:M8"/>
  </mergeCells>
  <conditionalFormatting sqref="A47:A48">
    <cfRule type="duplicateValues" dxfId="107" priority="6"/>
  </conditionalFormatting>
  <conditionalFormatting sqref="A49:A55">
    <cfRule type="duplicateValues" dxfId="106" priority="5"/>
  </conditionalFormatting>
  <conditionalFormatting sqref="A56">
    <cfRule type="duplicateValues" dxfId="105" priority="4"/>
  </conditionalFormatting>
  <conditionalFormatting sqref="A57:A58">
    <cfRule type="duplicateValues" dxfId="104" priority="3"/>
  </conditionalFormatting>
  <hyperlinks>
    <hyperlink ref="A13" r:id="rId1" display="https://octane.deloitte.com/ui/entity-navigation.jsp?p=1001/399004&amp;entityType=work_item&amp;id=2160985" xr:uid="{815EBACE-E6D4-4F22-8C58-56ED12EBA5E1}"/>
    <hyperlink ref="A14" r:id="rId2" display="https://octane.deloitte.com/ui/entity-navigation.jsp?p=1001/399004&amp;entityType=work_item&amp;id=2162368" xr:uid="{FCD121FF-3448-4024-AEED-AD2F5151F475}"/>
  </hyperlinks>
  <pageMargins left="0.7" right="0.7" top="0.75" bottom="0.75" header="0.3" footer="0.3"/>
  <pageSetup paperSize="9" orientation="portrait" r:id="rId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B596C-8B0D-41CA-A970-1B686DC92272}">
  <dimension ref="A1:Q38"/>
  <sheetViews>
    <sheetView topLeftCell="B1" zoomScale="85" workbookViewId="0">
      <selection activeCell="G9" sqref="G9"/>
    </sheetView>
  </sheetViews>
  <sheetFormatPr defaultColWidth="8.7265625" defaultRowHeight="13" x14ac:dyDescent="0.3"/>
  <cols>
    <col min="1" max="1" width="8.7265625" style="56"/>
    <col min="2" max="2" width="57.1796875" style="100" customWidth="1"/>
    <col min="3" max="3" width="7.1796875" style="56" customWidth="1"/>
    <col min="4" max="4" width="16.81640625" style="89" customWidth="1"/>
    <col min="5" max="5" width="13.453125" style="56" customWidth="1"/>
    <col min="6" max="6" width="15.81640625" style="56" customWidth="1"/>
    <col min="7" max="7" width="20.453125" style="89" bestFit="1" customWidth="1"/>
    <col min="8" max="8" width="24.26953125" style="89" bestFit="1" customWidth="1"/>
    <col min="9" max="9" width="19.54296875" style="56" customWidth="1"/>
    <col min="10" max="10" width="18.1796875" style="56" bestFit="1" customWidth="1"/>
    <col min="11" max="11" width="11.81640625" style="56" customWidth="1"/>
    <col min="12" max="13" width="8.7265625" style="56"/>
    <col min="14" max="14" width="24.81640625" style="56" customWidth="1"/>
    <col min="15" max="15" width="8.7265625" style="56" customWidth="1"/>
    <col min="16" max="16" width="19.1796875" style="56" customWidth="1"/>
    <col min="17" max="17" width="24.26953125" style="56" customWidth="1"/>
    <col min="18" max="16384" width="8.7265625" style="56"/>
  </cols>
  <sheetData>
    <row r="1" spans="1:17" x14ac:dyDescent="0.3">
      <c r="A1" s="417" t="s">
        <v>1636</v>
      </c>
      <c r="B1" s="417"/>
      <c r="C1" s="417"/>
      <c r="D1" s="417"/>
      <c r="E1" s="417"/>
      <c r="F1" s="417"/>
      <c r="G1" s="417"/>
      <c r="H1" s="417"/>
      <c r="I1" s="417"/>
      <c r="J1" s="417"/>
      <c r="K1" s="417"/>
      <c r="L1" s="417"/>
      <c r="M1" s="417"/>
      <c r="N1" s="417"/>
      <c r="O1" s="417"/>
      <c r="P1" s="417"/>
    </row>
    <row r="2" spans="1:17" ht="15.5" x14ac:dyDescent="0.3">
      <c r="A2" s="210" t="s">
        <v>1</v>
      </c>
      <c r="B2" s="101" t="s">
        <v>2</v>
      </c>
      <c r="C2" s="210" t="s">
        <v>240</v>
      </c>
      <c r="D2" s="210" t="s">
        <v>3</v>
      </c>
      <c r="E2" s="210" t="s">
        <v>154</v>
      </c>
      <c r="F2" s="210" t="s">
        <v>5</v>
      </c>
      <c r="G2" s="210" t="s">
        <v>6</v>
      </c>
      <c r="H2" s="210" t="s">
        <v>7</v>
      </c>
      <c r="I2" s="210" t="s">
        <v>8</v>
      </c>
      <c r="J2" s="210" t="s">
        <v>9</v>
      </c>
      <c r="K2" s="210" t="s">
        <v>10</v>
      </c>
      <c r="L2" s="210" t="s">
        <v>12</v>
      </c>
      <c r="M2" s="210" t="s">
        <v>13</v>
      </c>
      <c r="N2" s="210" t="s">
        <v>14</v>
      </c>
      <c r="O2" s="210" t="s">
        <v>15</v>
      </c>
      <c r="P2" s="210" t="s">
        <v>18</v>
      </c>
      <c r="Q2" s="56" t="s">
        <v>541</v>
      </c>
    </row>
    <row r="3" spans="1:17" ht="14.5" customHeight="1" x14ac:dyDescent="0.35">
      <c r="A3" s="379">
        <v>2153986</v>
      </c>
      <c r="B3" s="354" t="s">
        <v>1731</v>
      </c>
      <c r="C3" s="41"/>
      <c r="D3" s="111" t="s">
        <v>162</v>
      </c>
      <c r="E3" s="111"/>
      <c r="F3" s="1"/>
      <c r="G3" s="346">
        <v>3</v>
      </c>
      <c r="H3" s="346">
        <v>3</v>
      </c>
      <c r="I3" s="41" t="s">
        <v>104</v>
      </c>
      <c r="J3" s="41"/>
      <c r="K3" s="41"/>
      <c r="L3" s="103"/>
      <c r="M3" s="103"/>
      <c r="N3" s="349"/>
      <c r="O3" s="41"/>
      <c r="P3" s="41"/>
      <c r="Q3" s="56">
        <f>IF(ISBLANK(G3),F3,G3)</f>
        <v>3</v>
      </c>
    </row>
    <row r="4" spans="1:17" ht="14.5" customHeight="1" x14ac:dyDescent="0.35">
      <c r="A4" s="278">
        <v>2160985</v>
      </c>
      <c r="B4" s="222" t="s">
        <v>1732</v>
      </c>
      <c r="C4" s="41"/>
      <c r="D4" s="111" t="s">
        <v>162</v>
      </c>
      <c r="E4" s="111"/>
      <c r="F4" s="1"/>
      <c r="G4" s="346"/>
      <c r="H4" s="346"/>
      <c r="I4" s="41" t="s">
        <v>1618</v>
      </c>
      <c r="J4" s="41"/>
      <c r="K4" s="41"/>
      <c r="L4" s="103"/>
      <c r="M4" s="103"/>
      <c r="N4" s="349"/>
      <c r="O4" s="41"/>
      <c r="P4" s="41"/>
      <c r="Q4" s="56">
        <f>IF(ISBLANK(G4),F4,G4)</f>
        <v>0</v>
      </c>
    </row>
    <row r="5" spans="1:17" ht="14.5" customHeight="1" x14ac:dyDescent="0.35">
      <c r="A5" s="363">
        <v>2162368</v>
      </c>
      <c r="B5" s="380" t="s">
        <v>1733</v>
      </c>
      <c r="C5" s="41"/>
      <c r="D5" s="111" t="s">
        <v>162</v>
      </c>
      <c r="E5" s="111"/>
      <c r="F5" s="1"/>
      <c r="G5" s="346"/>
      <c r="H5" s="346"/>
      <c r="I5" s="41" t="s">
        <v>1618</v>
      </c>
      <c r="J5" s="41"/>
      <c r="K5" s="41"/>
      <c r="L5" s="103"/>
      <c r="M5" s="103"/>
      <c r="N5" s="349"/>
      <c r="O5" s="41"/>
      <c r="P5" s="41"/>
      <c r="Q5" s="56">
        <f>IF(ISBLANK(G5),F5,G5)</f>
        <v>0</v>
      </c>
    </row>
    <row r="6" spans="1:17" ht="14.5" x14ac:dyDescent="0.35">
      <c r="A6" s="1"/>
      <c r="B6" s="1"/>
      <c r="C6" s="41"/>
      <c r="D6" s="111"/>
      <c r="E6" s="41"/>
      <c r="F6" s="41"/>
      <c r="G6" s="346"/>
      <c r="H6" s="346"/>
      <c r="I6" s="41"/>
      <c r="J6" s="41"/>
      <c r="K6" s="41"/>
      <c r="L6" s="41"/>
      <c r="M6" s="41"/>
      <c r="N6" s="41"/>
      <c r="O6" s="41"/>
      <c r="P6" s="41"/>
      <c r="Q6" s="56">
        <f t="shared" ref="Q6:Q38" si="0">IF(ISBLANK(G6),F6,G6)</f>
        <v>0</v>
      </c>
    </row>
    <row r="7" spans="1:17" ht="14.5" x14ac:dyDescent="0.35">
      <c r="A7" s="1"/>
      <c r="B7" s="1"/>
      <c r="C7" s="41"/>
      <c r="D7" s="111"/>
      <c r="E7" s="111"/>
      <c r="F7" s="346"/>
      <c r="G7" s="346"/>
      <c r="H7" s="346"/>
      <c r="I7" s="41"/>
      <c r="J7" s="41"/>
      <c r="K7" s="41"/>
      <c r="L7" s="103"/>
      <c r="M7" s="103"/>
      <c r="N7" s="41"/>
      <c r="O7" s="41"/>
      <c r="P7" s="41"/>
      <c r="Q7" s="56">
        <f t="shared" si="0"/>
        <v>0</v>
      </c>
    </row>
    <row r="8" spans="1:17" ht="14.5" x14ac:dyDescent="0.35">
      <c r="A8" s="1"/>
      <c r="B8" s="1"/>
      <c r="C8" s="41"/>
      <c r="D8" s="111"/>
      <c r="E8" s="111"/>
      <c r="F8" s="346"/>
      <c r="G8" s="346"/>
      <c r="H8" s="346"/>
      <c r="I8" s="41"/>
      <c r="J8" s="41"/>
      <c r="K8" s="41"/>
      <c r="L8" s="41"/>
      <c r="M8" s="41"/>
      <c r="N8" s="41"/>
      <c r="O8" s="41"/>
      <c r="P8" s="41"/>
      <c r="Q8" s="56">
        <f t="shared" si="0"/>
        <v>0</v>
      </c>
    </row>
    <row r="9" spans="1:17" ht="14.5" x14ac:dyDescent="0.35">
      <c r="A9" s="1"/>
      <c r="B9" s="1"/>
      <c r="C9" s="41"/>
      <c r="D9" s="111"/>
      <c r="E9" s="111"/>
      <c r="F9" s="346"/>
      <c r="G9" s="346"/>
      <c r="H9" s="346"/>
      <c r="I9" s="41"/>
      <c r="J9" s="41"/>
      <c r="K9" s="41"/>
      <c r="L9" s="41"/>
      <c r="M9" s="41"/>
      <c r="N9" s="41"/>
      <c r="O9" s="41"/>
      <c r="P9" s="41"/>
      <c r="Q9" s="56">
        <f t="shared" si="0"/>
        <v>0</v>
      </c>
    </row>
    <row r="10" spans="1:17" ht="14.5" x14ac:dyDescent="0.35">
      <c r="A10" s="1"/>
      <c r="B10" s="1"/>
      <c r="C10" s="41"/>
      <c r="D10" s="111"/>
      <c r="E10" s="111"/>
      <c r="F10" s="346"/>
      <c r="G10" s="346"/>
      <c r="H10" s="346"/>
      <c r="I10" s="41"/>
      <c r="J10" s="41"/>
      <c r="K10" s="41"/>
      <c r="L10" s="41"/>
      <c r="M10" s="41"/>
      <c r="N10" s="41"/>
      <c r="O10" s="41"/>
      <c r="P10" s="41"/>
      <c r="Q10" s="56">
        <f t="shared" si="0"/>
        <v>0</v>
      </c>
    </row>
    <row r="11" spans="1:17" ht="14.5" x14ac:dyDescent="0.35">
      <c r="A11" s="1"/>
      <c r="B11" s="1"/>
      <c r="C11" s="41"/>
      <c r="D11" s="111"/>
      <c r="E11" s="41"/>
      <c r="F11" s="41"/>
      <c r="G11" s="346"/>
      <c r="H11" s="346"/>
      <c r="I11" s="41"/>
      <c r="J11" s="41"/>
      <c r="K11" s="41"/>
      <c r="L11" s="41"/>
      <c r="M11" s="41"/>
      <c r="N11" s="41"/>
      <c r="O11" s="41"/>
      <c r="P11" s="41"/>
      <c r="Q11" s="56">
        <f t="shared" si="0"/>
        <v>0</v>
      </c>
    </row>
    <row r="12" spans="1:17" ht="14.5" x14ac:dyDescent="0.35">
      <c r="A12" s="1"/>
      <c r="B12" s="1"/>
      <c r="C12" s="41"/>
      <c r="D12" s="111"/>
      <c r="E12" s="111"/>
      <c r="F12" s="1"/>
      <c r="G12" s="346"/>
      <c r="H12" s="346"/>
      <c r="I12" s="41"/>
      <c r="J12" s="41"/>
      <c r="K12" s="41"/>
      <c r="L12" s="41"/>
      <c r="M12" s="41"/>
      <c r="N12" s="41"/>
      <c r="O12" s="41"/>
      <c r="P12" s="41"/>
      <c r="Q12" s="56">
        <f t="shared" si="0"/>
        <v>0</v>
      </c>
    </row>
    <row r="13" spans="1:17" ht="14.5" x14ac:dyDescent="0.35">
      <c r="A13" s="1"/>
      <c r="B13" s="1"/>
      <c r="C13" s="41"/>
      <c r="D13" s="111"/>
      <c r="E13" s="111"/>
      <c r="F13" s="1"/>
      <c r="G13" s="346"/>
      <c r="H13" s="346"/>
      <c r="I13" s="41"/>
      <c r="J13" s="41"/>
      <c r="K13" s="41"/>
      <c r="L13" s="41"/>
      <c r="M13" s="41"/>
      <c r="N13" s="41"/>
      <c r="O13" s="41"/>
      <c r="P13" s="41"/>
      <c r="Q13" s="56">
        <f t="shared" si="0"/>
        <v>0</v>
      </c>
    </row>
    <row r="14" spans="1:17" ht="14.5" x14ac:dyDescent="0.35">
      <c r="A14" s="1"/>
      <c r="B14" s="1"/>
      <c r="C14" s="41"/>
      <c r="D14" s="111"/>
      <c r="E14" s="111"/>
      <c r="F14" s="1"/>
      <c r="G14" s="346"/>
      <c r="H14" s="346"/>
      <c r="I14" s="41"/>
      <c r="J14" s="41"/>
      <c r="K14" s="41"/>
      <c r="L14" s="41"/>
      <c r="M14" s="41"/>
      <c r="N14" s="41"/>
      <c r="O14" s="41"/>
      <c r="P14" s="41"/>
      <c r="Q14" s="56">
        <f t="shared" si="0"/>
        <v>0</v>
      </c>
    </row>
    <row r="15" spans="1:17" ht="14.5" x14ac:dyDescent="0.35">
      <c r="A15" s="1"/>
      <c r="B15" s="1"/>
      <c r="C15" s="41"/>
      <c r="D15" s="111"/>
      <c r="E15" s="111"/>
      <c r="F15" s="1"/>
      <c r="G15" s="346"/>
      <c r="H15" s="346"/>
      <c r="I15" s="41"/>
      <c r="J15" s="41"/>
      <c r="K15" s="41"/>
      <c r="L15" s="41"/>
      <c r="M15" s="41"/>
      <c r="N15" s="41"/>
      <c r="O15" s="41"/>
      <c r="P15" s="41"/>
      <c r="Q15" s="56">
        <f t="shared" si="0"/>
        <v>0</v>
      </c>
    </row>
    <row r="16" spans="1:17" ht="14.5" x14ac:dyDescent="0.35">
      <c r="A16" s="1"/>
      <c r="B16" s="1"/>
      <c r="C16" s="41"/>
      <c r="D16" s="111"/>
      <c r="E16" s="111"/>
      <c r="F16" s="1"/>
      <c r="G16" s="346"/>
      <c r="H16" s="346"/>
      <c r="I16" s="41"/>
      <c r="J16" s="41"/>
      <c r="K16" s="41"/>
      <c r="L16" s="41"/>
      <c r="M16" s="41"/>
      <c r="N16" s="41"/>
      <c r="O16" s="41"/>
      <c r="P16" s="41"/>
      <c r="Q16" s="56">
        <f t="shared" si="0"/>
        <v>0</v>
      </c>
    </row>
    <row r="17" spans="1:17" ht="14.5" x14ac:dyDescent="0.35">
      <c r="A17" s="1"/>
      <c r="B17" s="1"/>
      <c r="C17" s="41"/>
      <c r="D17" s="111"/>
      <c r="E17" s="111"/>
      <c r="F17" s="346"/>
      <c r="G17" s="346"/>
      <c r="H17" s="346"/>
      <c r="I17" s="41"/>
      <c r="J17" s="41"/>
      <c r="K17" s="41"/>
      <c r="L17" s="41"/>
      <c r="M17" s="41"/>
      <c r="N17" s="41"/>
      <c r="O17" s="41"/>
      <c r="P17" s="41"/>
      <c r="Q17" s="56">
        <f t="shared" si="0"/>
        <v>0</v>
      </c>
    </row>
    <row r="18" spans="1:17" ht="14.5" x14ac:dyDescent="0.35">
      <c r="A18" s="1"/>
      <c r="B18" s="1"/>
      <c r="C18" s="41"/>
      <c r="D18" s="111"/>
      <c r="E18" s="111"/>
      <c r="F18" s="1"/>
      <c r="G18" s="346"/>
      <c r="H18" s="346"/>
      <c r="I18" s="41"/>
      <c r="J18" s="41"/>
      <c r="K18" s="41"/>
      <c r="L18" s="41"/>
      <c r="M18" s="41"/>
      <c r="N18" s="41"/>
      <c r="O18" s="41"/>
      <c r="P18" s="41"/>
      <c r="Q18" s="56">
        <f t="shared" si="0"/>
        <v>0</v>
      </c>
    </row>
    <row r="19" spans="1:17" ht="14.5" x14ac:dyDescent="0.3">
      <c r="A19" s="355"/>
      <c r="B19" s="356"/>
      <c r="C19" s="41"/>
      <c r="D19" s="111"/>
      <c r="E19" s="111"/>
      <c r="F19" s="346"/>
      <c r="G19" s="346"/>
      <c r="H19" s="346"/>
      <c r="I19" s="41"/>
      <c r="J19" s="41"/>
      <c r="K19" s="41"/>
      <c r="L19" s="41"/>
      <c r="M19" s="41"/>
      <c r="N19" s="41"/>
      <c r="O19" s="41"/>
      <c r="P19" s="41"/>
      <c r="Q19" s="56">
        <f t="shared" si="0"/>
        <v>0</v>
      </c>
    </row>
    <row r="20" spans="1:17" ht="14.5" x14ac:dyDescent="0.35">
      <c r="A20" s="355"/>
      <c r="B20" s="356"/>
      <c r="C20" s="41"/>
      <c r="D20" s="111"/>
      <c r="E20" s="111"/>
      <c r="F20" s="1"/>
      <c r="G20" s="346"/>
      <c r="H20" s="346"/>
      <c r="I20" s="41"/>
      <c r="J20" s="41"/>
      <c r="K20" s="41"/>
      <c r="L20" s="41"/>
      <c r="M20" s="41"/>
      <c r="N20" s="41"/>
      <c r="O20" s="41"/>
      <c r="P20" s="41"/>
      <c r="Q20" s="56">
        <f t="shared" si="0"/>
        <v>0</v>
      </c>
    </row>
    <row r="21" spans="1:17" ht="14.5" x14ac:dyDescent="0.3">
      <c r="A21" s="354"/>
      <c r="B21" s="354"/>
      <c r="C21" s="41"/>
      <c r="D21" s="111"/>
      <c r="E21" s="111"/>
      <c r="F21" s="346"/>
      <c r="G21" s="346"/>
      <c r="H21" s="346"/>
      <c r="I21" s="41"/>
      <c r="J21" s="41"/>
      <c r="K21" s="41"/>
      <c r="L21" s="41"/>
      <c r="M21" s="41"/>
      <c r="N21" s="41"/>
      <c r="O21" s="41"/>
      <c r="P21" s="41"/>
      <c r="Q21" s="56">
        <f t="shared" si="0"/>
        <v>0</v>
      </c>
    </row>
    <row r="22" spans="1:17" ht="14.5" x14ac:dyDescent="0.35">
      <c r="A22" s="1"/>
      <c r="B22" s="160"/>
      <c r="C22" s="359"/>
      <c r="D22" s="111"/>
      <c r="E22" s="360"/>
      <c r="F22" s="361"/>
      <c r="G22" s="361"/>
      <c r="H22" s="361"/>
      <c r="I22" s="359"/>
      <c r="J22" s="359"/>
      <c r="K22" s="359"/>
      <c r="L22" s="359"/>
      <c r="M22" s="359"/>
      <c r="N22" s="359"/>
      <c r="O22" s="359"/>
      <c r="P22" s="359"/>
      <c r="Q22" s="56">
        <f t="shared" si="0"/>
        <v>0</v>
      </c>
    </row>
    <row r="23" spans="1:17" ht="14.5" x14ac:dyDescent="0.35">
      <c r="A23" s="1"/>
      <c r="B23" s="1"/>
      <c r="C23" s="41"/>
      <c r="D23" s="111"/>
      <c r="E23" s="111"/>
      <c r="F23" s="346"/>
      <c r="G23" s="346"/>
      <c r="H23" s="346"/>
      <c r="I23" s="41"/>
      <c r="J23" s="41"/>
      <c r="K23" s="41"/>
      <c r="L23" s="41"/>
      <c r="M23" s="41"/>
      <c r="N23" s="41"/>
      <c r="O23" s="41"/>
      <c r="P23" s="41"/>
      <c r="Q23" s="56">
        <f t="shared" si="0"/>
        <v>0</v>
      </c>
    </row>
    <row r="24" spans="1:17" ht="14.5" x14ac:dyDescent="0.3">
      <c r="A24" s="354"/>
      <c r="B24" s="222"/>
      <c r="C24" s="41"/>
      <c r="D24" s="111"/>
      <c r="E24" s="41"/>
      <c r="F24" s="41"/>
      <c r="G24" s="346"/>
      <c r="H24" s="346"/>
      <c r="I24" s="359"/>
      <c r="J24" s="41"/>
      <c r="K24" s="41"/>
      <c r="L24" s="41"/>
      <c r="M24" s="41"/>
      <c r="N24" s="41"/>
      <c r="O24" s="41"/>
      <c r="P24" s="41"/>
      <c r="Q24" s="56">
        <f t="shared" si="0"/>
        <v>0</v>
      </c>
    </row>
    <row r="25" spans="1:17" ht="14.5" x14ac:dyDescent="0.3">
      <c r="A25" s="222"/>
      <c r="B25" s="222"/>
      <c r="C25" s="41"/>
      <c r="D25" s="111"/>
      <c r="E25" s="41"/>
      <c r="F25" s="41"/>
      <c r="G25" s="346"/>
      <c r="H25" s="346"/>
      <c r="I25" s="41"/>
      <c r="J25" s="41"/>
      <c r="K25" s="41"/>
      <c r="L25" s="41"/>
      <c r="M25" s="41"/>
      <c r="N25" s="41"/>
      <c r="O25" s="41"/>
      <c r="P25" s="41"/>
      <c r="Q25" s="56">
        <f t="shared" si="0"/>
        <v>0</v>
      </c>
    </row>
    <row r="26" spans="1:17" ht="14.5" x14ac:dyDescent="0.35">
      <c r="A26" s="222"/>
      <c r="B26" s="270"/>
      <c r="C26" s="41"/>
      <c r="D26" s="111"/>
      <c r="E26" s="41"/>
      <c r="F26" s="41"/>
      <c r="G26" s="346"/>
      <c r="H26" s="346"/>
      <c r="I26" s="41"/>
      <c r="J26" s="41"/>
      <c r="K26" s="41"/>
      <c r="L26" s="41"/>
      <c r="M26" s="41"/>
      <c r="N26" s="41"/>
      <c r="O26" s="41"/>
      <c r="P26" s="41"/>
      <c r="Q26" s="56">
        <f t="shared" si="0"/>
        <v>0</v>
      </c>
    </row>
    <row r="27" spans="1:17" ht="14.5" x14ac:dyDescent="0.35">
      <c r="A27" s="222"/>
      <c r="B27" s="270"/>
      <c r="C27" s="41"/>
      <c r="D27" s="111"/>
      <c r="E27" s="41"/>
      <c r="F27" s="41"/>
      <c r="G27" s="346"/>
      <c r="H27" s="346"/>
      <c r="I27" s="359"/>
      <c r="J27" s="41"/>
      <c r="K27" s="41"/>
      <c r="L27" s="41"/>
      <c r="M27" s="41"/>
      <c r="N27" s="41"/>
      <c r="O27" s="41"/>
      <c r="P27" s="41"/>
      <c r="Q27" s="56">
        <f t="shared" si="0"/>
        <v>0</v>
      </c>
    </row>
    <row r="28" spans="1:17" ht="14.5" x14ac:dyDescent="0.35">
      <c r="A28" s="222"/>
      <c r="B28" s="270"/>
      <c r="C28" s="41"/>
      <c r="D28" s="111"/>
      <c r="E28" s="41"/>
      <c r="F28" s="41"/>
      <c r="G28" s="346"/>
      <c r="H28" s="346"/>
      <c r="I28" s="41"/>
      <c r="J28" s="41"/>
      <c r="K28" s="41"/>
      <c r="L28" s="41"/>
      <c r="M28" s="41"/>
      <c r="N28" s="41"/>
      <c r="O28" s="41"/>
      <c r="P28" s="41"/>
      <c r="Q28" s="56">
        <f t="shared" si="0"/>
        <v>0</v>
      </c>
    </row>
    <row r="29" spans="1:17" ht="14.5" x14ac:dyDescent="0.35">
      <c r="A29" s="222"/>
      <c r="B29" s="270"/>
      <c r="C29" s="41"/>
      <c r="D29" s="111"/>
      <c r="E29" s="41"/>
      <c r="F29" s="41"/>
      <c r="G29" s="346"/>
      <c r="H29" s="346"/>
      <c r="J29" s="41"/>
      <c r="K29" s="41"/>
      <c r="L29" s="41"/>
      <c r="M29" s="41"/>
      <c r="N29" s="41"/>
      <c r="O29" s="41"/>
      <c r="P29" s="41"/>
      <c r="Q29" s="56">
        <f t="shared" si="0"/>
        <v>0</v>
      </c>
    </row>
    <row r="30" spans="1:17" ht="14.5" x14ac:dyDescent="0.35">
      <c r="A30" s="222"/>
      <c r="B30" s="270"/>
      <c r="C30" s="41"/>
      <c r="D30" s="111"/>
      <c r="E30" s="41"/>
      <c r="F30" s="41"/>
      <c r="G30" s="346"/>
      <c r="H30" s="346"/>
      <c r="I30" s="41"/>
      <c r="J30" s="41"/>
      <c r="K30" s="41"/>
      <c r="L30" s="41"/>
      <c r="M30" s="41"/>
      <c r="N30" s="41"/>
      <c r="O30" s="41"/>
      <c r="P30" s="41"/>
      <c r="Q30" s="56">
        <f t="shared" si="0"/>
        <v>0</v>
      </c>
    </row>
    <row r="31" spans="1:17" ht="14.5" x14ac:dyDescent="0.35">
      <c r="A31" s="222"/>
      <c r="B31" s="362"/>
      <c r="C31" s="41"/>
      <c r="D31" s="111"/>
      <c r="E31" s="41"/>
      <c r="F31" s="41"/>
      <c r="G31" s="346"/>
      <c r="H31" s="346"/>
      <c r="J31" s="41"/>
      <c r="K31" s="41"/>
      <c r="L31" s="41"/>
      <c r="M31" s="41"/>
      <c r="N31" s="41"/>
      <c r="O31" s="41"/>
      <c r="P31" s="41"/>
      <c r="Q31" s="56">
        <f t="shared" si="0"/>
        <v>0</v>
      </c>
    </row>
    <row r="32" spans="1:17" ht="14.5" x14ac:dyDescent="0.35">
      <c r="A32" s="278"/>
      <c r="B32" s="270"/>
      <c r="C32" s="41"/>
      <c r="D32" s="111"/>
      <c r="E32" s="41"/>
      <c r="F32" s="41"/>
      <c r="G32" s="346"/>
      <c r="H32" s="346"/>
      <c r="I32" s="41"/>
      <c r="J32" s="41"/>
      <c r="K32" s="41"/>
      <c r="L32" s="41"/>
      <c r="M32" s="41"/>
      <c r="N32" s="41"/>
      <c r="O32" s="41"/>
      <c r="P32" s="41"/>
      <c r="Q32" s="56">
        <f t="shared" si="0"/>
        <v>0</v>
      </c>
    </row>
    <row r="33" spans="1:17" ht="14.5" x14ac:dyDescent="0.35">
      <c r="A33" s="278"/>
      <c r="B33" s="270"/>
      <c r="C33" s="41"/>
      <c r="D33" s="111"/>
      <c r="E33" s="41"/>
      <c r="F33" s="41"/>
      <c r="G33" s="346"/>
      <c r="H33" s="346"/>
      <c r="I33" s="41"/>
      <c r="J33" s="41"/>
      <c r="K33" s="41"/>
      <c r="L33" s="41"/>
      <c r="M33" s="41"/>
      <c r="N33" s="41"/>
      <c r="O33" s="41"/>
      <c r="P33" s="41"/>
      <c r="Q33" s="56">
        <f t="shared" si="0"/>
        <v>0</v>
      </c>
    </row>
    <row r="34" spans="1:17" ht="14.5" x14ac:dyDescent="0.35">
      <c r="A34" s="278"/>
      <c r="B34" s="270"/>
      <c r="C34" s="359"/>
      <c r="D34" s="111"/>
      <c r="E34" s="359"/>
      <c r="F34" s="359"/>
      <c r="G34" s="361"/>
      <c r="H34" s="361"/>
      <c r="J34" s="359"/>
      <c r="K34" s="359"/>
      <c r="L34" s="359"/>
      <c r="M34" s="359"/>
      <c r="N34" s="359"/>
      <c r="O34" s="359"/>
      <c r="P34" s="359"/>
      <c r="Q34" s="56">
        <f t="shared" si="0"/>
        <v>0</v>
      </c>
    </row>
    <row r="35" spans="1:17" ht="14.5" x14ac:dyDescent="0.35">
      <c r="A35" s="363"/>
      <c r="B35" s="1"/>
      <c r="C35" s="41"/>
      <c r="D35" s="111"/>
      <c r="E35" s="41"/>
      <c r="F35" s="41"/>
      <c r="G35" s="346"/>
      <c r="H35" s="346"/>
      <c r="I35" s="41"/>
      <c r="J35" s="41"/>
      <c r="K35" s="41"/>
      <c r="L35" s="41"/>
      <c r="M35" s="41"/>
      <c r="N35" s="41"/>
      <c r="O35" s="41"/>
      <c r="P35" s="41"/>
      <c r="Q35" s="56">
        <f t="shared" si="0"/>
        <v>0</v>
      </c>
    </row>
    <row r="36" spans="1:17" ht="14.5" x14ac:dyDescent="0.35">
      <c r="A36" s="363"/>
      <c r="B36" s="1"/>
      <c r="C36" s="41"/>
      <c r="D36" s="111"/>
      <c r="E36" s="41"/>
      <c r="F36" s="41"/>
      <c r="G36" s="346"/>
      <c r="H36" s="346"/>
      <c r="I36" s="41"/>
      <c r="J36" s="41"/>
      <c r="K36" s="41"/>
      <c r="L36" s="41"/>
      <c r="M36" s="41"/>
      <c r="N36" s="41"/>
      <c r="O36" s="41"/>
      <c r="P36" s="41"/>
      <c r="Q36" s="56">
        <f t="shared" si="0"/>
        <v>0</v>
      </c>
    </row>
    <row r="37" spans="1:17" ht="14.5" x14ac:dyDescent="0.35">
      <c r="A37" s="363"/>
      <c r="B37" s="354"/>
      <c r="C37" s="41"/>
      <c r="D37" s="111"/>
      <c r="E37" s="41"/>
      <c r="F37" s="41"/>
      <c r="G37" s="346"/>
      <c r="H37" s="346"/>
      <c r="I37" s="41"/>
      <c r="J37" s="41"/>
      <c r="K37" s="41"/>
      <c r="L37" s="41"/>
      <c r="M37" s="41"/>
      <c r="N37" s="41"/>
      <c r="O37" s="41"/>
      <c r="P37" s="41"/>
      <c r="Q37" s="56">
        <f t="shared" si="0"/>
        <v>0</v>
      </c>
    </row>
    <row r="38" spans="1:17" ht="14.5" x14ac:dyDescent="0.35">
      <c r="A38" s="363"/>
      <c r="B38" s="362"/>
      <c r="C38" s="41"/>
      <c r="D38" s="111"/>
      <c r="E38" s="41"/>
      <c r="F38" s="41"/>
      <c r="G38" s="346"/>
      <c r="H38" s="346"/>
      <c r="I38" s="41"/>
      <c r="J38" s="41"/>
      <c r="K38" s="41"/>
      <c r="L38" s="41"/>
      <c r="M38" s="41"/>
      <c r="N38" s="41"/>
      <c r="O38" s="41"/>
      <c r="P38" s="41"/>
      <c r="Q38" s="56">
        <f t="shared" si="0"/>
        <v>0</v>
      </c>
    </row>
  </sheetData>
  <autoFilter ref="A2:Q38" xr:uid="{08F6016B-731E-49AC-B40D-959C457EAFEA}"/>
  <mergeCells count="1">
    <mergeCell ref="A1:P1"/>
  </mergeCells>
  <hyperlinks>
    <hyperlink ref="A4" r:id="rId1" display="https://octane.deloitte.com/ui/entity-navigation.jsp?p=1001/399004&amp;entityType=work_item&amp;id=2160985" xr:uid="{36CF3E47-FF2A-4B03-AB43-CC7656C00D27}"/>
    <hyperlink ref="A5" r:id="rId2" display="https://octane.deloitte.com/ui/entity-navigation.jsp?p=1001/399004&amp;entityType=work_item&amp;id=2162368" xr:uid="{CD078C81-85AB-4383-9280-E1235D2BB333}"/>
  </hyperlinks>
  <pageMargins left="0.7" right="0.7" top="0.75" bottom="0.75" header="0.3" footer="0.3"/>
  <pageSetup paperSize="9" orientation="portrait"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24362-D137-414F-A66F-712EAF546A53}">
  <dimension ref="A1:Q41"/>
  <sheetViews>
    <sheetView zoomScale="85" workbookViewId="0">
      <selection activeCell="E8" sqref="E8"/>
    </sheetView>
  </sheetViews>
  <sheetFormatPr defaultColWidth="8.7265625" defaultRowHeight="13" x14ac:dyDescent="0.3"/>
  <cols>
    <col min="1" max="1" width="8.7265625" style="56"/>
    <col min="2" max="2" width="57.1796875" style="100" customWidth="1"/>
    <col min="3" max="3" width="7.1796875" style="56" customWidth="1"/>
    <col min="4" max="4" width="16.81640625" style="89" customWidth="1"/>
    <col min="5" max="5" width="13.453125" style="56" customWidth="1"/>
    <col min="6" max="6" width="15.81640625" style="56" customWidth="1"/>
    <col min="7" max="7" width="20.453125" style="89" bestFit="1" customWidth="1"/>
    <col min="8" max="8" width="24.26953125" style="89" bestFit="1" customWidth="1"/>
    <col min="9" max="9" width="19.54296875" style="56" customWidth="1"/>
    <col min="10" max="10" width="18.1796875" style="56" bestFit="1" customWidth="1"/>
    <col min="11" max="11" width="11.81640625" style="56" customWidth="1"/>
    <col min="12" max="13" width="8.7265625" style="56"/>
    <col min="14" max="14" width="24.81640625" style="56" customWidth="1"/>
    <col min="15" max="15" width="8.7265625" style="56" customWidth="1"/>
    <col min="16" max="16" width="19.1796875" style="56" customWidth="1"/>
    <col min="17" max="17" width="24.26953125" style="56" customWidth="1"/>
    <col min="18" max="16384" width="8.7265625" style="56"/>
  </cols>
  <sheetData>
    <row r="1" spans="1:17" x14ac:dyDescent="0.3">
      <c r="A1" s="417" t="s">
        <v>1636</v>
      </c>
      <c r="B1" s="417"/>
      <c r="C1" s="417"/>
      <c r="D1" s="417"/>
      <c r="E1" s="417"/>
      <c r="F1" s="417"/>
      <c r="G1" s="417"/>
      <c r="H1" s="417"/>
      <c r="I1" s="417"/>
      <c r="J1" s="417"/>
      <c r="K1" s="417"/>
      <c r="L1" s="417"/>
      <c r="M1" s="417"/>
      <c r="N1" s="417"/>
      <c r="O1" s="417"/>
      <c r="P1" s="417"/>
    </row>
    <row r="2" spans="1:17" ht="15.5" x14ac:dyDescent="0.3">
      <c r="A2" s="210" t="s">
        <v>1</v>
      </c>
      <c r="B2" s="101" t="s">
        <v>2</v>
      </c>
      <c r="C2" s="210" t="s">
        <v>240</v>
      </c>
      <c r="D2" s="210" t="s">
        <v>3</v>
      </c>
      <c r="E2" s="210" t="s">
        <v>154</v>
      </c>
      <c r="F2" s="210" t="s">
        <v>5</v>
      </c>
      <c r="G2" s="210" t="s">
        <v>6</v>
      </c>
      <c r="H2" s="210" t="s">
        <v>7</v>
      </c>
      <c r="I2" s="210" t="s">
        <v>8</v>
      </c>
      <c r="J2" s="210" t="s">
        <v>9</v>
      </c>
      <c r="K2" s="210" t="s">
        <v>10</v>
      </c>
      <c r="L2" s="210" t="s">
        <v>12</v>
      </c>
      <c r="M2" s="210" t="s">
        <v>13</v>
      </c>
      <c r="N2" s="210" t="s">
        <v>14</v>
      </c>
      <c r="O2" s="210" t="s">
        <v>15</v>
      </c>
      <c r="P2" s="210" t="s">
        <v>18</v>
      </c>
      <c r="Q2" s="56" t="s">
        <v>541</v>
      </c>
    </row>
    <row r="3" spans="1:17" ht="14.5" customHeight="1" x14ac:dyDescent="0.35">
      <c r="A3" s="1">
        <v>2132854</v>
      </c>
      <c r="B3" s="1" t="s">
        <v>1734</v>
      </c>
      <c r="C3" s="41"/>
      <c r="D3" s="111" t="s">
        <v>162</v>
      </c>
      <c r="E3" s="111"/>
      <c r="F3" s="1"/>
      <c r="G3" s="346">
        <v>9</v>
      </c>
      <c r="H3" s="346"/>
      <c r="I3" s="41" t="s">
        <v>104</v>
      </c>
      <c r="J3" s="41" t="s">
        <v>1095</v>
      </c>
      <c r="K3" s="41"/>
      <c r="L3" s="103"/>
      <c r="M3" s="103"/>
      <c r="N3" s="349"/>
      <c r="O3" s="41"/>
      <c r="P3" s="41"/>
      <c r="Q3" s="56">
        <f>IF(ISBLANK(G3),F3,G3)</f>
        <v>9</v>
      </c>
    </row>
    <row r="4" spans="1:17" ht="14.5" customHeight="1" x14ac:dyDescent="0.35">
      <c r="A4" s="1">
        <v>2138539</v>
      </c>
      <c r="B4" s="1" t="s">
        <v>1735</v>
      </c>
      <c r="C4" s="41"/>
      <c r="D4" s="111" t="s">
        <v>162</v>
      </c>
      <c r="E4" s="111"/>
      <c r="F4" s="1"/>
      <c r="G4" s="346">
        <v>4</v>
      </c>
      <c r="H4" s="346"/>
      <c r="I4" s="41" t="s">
        <v>104</v>
      </c>
      <c r="J4" s="41" t="s">
        <v>520</v>
      </c>
      <c r="K4" s="41"/>
      <c r="L4" s="103"/>
      <c r="M4" s="103"/>
      <c r="N4" s="349"/>
      <c r="O4" s="41"/>
      <c r="P4" s="41"/>
      <c r="Q4" s="56">
        <f>IF(ISBLANK(G4),F4,G4)</f>
        <v>4</v>
      </c>
    </row>
    <row r="5" spans="1:17" ht="14.5" customHeight="1" x14ac:dyDescent="0.35">
      <c r="A5" s="1">
        <v>2138515</v>
      </c>
      <c r="B5" s="1" t="s">
        <v>1736</v>
      </c>
      <c r="C5" s="41"/>
      <c r="D5" s="111" t="s">
        <v>162</v>
      </c>
      <c r="E5" s="111"/>
      <c r="F5" s="1"/>
      <c r="G5" s="346">
        <v>4</v>
      </c>
      <c r="H5" s="346"/>
      <c r="I5" s="41" t="s">
        <v>105</v>
      </c>
      <c r="J5" s="41" t="s">
        <v>30</v>
      </c>
      <c r="K5" s="41"/>
      <c r="L5" s="103"/>
      <c r="M5" s="103"/>
      <c r="N5" s="349"/>
      <c r="O5" s="41"/>
      <c r="P5" s="41"/>
      <c r="Q5" s="56">
        <f>IF(ISBLANK(G5),F5,G5)</f>
        <v>4</v>
      </c>
    </row>
    <row r="6" spans="1:17" ht="14.5" x14ac:dyDescent="0.35">
      <c r="A6" s="1">
        <v>2141106</v>
      </c>
      <c r="B6" s="1" t="s">
        <v>1737</v>
      </c>
      <c r="C6" s="41"/>
      <c r="D6" s="111" t="s">
        <v>162</v>
      </c>
      <c r="E6" s="41"/>
      <c r="F6" s="41">
        <v>4</v>
      </c>
      <c r="G6" s="346">
        <v>4</v>
      </c>
      <c r="H6" s="346"/>
      <c r="I6" s="41" t="s">
        <v>104</v>
      </c>
      <c r="J6" s="41" t="s">
        <v>1048</v>
      </c>
      <c r="K6" s="41"/>
      <c r="L6" s="41"/>
      <c r="M6" s="41"/>
      <c r="N6" s="41"/>
      <c r="O6" s="41"/>
      <c r="P6" s="41"/>
      <c r="Q6" s="56">
        <f t="shared" ref="Q6:Q41" si="0">IF(ISBLANK(G6),F6,G6)</f>
        <v>4</v>
      </c>
    </row>
    <row r="7" spans="1:17" ht="14.5" customHeight="1" x14ac:dyDescent="0.35">
      <c r="A7" s="1">
        <v>2152509</v>
      </c>
      <c r="B7" s="1" t="s">
        <v>1738</v>
      </c>
      <c r="C7" s="41"/>
      <c r="D7" s="111" t="s">
        <v>162</v>
      </c>
      <c r="E7" s="111"/>
      <c r="F7" s="1"/>
      <c r="G7" s="346">
        <v>0</v>
      </c>
      <c r="H7" s="346"/>
      <c r="I7" s="41" t="s">
        <v>1618</v>
      </c>
      <c r="J7" s="41"/>
      <c r="K7" s="41"/>
      <c r="L7" s="103"/>
      <c r="M7" s="103"/>
      <c r="N7" s="349"/>
      <c r="O7" s="41"/>
      <c r="P7" s="41"/>
      <c r="Q7" s="56">
        <f>IF(ISBLANK(G7),F7,G7)</f>
        <v>0</v>
      </c>
    </row>
    <row r="8" spans="1:17" ht="14.5" customHeight="1" x14ac:dyDescent="0.35">
      <c r="A8" s="1">
        <v>2154205</v>
      </c>
      <c r="B8" s="1" t="s">
        <v>1739</v>
      </c>
      <c r="C8" s="41"/>
      <c r="D8" s="111" t="s">
        <v>162</v>
      </c>
      <c r="E8" s="111"/>
      <c r="F8" s="1"/>
      <c r="G8" s="346">
        <v>0</v>
      </c>
      <c r="H8" s="346"/>
      <c r="I8" s="41" t="s">
        <v>1618</v>
      </c>
      <c r="J8" s="41"/>
      <c r="K8" s="41"/>
      <c r="L8" s="103"/>
      <c r="M8" s="103"/>
      <c r="N8" s="349"/>
      <c r="O8" s="41"/>
      <c r="P8" s="41"/>
      <c r="Q8" s="56">
        <f t="shared" si="0"/>
        <v>0</v>
      </c>
    </row>
    <row r="9" spans="1:17" ht="14.5" x14ac:dyDescent="0.35">
      <c r="A9" s="1"/>
      <c r="B9" s="1"/>
      <c r="C9" s="41"/>
      <c r="D9" s="111"/>
      <c r="E9" s="41"/>
      <c r="F9" s="41"/>
      <c r="G9" s="346"/>
      <c r="H9" s="346"/>
      <c r="I9" s="41"/>
      <c r="J9" s="41"/>
      <c r="K9" s="41"/>
      <c r="L9" s="41"/>
      <c r="M9" s="41"/>
      <c r="N9" s="41"/>
      <c r="O9" s="41"/>
      <c r="P9" s="41"/>
      <c r="Q9" s="56">
        <f t="shared" si="0"/>
        <v>0</v>
      </c>
    </row>
    <row r="10" spans="1:17" ht="14.5" x14ac:dyDescent="0.35">
      <c r="A10" s="1"/>
      <c r="B10" s="1"/>
      <c r="C10" s="41"/>
      <c r="D10" s="111"/>
      <c r="E10" s="111"/>
      <c r="F10" s="346"/>
      <c r="G10" s="346"/>
      <c r="H10" s="346"/>
      <c r="I10" s="41"/>
      <c r="J10" s="41"/>
      <c r="K10" s="41"/>
      <c r="L10" s="103"/>
      <c r="M10" s="103"/>
      <c r="N10" s="41"/>
      <c r="O10" s="41"/>
      <c r="P10" s="41"/>
      <c r="Q10" s="56">
        <f t="shared" si="0"/>
        <v>0</v>
      </c>
    </row>
    <row r="11" spans="1:17" ht="14.5" x14ac:dyDescent="0.35">
      <c r="A11" s="1"/>
      <c r="B11" s="1"/>
      <c r="C11" s="41"/>
      <c r="D11" s="111"/>
      <c r="E11" s="111"/>
      <c r="F11" s="346"/>
      <c r="G11" s="346"/>
      <c r="H11" s="346"/>
      <c r="I11" s="41"/>
      <c r="J11" s="41"/>
      <c r="K11" s="41"/>
      <c r="L11" s="41"/>
      <c r="M11" s="41"/>
      <c r="N11" s="41"/>
      <c r="O11" s="41"/>
      <c r="P11" s="41"/>
      <c r="Q11" s="56">
        <f t="shared" si="0"/>
        <v>0</v>
      </c>
    </row>
    <row r="12" spans="1:17" ht="14.5" x14ac:dyDescent="0.35">
      <c r="A12" s="1"/>
      <c r="B12" s="1"/>
      <c r="C12" s="41"/>
      <c r="D12" s="111"/>
      <c r="E12" s="111"/>
      <c r="F12" s="346"/>
      <c r="G12" s="346"/>
      <c r="H12" s="346"/>
      <c r="I12" s="41"/>
      <c r="J12" s="41"/>
      <c r="K12" s="41"/>
      <c r="L12" s="41"/>
      <c r="M12" s="41"/>
      <c r="N12" s="41"/>
      <c r="O12" s="41"/>
      <c r="P12" s="41"/>
      <c r="Q12" s="56">
        <f t="shared" si="0"/>
        <v>0</v>
      </c>
    </row>
    <row r="13" spans="1:17" ht="14.5" x14ac:dyDescent="0.35">
      <c r="A13" s="1"/>
      <c r="B13" s="1"/>
      <c r="C13" s="41"/>
      <c r="D13" s="111"/>
      <c r="E13" s="111"/>
      <c r="F13" s="346"/>
      <c r="G13" s="346"/>
      <c r="H13" s="346"/>
      <c r="I13" s="41"/>
      <c r="J13" s="41"/>
      <c r="K13" s="41"/>
      <c r="L13" s="41"/>
      <c r="M13" s="41"/>
      <c r="N13" s="41"/>
      <c r="O13" s="41"/>
      <c r="P13" s="41"/>
      <c r="Q13" s="56">
        <f t="shared" si="0"/>
        <v>0</v>
      </c>
    </row>
    <row r="14" spans="1:17" ht="14.5" x14ac:dyDescent="0.35">
      <c r="A14" s="1"/>
      <c r="B14" s="1"/>
      <c r="C14" s="41"/>
      <c r="D14" s="111"/>
      <c r="E14" s="41"/>
      <c r="F14" s="41"/>
      <c r="G14" s="346"/>
      <c r="H14" s="346"/>
      <c r="I14" s="41"/>
      <c r="J14" s="41"/>
      <c r="K14" s="41"/>
      <c r="L14" s="41"/>
      <c r="M14" s="41"/>
      <c r="N14" s="41"/>
      <c r="O14" s="41"/>
      <c r="P14" s="41"/>
      <c r="Q14" s="56">
        <f t="shared" si="0"/>
        <v>0</v>
      </c>
    </row>
    <row r="15" spans="1:17" ht="14.5" x14ac:dyDescent="0.35">
      <c r="A15" s="1"/>
      <c r="B15" s="1"/>
      <c r="C15" s="41"/>
      <c r="D15" s="111"/>
      <c r="E15" s="111"/>
      <c r="F15" s="1"/>
      <c r="G15" s="346"/>
      <c r="H15" s="346"/>
      <c r="I15" s="41"/>
      <c r="J15" s="41"/>
      <c r="K15" s="41"/>
      <c r="L15" s="41"/>
      <c r="M15" s="41"/>
      <c r="N15" s="41"/>
      <c r="O15" s="41"/>
      <c r="P15" s="41"/>
      <c r="Q15" s="56">
        <f t="shared" si="0"/>
        <v>0</v>
      </c>
    </row>
    <row r="16" spans="1:17" ht="14.5" x14ac:dyDescent="0.35">
      <c r="A16" s="1"/>
      <c r="B16" s="1"/>
      <c r="C16" s="41"/>
      <c r="D16" s="111"/>
      <c r="E16" s="111"/>
      <c r="F16" s="1"/>
      <c r="G16" s="346"/>
      <c r="H16" s="346"/>
      <c r="I16" s="41"/>
      <c r="J16" s="41"/>
      <c r="K16" s="41"/>
      <c r="L16" s="41"/>
      <c r="M16" s="41"/>
      <c r="N16" s="41"/>
      <c r="O16" s="41"/>
      <c r="P16" s="41"/>
      <c r="Q16" s="56">
        <f t="shared" si="0"/>
        <v>0</v>
      </c>
    </row>
    <row r="17" spans="1:17" ht="14.5" x14ac:dyDescent="0.35">
      <c r="A17" s="1"/>
      <c r="B17" s="1"/>
      <c r="C17" s="41"/>
      <c r="D17" s="111"/>
      <c r="E17" s="111"/>
      <c r="F17" s="1"/>
      <c r="G17" s="346"/>
      <c r="H17" s="346"/>
      <c r="I17" s="41"/>
      <c r="J17" s="41"/>
      <c r="K17" s="41"/>
      <c r="L17" s="41"/>
      <c r="M17" s="41"/>
      <c r="N17" s="41"/>
      <c r="O17" s="41"/>
      <c r="P17" s="41"/>
      <c r="Q17" s="56">
        <f t="shared" si="0"/>
        <v>0</v>
      </c>
    </row>
    <row r="18" spans="1:17" ht="14.5" x14ac:dyDescent="0.35">
      <c r="A18" s="1"/>
      <c r="B18" s="1"/>
      <c r="C18" s="41"/>
      <c r="D18" s="111"/>
      <c r="E18" s="111"/>
      <c r="F18" s="1"/>
      <c r="G18" s="346"/>
      <c r="H18" s="346"/>
      <c r="I18" s="41"/>
      <c r="J18" s="41"/>
      <c r="K18" s="41"/>
      <c r="L18" s="41"/>
      <c r="M18" s="41"/>
      <c r="N18" s="41"/>
      <c r="O18" s="41"/>
      <c r="P18" s="41"/>
      <c r="Q18" s="56">
        <f t="shared" si="0"/>
        <v>0</v>
      </c>
    </row>
    <row r="19" spans="1:17" ht="14.5" x14ac:dyDescent="0.35">
      <c r="A19" s="1"/>
      <c r="B19" s="1"/>
      <c r="C19" s="41"/>
      <c r="D19" s="111"/>
      <c r="E19" s="111"/>
      <c r="F19" s="1"/>
      <c r="G19" s="346"/>
      <c r="H19" s="346"/>
      <c r="I19" s="41"/>
      <c r="J19" s="41"/>
      <c r="K19" s="41"/>
      <c r="L19" s="41"/>
      <c r="M19" s="41"/>
      <c r="N19" s="41"/>
      <c r="O19" s="41"/>
      <c r="P19" s="41"/>
      <c r="Q19" s="56">
        <f t="shared" si="0"/>
        <v>0</v>
      </c>
    </row>
    <row r="20" spans="1:17" ht="14.5" x14ac:dyDescent="0.35">
      <c r="A20" s="1"/>
      <c r="B20" s="1"/>
      <c r="C20" s="41"/>
      <c r="D20" s="111"/>
      <c r="E20" s="111"/>
      <c r="F20" s="346"/>
      <c r="G20" s="346"/>
      <c r="H20" s="346"/>
      <c r="I20" s="41"/>
      <c r="J20" s="41"/>
      <c r="K20" s="41"/>
      <c r="L20" s="41"/>
      <c r="M20" s="41"/>
      <c r="N20" s="41"/>
      <c r="O20" s="41"/>
      <c r="P20" s="41"/>
      <c r="Q20" s="56">
        <f t="shared" si="0"/>
        <v>0</v>
      </c>
    </row>
    <row r="21" spans="1:17" ht="14.5" x14ac:dyDescent="0.35">
      <c r="A21" s="1"/>
      <c r="B21" s="1"/>
      <c r="C21" s="41"/>
      <c r="D21" s="111"/>
      <c r="E21" s="111"/>
      <c r="F21" s="1"/>
      <c r="G21" s="346"/>
      <c r="H21" s="346"/>
      <c r="I21" s="41"/>
      <c r="J21" s="41"/>
      <c r="K21" s="41"/>
      <c r="L21" s="41"/>
      <c r="M21" s="41"/>
      <c r="N21" s="41"/>
      <c r="O21" s="41"/>
      <c r="P21" s="41"/>
      <c r="Q21" s="56">
        <f t="shared" si="0"/>
        <v>0</v>
      </c>
    </row>
    <row r="22" spans="1:17" ht="14.5" x14ac:dyDescent="0.3">
      <c r="A22" s="355"/>
      <c r="B22" s="356"/>
      <c r="C22" s="41"/>
      <c r="D22" s="111"/>
      <c r="E22" s="111"/>
      <c r="F22" s="346"/>
      <c r="G22" s="346"/>
      <c r="H22" s="346"/>
      <c r="I22" s="41"/>
      <c r="J22" s="41"/>
      <c r="K22" s="41"/>
      <c r="L22" s="41"/>
      <c r="M22" s="41"/>
      <c r="N22" s="41"/>
      <c r="O22" s="41"/>
      <c r="P22" s="41"/>
      <c r="Q22" s="56">
        <f t="shared" si="0"/>
        <v>0</v>
      </c>
    </row>
    <row r="23" spans="1:17" ht="14.5" x14ac:dyDescent="0.35">
      <c r="A23" s="355"/>
      <c r="B23" s="356"/>
      <c r="C23" s="41"/>
      <c r="D23" s="111"/>
      <c r="E23" s="111"/>
      <c r="F23" s="1"/>
      <c r="G23" s="346"/>
      <c r="H23" s="346"/>
      <c r="I23" s="41"/>
      <c r="J23" s="41"/>
      <c r="K23" s="41"/>
      <c r="L23" s="41"/>
      <c r="M23" s="41"/>
      <c r="N23" s="41"/>
      <c r="O23" s="41"/>
      <c r="P23" s="41"/>
      <c r="Q23" s="56">
        <f t="shared" si="0"/>
        <v>0</v>
      </c>
    </row>
    <row r="24" spans="1:17" ht="14.5" x14ac:dyDescent="0.3">
      <c r="A24" s="354"/>
      <c r="B24" s="354"/>
      <c r="C24" s="41"/>
      <c r="D24" s="111"/>
      <c r="E24" s="111"/>
      <c r="F24" s="346"/>
      <c r="G24" s="346"/>
      <c r="H24" s="346"/>
      <c r="I24" s="41"/>
      <c r="J24" s="41"/>
      <c r="K24" s="41"/>
      <c r="L24" s="41"/>
      <c r="M24" s="41"/>
      <c r="N24" s="41"/>
      <c r="O24" s="41"/>
      <c r="P24" s="41"/>
      <c r="Q24" s="56">
        <f t="shared" si="0"/>
        <v>0</v>
      </c>
    </row>
    <row r="25" spans="1:17" ht="14.5" x14ac:dyDescent="0.35">
      <c r="A25" s="1"/>
      <c r="B25" s="160"/>
      <c r="C25" s="359"/>
      <c r="D25" s="111"/>
      <c r="E25" s="360"/>
      <c r="F25" s="361"/>
      <c r="G25" s="361"/>
      <c r="H25" s="361"/>
      <c r="I25" s="359"/>
      <c r="J25" s="359"/>
      <c r="K25" s="359"/>
      <c r="L25" s="359"/>
      <c r="M25" s="359"/>
      <c r="N25" s="359"/>
      <c r="O25" s="359"/>
      <c r="P25" s="359"/>
      <c r="Q25" s="56">
        <f t="shared" si="0"/>
        <v>0</v>
      </c>
    </row>
    <row r="26" spans="1:17" ht="14.5" x14ac:dyDescent="0.35">
      <c r="A26" s="1"/>
      <c r="B26" s="1"/>
      <c r="C26" s="41"/>
      <c r="D26" s="111"/>
      <c r="E26" s="111"/>
      <c r="F26" s="346"/>
      <c r="G26" s="346"/>
      <c r="H26" s="346"/>
      <c r="I26" s="41"/>
      <c r="J26" s="41"/>
      <c r="K26" s="41"/>
      <c r="L26" s="41"/>
      <c r="M26" s="41"/>
      <c r="N26" s="41"/>
      <c r="O26" s="41"/>
      <c r="P26" s="41"/>
      <c r="Q26" s="56">
        <f t="shared" si="0"/>
        <v>0</v>
      </c>
    </row>
    <row r="27" spans="1:17" ht="14.5" x14ac:dyDescent="0.3">
      <c r="A27" s="354"/>
      <c r="B27" s="222"/>
      <c r="C27" s="41"/>
      <c r="D27" s="111"/>
      <c r="E27" s="41"/>
      <c r="F27" s="41"/>
      <c r="G27" s="346"/>
      <c r="H27" s="346"/>
      <c r="I27" s="359"/>
      <c r="J27" s="41"/>
      <c r="K27" s="41"/>
      <c r="L27" s="41"/>
      <c r="M27" s="41"/>
      <c r="N27" s="41"/>
      <c r="O27" s="41"/>
      <c r="P27" s="41"/>
      <c r="Q27" s="56">
        <f t="shared" si="0"/>
        <v>0</v>
      </c>
    </row>
    <row r="28" spans="1:17" ht="14.5" x14ac:dyDescent="0.3">
      <c r="A28" s="222"/>
      <c r="B28" s="222"/>
      <c r="C28" s="41"/>
      <c r="D28" s="111"/>
      <c r="E28" s="41"/>
      <c r="F28" s="41"/>
      <c r="G28" s="346"/>
      <c r="H28" s="346"/>
      <c r="I28" s="41"/>
      <c r="J28" s="41"/>
      <c r="K28" s="41"/>
      <c r="L28" s="41"/>
      <c r="M28" s="41"/>
      <c r="N28" s="41"/>
      <c r="O28" s="41"/>
      <c r="P28" s="41"/>
      <c r="Q28" s="56">
        <f t="shared" si="0"/>
        <v>0</v>
      </c>
    </row>
    <row r="29" spans="1:17" ht="14.5" x14ac:dyDescent="0.35">
      <c r="A29" s="222"/>
      <c r="B29" s="270"/>
      <c r="C29" s="41"/>
      <c r="D29" s="111"/>
      <c r="E29" s="41"/>
      <c r="F29" s="41"/>
      <c r="G29" s="346"/>
      <c r="H29" s="346"/>
      <c r="I29" s="41"/>
      <c r="J29" s="41"/>
      <c r="K29" s="41"/>
      <c r="L29" s="41"/>
      <c r="M29" s="41"/>
      <c r="N29" s="41"/>
      <c r="O29" s="41"/>
      <c r="P29" s="41"/>
      <c r="Q29" s="56">
        <f t="shared" si="0"/>
        <v>0</v>
      </c>
    </row>
    <row r="30" spans="1:17" ht="14.5" x14ac:dyDescent="0.35">
      <c r="A30" s="222"/>
      <c r="B30" s="270"/>
      <c r="C30" s="41"/>
      <c r="D30" s="111"/>
      <c r="E30" s="41"/>
      <c r="F30" s="41"/>
      <c r="G30" s="346"/>
      <c r="H30" s="346"/>
      <c r="I30" s="359"/>
      <c r="J30" s="41"/>
      <c r="K30" s="41"/>
      <c r="L30" s="41"/>
      <c r="M30" s="41"/>
      <c r="N30" s="41"/>
      <c r="O30" s="41"/>
      <c r="P30" s="41"/>
      <c r="Q30" s="56">
        <f t="shared" si="0"/>
        <v>0</v>
      </c>
    </row>
    <row r="31" spans="1:17" ht="14.5" x14ac:dyDescent="0.35">
      <c r="A31" s="222"/>
      <c r="B31" s="270"/>
      <c r="C31" s="41"/>
      <c r="D31" s="111"/>
      <c r="E31" s="41"/>
      <c r="F31" s="41"/>
      <c r="G31" s="346"/>
      <c r="H31" s="346"/>
      <c r="I31" s="41"/>
      <c r="J31" s="41"/>
      <c r="K31" s="41"/>
      <c r="L31" s="41"/>
      <c r="M31" s="41"/>
      <c r="N31" s="41"/>
      <c r="O31" s="41"/>
      <c r="P31" s="41"/>
      <c r="Q31" s="56">
        <f t="shared" si="0"/>
        <v>0</v>
      </c>
    </row>
    <row r="32" spans="1:17" ht="14.5" x14ac:dyDescent="0.35">
      <c r="A32" s="222"/>
      <c r="B32" s="270"/>
      <c r="C32" s="41"/>
      <c r="D32" s="111"/>
      <c r="E32" s="41"/>
      <c r="F32" s="41"/>
      <c r="G32" s="346"/>
      <c r="H32" s="346"/>
      <c r="J32" s="41"/>
      <c r="K32" s="41"/>
      <c r="L32" s="41"/>
      <c r="M32" s="41"/>
      <c r="N32" s="41"/>
      <c r="O32" s="41"/>
      <c r="P32" s="41"/>
      <c r="Q32" s="56">
        <f t="shared" si="0"/>
        <v>0</v>
      </c>
    </row>
    <row r="33" spans="1:17" ht="14.5" x14ac:dyDescent="0.35">
      <c r="A33" s="222"/>
      <c r="B33" s="270"/>
      <c r="C33" s="41"/>
      <c r="D33" s="111"/>
      <c r="E33" s="41"/>
      <c r="F33" s="41"/>
      <c r="G33" s="346"/>
      <c r="H33" s="346"/>
      <c r="I33" s="41"/>
      <c r="J33" s="41"/>
      <c r="K33" s="41"/>
      <c r="L33" s="41"/>
      <c r="M33" s="41"/>
      <c r="N33" s="41"/>
      <c r="O33" s="41"/>
      <c r="P33" s="41"/>
      <c r="Q33" s="56">
        <f t="shared" si="0"/>
        <v>0</v>
      </c>
    </row>
    <row r="34" spans="1:17" ht="14.5" x14ac:dyDescent="0.35">
      <c r="A34" s="222"/>
      <c r="B34" s="362"/>
      <c r="C34" s="41"/>
      <c r="D34" s="111"/>
      <c r="E34" s="41"/>
      <c r="F34" s="41"/>
      <c r="G34" s="346"/>
      <c r="H34" s="346"/>
      <c r="J34" s="41"/>
      <c r="K34" s="41"/>
      <c r="L34" s="41"/>
      <c r="M34" s="41"/>
      <c r="N34" s="41"/>
      <c r="O34" s="41"/>
      <c r="P34" s="41"/>
      <c r="Q34" s="56">
        <f t="shared" si="0"/>
        <v>0</v>
      </c>
    </row>
    <row r="35" spans="1:17" ht="14.5" x14ac:dyDescent="0.35">
      <c r="A35" s="278"/>
      <c r="B35" s="270"/>
      <c r="C35" s="41"/>
      <c r="D35" s="111"/>
      <c r="E35" s="41"/>
      <c r="F35" s="41"/>
      <c r="G35" s="346"/>
      <c r="H35" s="346"/>
      <c r="I35" s="41"/>
      <c r="J35" s="41"/>
      <c r="K35" s="41"/>
      <c r="L35" s="41"/>
      <c r="M35" s="41"/>
      <c r="N35" s="41"/>
      <c r="O35" s="41"/>
      <c r="P35" s="41"/>
      <c r="Q35" s="56">
        <f t="shared" si="0"/>
        <v>0</v>
      </c>
    </row>
    <row r="36" spans="1:17" ht="14.5" x14ac:dyDescent="0.35">
      <c r="A36" s="278"/>
      <c r="B36" s="270"/>
      <c r="C36" s="41"/>
      <c r="D36" s="111"/>
      <c r="E36" s="41"/>
      <c r="F36" s="41"/>
      <c r="G36" s="346"/>
      <c r="H36" s="346"/>
      <c r="I36" s="41"/>
      <c r="J36" s="41"/>
      <c r="K36" s="41"/>
      <c r="L36" s="41"/>
      <c r="M36" s="41"/>
      <c r="N36" s="41"/>
      <c r="O36" s="41"/>
      <c r="P36" s="41"/>
      <c r="Q36" s="56">
        <f t="shared" si="0"/>
        <v>0</v>
      </c>
    </row>
    <row r="37" spans="1:17" ht="14.5" x14ac:dyDescent="0.35">
      <c r="A37" s="278"/>
      <c r="B37" s="270"/>
      <c r="C37" s="359"/>
      <c r="D37" s="111"/>
      <c r="E37" s="359"/>
      <c r="F37" s="359"/>
      <c r="G37" s="361"/>
      <c r="H37" s="361"/>
      <c r="J37" s="359"/>
      <c r="K37" s="359"/>
      <c r="L37" s="359"/>
      <c r="M37" s="359"/>
      <c r="N37" s="359"/>
      <c r="O37" s="359"/>
      <c r="P37" s="359"/>
      <c r="Q37" s="56">
        <f t="shared" si="0"/>
        <v>0</v>
      </c>
    </row>
    <row r="38" spans="1:17" ht="14.5" x14ac:dyDescent="0.35">
      <c r="A38" s="363"/>
      <c r="B38" s="1"/>
      <c r="C38" s="41"/>
      <c r="D38" s="111"/>
      <c r="E38" s="41"/>
      <c r="F38" s="41"/>
      <c r="G38" s="346"/>
      <c r="H38" s="346"/>
      <c r="I38" s="41"/>
      <c r="J38" s="41"/>
      <c r="K38" s="41"/>
      <c r="L38" s="41"/>
      <c r="M38" s="41"/>
      <c r="N38" s="41"/>
      <c r="O38" s="41"/>
      <c r="P38" s="41"/>
      <c r="Q38" s="56">
        <f t="shared" si="0"/>
        <v>0</v>
      </c>
    </row>
    <row r="39" spans="1:17" ht="14.5" x14ac:dyDescent="0.35">
      <c r="A39" s="363"/>
      <c r="B39" s="1"/>
      <c r="C39" s="41"/>
      <c r="D39" s="111"/>
      <c r="E39" s="41"/>
      <c r="F39" s="41"/>
      <c r="G39" s="346"/>
      <c r="H39" s="346"/>
      <c r="I39" s="41"/>
      <c r="J39" s="41"/>
      <c r="K39" s="41"/>
      <c r="L39" s="41"/>
      <c r="M39" s="41"/>
      <c r="N39" s="41"/>
      <c r="O39" s="41"/>
      <c r="P39" s="41"/>
      <c r="Q39" s="56">
        <f t="shared" si="0"/>
        <v>0</v>
      </c>
    </row>
    <row r="40" spans="1:17" ht="14.5" x14ac:dyDescent="0.35">
      <c r="A40" s="363"/>
      <c r="B40" s="354"/>
      <c r="C40" s="41"/>
      <c r="D40" s="111"/>
      <c r="E40" s="41"/>
      <c r="F40" s="41"/>
      <c r="G40" s="346"/>
      <c r="H40" s="346"/>
      <c r="I40" s="41"/>
      <c r="J40" s="41"/>
      <c r="K40" s="41"/>
      <c r="L40" s="41"/>
      <c r="M40" s="41"/>
      <c r="N40" s="41"/>
      <c r="O40" s="41"/>
      <c r="P40" s="41"/>
      <c r="Q40" s="56">
        <f t="shared" si="0"/>
        <v>0</v>
      </c>
    </row>
    <row r="41" spans="1:17" ht="14.5" x14ac:dyDescent="0.35">
      <c r="A41" s="363"/>
      <c r="B41" s="362"/>
      <c r="C41" s="41"/>
      <c r="D41" s="111"/>
      <c r="E41" s="41"/>
      <c r="F41" s="41"/>
      <c r="G41" s="346"/>
      <c r="H41" s="346"/>
      <c r="I41" s="41"/>
      <c r="J41" s="41"/>
      <c r="K41" s="41"/>
      <c r="L41" s="41"/>
      <c r="M41" s="41"/>
      <c r="N41" s="41"/>
      <c r="O41" s="41"/>
      <c r="P41" s="41"/>
      <c r="Q41" s="56">
        <f t="shared" si="0"/>
        <v>0</v>
      </c>
    </row>
  </sheetData>
  <autoFilter ref="A2:Q41" xr:uid="{08F6016B-731E-49AC-B40D-959C457EAFEA}"/>
  <mergeCells count="1">
    <mergeCell ref="A1:P1"/>
  </mergeCells>
  <hyperlinks>
    <hyperlink ref="A3" r:id="rId1" display="https://octane.deloitte.com/ui/entity-navigation.jsp?p=1001/399004&amp;entityType=work_item&amp;id=2132854" xr:uid="{671D7FC3-E16E-4745-BFD7-8601FB93590A}"/>
    <hyperlink ref="A4" r:id="rId2" display="https://octane.deloitte.com/ui/entity-navigation.jsp?p=1001/399004&amp;entityType=work_item&amp;id=2138539" xr:uid="{CD92631C-0222-44D9-88BF-71FA7A0104D3}"/>
    <hyperlink ref="A5" r:id="rId3" display="https://octane.deloitte.com/ui/entity-navigation.jsp?p=1001/399004&amp;entityType=work_item&amp;id=2138515" xr:uid="{281771C5-F293-4FEA-A2EF-9D046D4DFFCD}"/>
    <hyperlink ref="A6" r:id="rId4" display="https://octane.deloitte.com/ui/entity-navigation.jsp?p=1001/399004&amp;entityType=work_item&amp;id=2141106" xr:uid="{C4D23979-640E-420E-A8E3-2D3F4F11B3E6}"/>
  </hyperlink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C7D0F-A5CF-4F6A-A90A-809F3B1AC600}">
  <dimension ref="A1:R67"/>
  <sheetViews>
    <sheetView zoomScale="82" workbookViewId="0">
      <selection activeCell="H8" sqref="H8"/>
    </sheetView>
  </sheetViews>
  <sheetFormatPr defaultColWidth="8.7265625" defaultRowHeight="13" x14ac:dyDescent="0.3"/>
  <cols>
    <col min="1" max="1" width="8.7265625" style="56" customWidth="1"/>
    <col min="2" max="2" width="32.1796875" style="100" customWidth="1"/>
    <col min="3" max="3" width="8.7265625" style="89" customWidth="1"/>
    <col min="4" max="4" width="9.81640625" style="56" customWidth="1"/>
    <col min="5" max="7" width="8.7265625" style="56" customWidth="1"/>
    <col min="8" max="8" width="19.54296875" style="56" customWidth="1"/>
    <col min="9" max="11" width="8.7265625" style="56" customWidth="1"/>
    <col min="12" max="16384" width="8.7265625" style="56"/>
  </cols>
  <sheetData>
    <row r="1" spans="1:18" x14ac:dyDescent="0.3">
      <c r="A1" s="394" t="s">
        <v>153</v>
      </c>
      <c r="B1" s="394"/>
      <c r="C1" s="394"/>
      <c r="D1" s="394"/>
      <c r="E1" s="394"/>
      <c r="F1" s="394"/>
      <c r="G1" s="394"/>
      <c r="H1" s="394"/>
      <c r="I1" s="394"/>
      <c r="J1" s="394"/>
      <c r="K1" s="394"/>
      <c r="L1" s="394"/>
      <c r="M1" s="394"/>
      <c r="N1" s="394"/>
      <c r="O1" s="394"/>
      <c r="P1" s="394"/>
      <c r="Q1" s="394"/>
      <c r="R1" s="394"/>
    </row>
    <row r="2" spans="1:18" ht="62" x14ac:dyDescent="0.3">
      <c r="A2" s="101" t="s">
        <v>1</v>
      </c>
      <c r="B2" s="101" t="s">
        <v>2</v>
      </c>
      <c r="C2" s="101" t="s">
        <v>3</v>
      </c>
      <c r="D2" s="101" t="s">
        <v>154</v>
      </c>
      <c r="E2" s="101" t="s">
        <v>5</v>
      </c>
      <c r="F2" s="101" t="s">
        <v>6</v>
      </c>
      <c r="G2" s="101" t="s">
        <v>7</v>
      </c>
      <c r="H2" s="101" t="s">
        <v>8</v>
      </c>
      <c r="I2" s="101" t="s">
        <v>9</v>
      </c>
      <c r="J2" s="101" t="s">
        <v>10</v>
      </c>
      <c r="K2" s="101" t="s">
        <v>11</v>
      </c>
      <c r="L2" s="101" t="s">
        <v>12</v>
      </c>
      <c r="M2" s="101" t="s">
        <v>13</v>
      </c>
      <c r="N2" s="101" t="s">
        <v>14</v>
      </c>
      <c r="O2" s="101" t="s">
        <v>15</v>
      </c>
      <c r="P2" s="101" t="s">
        <v>16</v>
      </c>
      <c r="Q2" s="101" t="s">
        <v>17</v>
      </c>
      <c r="R2" s="101" t="s">
        <v>18</v>
      </c>
    </row>
    <row r="3" spans="1:18" x14ac:dyDescent="0.3">
      <c r="A3" s="41">
        <v>1714216</v>
      </c>
      <c r="B3" s="127" t="s">
        <v>155</v>
      </c>
      <c r="C3" s="111">
        <v>44251</v>
      </c>
      <c r="D3" s="104">
        <v>44253</v>
      </c>
      <c r="E3" s="41">
        <v>6</v>
      </c>
      <c r="F3" s="41">
        <v>7</v>
      </c>
      <c r="G3" s="41">
        <v>7</v>
      </c>
      <c r="H3" s="41" t="s">
        <v>21</v>
      </c>
      <c r="I3" s="41" t="s">
        <v>23</v>
      </c>
      <c r="J3" s="41" t="s">
        <v>46</v>
      </c>
      <c r="K3" s="41"/>
      <c r="L3" s="102">
        <v>44251</v>
      </c>
      <c r="M3" s="102">
        <v>44252</v>
      </c>
      <c r="N3" s="41">
        <v>3.5</v>
      </c>
      <c r="O3" s="41"/>
      <c r="P3" s="41"/>
      <c r="Q3" s="41"/>
      <c r="R3" s="41"/>
    </row>
    <row r="4" spans="1:18" x14ac:dyDescent="0.3">
      <c r="A4" s="41">
        <v>1714215</v>
      </c>
      <c r="B4" s="127" t="s">
        <v>156</v>
      </c>
      <c r="C4" s="112">
        <v>44256</v>
      </c>
      <c r="D4" s="104">
        <v>44258</v>
      </c>
      <c r="E4" s="41">
        <v>6</v>
      </c>
      <c r="F4" s="41">
        <v>16</v>
      </c>
      <c r="G4" s="41">
        <v>16</v>
      </c>
      <c r="H4" s="41" t="s">
        <v>21</v>
      </c>
      <c r="I4" s="41" t="s">
        <v>23</v>
      </c>
      <c r="J4" s="41" t="s">
        <v>46</v>
      </c>
      <c r="K4" s="41"/>
      <c r="L4" s="102">
        <v>44251</v>
      </c>
      <c r="M4" s="102">
        <v>44252</v>
      </c>
      <c r="N4" s="41">
        <v>3.75</v>
      </c>
      <c r="O4" s="41"/>
      <c r="P4" s="41"/>
      <c r="Q4" s="41"/>
      <c r="R4" s="41"/>
    </row>
    <row r="5" spans="1:18" x14ac:dyDescent="0.3">
      <c r="A5" s="41">
        <v>1714220</v>
      </c>
      <c r="B5" s="127" t="s">
        <v>157</v>
      </c>
      <c r="C5" s="111">
        <v>44258</v>
      </c>
      <c r="D5" s="104">
        <v>44260</v>
      </c>
      <c r="E5" s="41">
        <v>4</v>
      </c>
      <c r="F5" s="41">
        <v>5</v>
      </c>
      <c r="G5" s="41">
        <v>5</v>
      </c>
      <c r="H5" s="41" t="s">
        <v>21</v>
      </c>
      <c r="I5" s="41" t="s">
        <v>23</v>
      </c>
      <c r="J5" s="41" t="s">
        <v>46</v>
      </c>
      <c r="K5" s="41"/>
      <c r="L5" s="103">
        <v>44256</v>
      </c>
      <c r="M5" s="103">
        <v>44257</v>
      </c>
      <c r="N5" s="41">
        <v>2</v>
      </c>
      <c r="O5" s="41"/>
      <c r="P5" s="41"/>
      <c r="Q5" s="41"/>
      <c r="R5" s="41"/>
    </row>
    <row r="6" spans="1:18" ht="26" x14ac:dyDescent="0.3">
      <c r="A6" s="41">
        <v>1714221</v>
      </c>
      <c r="B6" s="127" t="s">
        <v>158</v>
      </c>
      <c r="C6" s="111">
        <v>44259</v>
      </c>
      <c r="D6" s="104">
        <v>44261</v>
      </c>
      <c r="E6" s="41">
        <v>5</v>
      </c>
      <c r="F6" s="41">
        <v>5</v>
      </c>
      <c r="G6" s="41">
        <v>5</v>
      </c>
      <c r="H6" s="41" t="s">
        <v>21</v>
      </c>
      <c r="I6" s="41" t="s">
        <v>23</v>
      </c>
      <c r="J6" s="41" t="s">
        <v>30</v>
      </c>
      <c r="K6" s="41"/>
      <c r="L6" s="103">
        <v>44256</v>
      </c>
      <c r="M6" s="103">
        <v>44257</v>
      </c>
      <c r="N6" s="41">
        <v>2.5</v>
      </c>
      <c r="O6" s="41"/>
      <c r="P6" s="41"/>
      <c r="Q6" s="41"/>
      <c r="R6" s="41"/>
    </row>
    <row r="7" spans="1:18" ht="26" x14ac:dyDescent="0.3">
      <c r="A7" s="41">
        <v>1712565</v>
      </c>
      <c r="B7" s="42" t="s">
        <v>159</v>
      </c>
      <c r="C7" s="346" t="s">
        <v>26</v>
      </c>
      <c r="D7" s="104" t="s">
        <v>26</v>
      </c>
      <c r="E7" s="41">
        <v>0</v>
      </c>
      <c r="F7" s="41"/>
      <c r="G7" s="41"/>
      <c r="H7" s="41" t="s">
        <v>27</v>
      </c>
      <c r="I7" s="41" t="s">
        <v>26</v>
      </c>
      <c r="J7" s="41"/>
      <c r="K7" s="41"/>
      <c r="L7" s="41"/>
      <c r="M7" s="41"/>
      <c r="N7" s="41">
        <v>0</v>
      </c>
      <c r="O7" s="41"/>
      <c r="P7" s="41"/>
      <c r="Q7" s="41"/>
      <c r="R7" s="41"/>
    </row>
    <row r="8" spans="1:18" x14ac:dyDescent="0.3">
      <c r="A8" s="41">
        <v>1712559</v>
      </c>
      <c r="B8" s="42" t="s">
        <v>160</v>
      </c>
      <c r="C8" s="346" t="s">
        <v>26</v>
      </c>
      <c r="D8" s="104" t="s">
        <v>26</v>
      </c>
      <c r="E8" s="41">
        <v>0</v>
      </c>
      <c r="F8" s="41"/>
      <c r="G8" s="41"/>
      <c r="H8" s="41" t="s">
        <v>27</v>
      </c>
      <c r="I8" s="41" t="s">
        <v>26</v>
      </c>
      <c r="J8" s="41"/>
      <c r="K8" s="41"/>
      <c r="L8" s="41"/>
      <c r="M8" s="41"/>
      <c r="N8" s="41">
        <v>0</v>
      </c>
      <c r="O8" s="41"/>
      <c r="P8" s="41"/>
      <c r="Q8" s="41"/>
      <c r="R8" s="41"/>
    </row>
    <row r="9" spans="1:18" ht="26" x14ac:dyDescent="0.3">
      <c r="A9" s="41">
        <v>1714200</v>
      </c>
      <c r="B9" s="127" t="s">
        <v>161</v>
      </c>
      <c r="C9" s="346"/>
      <c r="D9" s="104" t="s">
        <v>162</v>
      </c>
      <c r="E9" s="41">
        <v>3</v>
      </c>
      <c r="F9" s="41">
        <v>5</v>
      </c>
      <c r="G9" s="41">
        <v>5</v>
      </c>
      <c r="H9" s="41" t="s">
        <v>21</v>
      </c>
      <c r="I9" s="41" t="s">
        <v>30</v>
      </c>
      <c r="J9" s="41" t="s">
        <v>23</v>
      </c>
      <c r="K9" s="41"/>
      <c r="L9" s="103">
        <v>44249</v>
      </c>
      <c r="M9" s="103">
        <v>44250</v>
      </c>
      <c r="N9" s="41">
        <v>2.25</v>
      </c>
      <c r="O9" s="41"/>
      <c r="P9" s="41"/>
      <c r="Q9" s="41"/>
      <c r="R9" s="41"/>
    </row>
    <row r="10" spans="1:18" x14ac:dyDescent="0.3">
      <c r="A10" s="41">
        <v>1714201</v>
      </c>
      <c r="B10" s="127" t="s">
        <v>163</v>
      </c>
      <c r="C10" s="111">
        <v>44256</v>
      </c>
      <c r="D10" s="104">
        <v>44258</v>
      </c>
      <c r="E10" s="41">
        <v>7</v>
      </c>
      <c r="F10" s="41">
        <v>7</v>
      </c>
      <c r="G10" s="41">
        <v>7</v>
      </c>
      <c r="H10" s="41" t="s">
        <v>21</v>
      </c>
      <c r="I10" s="41" t="s">
        <v>30</v>
      </c>
      <c r="J10" s="41" t="s">
        <v>23</v>
      </c>
      <c r="K10" s="41"/>
      <c r="L10" s="103">
        <v>44249</v>
      </c>
      <c r="M10" s="103">
        <v>44250</v>
      </c>
      <c r="N10" s="41">
        <v>5.25</v>
      </c>
      <c r="O10" s="41"/>
      <c r="P10" s="41"/>
      <c r="Q10" s="41"/>
      <c r="R10" s="41"/>
    </row>
    <row r="11" spans="1:18" ht="26" x14ac:dyDescent="0.3">
      <c r="A11" s="41">
        <v>1714202</v>
      </c>
      <c r="B11" s="127" t="s">
        <v>164</v>
      </c>
      <c r="C11" s="111">
        <v>44265</v>
      </c>
      <c r="D11" s="104">
        <v>44267</v>
      </c>
      <c r="E11" s="41">
        <v>9</v>
      </c>
      <c r="F11" s="41">
        <v>8</v>
      </c>
      <c r="G11" s="41"/>
      <c r="H11" s="41" t="s">
        <v>21</v>
      </c>
      <c r="I11" s="41" t="s">
        <v>30</v>
      </c>
      <c r="J11" s="41" t="s">
        <v>46</v>
      </c>
      <c r="K11" s="41"/>
      <c r="L11" s="103">
        <v>44259</v>
      </c>
      <c r="M11" s="103">
        <v>44260</v>
      </c>
      <c r="N11" s="41">
        <v>6.75</v>
      </c>
      <c r="O11" s="41"/>
      <c r="P11" s="41"/>
      <c r="Q11" s="41"/>
      <c r="R11" s="41"/>
    </row>
    <row r="12" spans="1:18" ht="26" x14ac:dyDescent="0.3">
      <c r="A12" s="41">
        <v>1714203</v>
      </c>
      <c r="B12" s="127" t="s">
        <v>165</v>
      </c>
      <c r="C12" s="111">
        <v>44270</v>
      </c>
      <c r="D12" s="104">
        <v>44272</v>
      </c>
      <c r="E12" s="41">
        <v>5</v>
      </c>
      <c r="F12" s="41">
        <v>9</v>
      </c>
      <c r="G12" s="41">
        <v>9</v>
      </c>
      <c r="H12" s="41" t="s">
        <v>21</v>
      </c>
      <c r="I12" s="41" t="s">
        <v>30</v>
      </c>
      <c r="J12" s="41" t="s">
        <v>46</v>
      </c>
      <c r="K12" s="41"/>
      <c r="L12" s="103">
        <v>44265</v>
      </c>
      <c r="M12" s="103">
        <v>44266</v>
      </c>
      <c r="N12" s="41">
        <v>3.75</v>
      </c>
      <c r="O12" s="41"/>
      <c r="P12" s="41"/>
      <c r="Q12" s="41"/>
      <c r="R12" s="41"/>
    </row>
    <row r="13" spans="1:18" x14ac:dyDescent="0.3">
      <c r="A13" s="41">
        <v>1714222</v>
      </c>
      <c r="B13" s="127" t="s">
        <v>166</v>
      </c>
      <c r="C13" s="346"/>
      <c r="D13" s="104" t="s">
        <v>162</v>
      </c>
      <c r="E13" s="41">
        <v>6</v>
      </c>
      <c r="F13" s="41">
        <v>7</v>
      </c>
      <c r="G13" s="41">
        <v>7</v>
      </c>
      <c r="H13" s="41" t="s">
        <v>21</v>
      </c>
      <c r="I13" s="41" t="s">
        <v>23</v>
      </c>
      <c r="J13" s="41" t="s">
        <v>39</v>
      </c>
      <c r="K13" s="41"/>
      <c r="L13" s="41"/>
      <c r="M13" s="41"/>
      <c r="N13" s="41">
        <v>3.5</v>
      </c>
      <c r="O13" s="41"/>
      <c r="P13" s="41"/>
      <c r="Q13" s="41"/>
      <c r="R13" s="41"/>
    </row>
    <row r="14" spans="1:18" x14ac:dyDescent="0.3">
      <c r="A14" s="41">
        <v>1714223</v>
      </c>
      <c r="B14" s="127" t="s">
        <v>167</v>
      </c>
      <c r="C14" s="111">
        <v>44259</v>
      </c>
      <c r="D14" s="104">
        <v>44266</v>
      </c>
      <c r="E14" s="41">
        <v>8</v>
      </c>
      <c r="F14" s="41">
        <v>8</v>
      </c>
      <c r="G14" s="41">
        <v>8</v>
      </c>
      <c r="H14" s="41" t="s">
        <v>21</v>
      </c>
      <c r="I14" s="41" t="s">
        <v>23</v>
      </c>
      <c r="J14" s="41" t="s">
        <v>30</v>
      </c>
      <c r="K14" s="41"/>
      <c r="L14" s="103">
        <v>44257</v>
      </c>
      <c r="M14" s="103">
        <v>44258</v>
      </c>
      <c r="N14" s="41">
        <v>4.5</v>
      </c>
      <c r="O14" s="41"/>
      <c r="P14" s="41"/>
      <c r="Q14" s="41"/>
      <c r="R14" s="41"/>
    </row>
    <row r="15" spans="1:18" x14ac:dyDescent="0.3">
      <c r="A15" s="41">
        <v>1714224</v>
      </c>
      <c r="B15" s="127" t="s">
        <v>168</v>
      </c>
      <c r="C15" s="111">
        <v>44258</v>
      </c>
      <c r="D15" s="104">
        <v>44260</v>
      </c>
      <c r="E15" s="41">
        <v>6</v>
      </c>
      <c r="F15" s="41">
        <v>6</v>
      </c>
      <c r="G15" s="41">
        <v>6</v>
      </c>
      <c r="H15" s="41" t="s">
        <v>21</v>
      </c>
      <c r="I15" s="41" t="s">
        <v>23</v>
      </c>
      <c r="J15" s="41" t="s">
        <v>46</v>
      </c>
      <c r="K15" s="41"/>
      <c r="L15" s="103">
        <v>44256</v>
      </c>
      <c r="M15" s="103">
        <v>44257</v>
      </c>
      <c r="N15" s="41">
        <v>3.75</v>
      </c>
      <c r="O15" s="41"/>
      <c r="P15" s="41"/>
      <c r="Q15" s="41"/>
      <c r="R15" s="41"/>
    </row>
    <row r="16" spans="1:18" ht="26" x14ac:dyDescent="0.3">
      <c r="A16" s="41">
        <v>1712568</v>
      </c>
      <c r="B16" s="42" t="s">
        <v>169</v>
      </c>
      <c r="C16" s="346" t="s">
        <v>26</v>
      </c>
      <c r="D16" s="104" t="s">
        <v>26</v>
      </c>
      <c r="E16" s="41">
        <v>0</v>
      </c>
      <c r="F16" s="41"/>
      <c r="G16" s="41"/>
      <c r="H16" s="41" t="s">
        <v>27</v>
      </c>
      <c r="I16" s="41" t="s">
        <v>26</v>
      </c>
      <c r="J16" s="41"/>
      <c r="K16" s="41"/>
      <c r="L16" s="41"/>
      <c r="M16" s="41"/>
      <c r="N16" s="41">
        <v>0</v>
      </c>
      <c r="O16" s="41"/>
      <c r="P16" s="41"/>
      <c r="Q16" s="41"/>
      <c r="R16" s="41"/>
    </row>
    <row r="17" spans="1:18" x14ac:dyDescent="0.3">
      <c r="A17" s="41">
        <v>1714226</v>
      </c>
      <c r="B17" s="127" t="s">
        <v>170</v>
      </c>
      <c r="C17" s="111">
        <v>44274</v>
      </c>
      <c r="D17" s="104">
        <v>44276</v>
      </c>
      <c r="E17" s="41">
        <v>6</v>
      </c>
      <c r="F17" s="41">
        <v>8</v>
      </c>
      <c r="G17" s="41">
        <v>8</v>
      </c>
      <c r="H17" s="41" t="s">
        <v>21</v>
      </c>
      <c r="I17" s="41" t="s">
        <v>39</v>
      </c>
      <c r="J17" s="41" t="s">
        <v>23</v>
      </c>
      <c r="K17" s="41"/>
      <c r="L17" s="103">
        <v>44249</v>
      </c>
      <c r="M17" s="103">
        <v>44250</v>
      </c>
      <c r="N17" s="41">
        <v>3.5</v>
      </c>
      <c r="O17" s="41"/>
      <c r="P17" s="41"/>
      <c r="Q17" s="41"/>
      <c r="R17" s="41"/>
    </row>
    <row r="18" spans="1:18" x14ac:dyDescent="0.3">
      <c r="A18" s="41">
        <v>1714228</v>
      </c>
      <c r="B18" s="127" t="s">
        <v>171</v>
      </c>
      <c r="C18" s="111">
        <v>44272</v>
      </c>
      <c r="D18" s="104">
        <v>44274</v>
      </c>
      <c r="E18" s="41">
        <v>7</v>
      </c>
      <c r="F18" s="41">
        <v>8</v>
      </c>
      <c r="G18" s="41">
        <v>8</v>
      </c>
      <c r="H18" s="41" t="s">
        <v>21</v>
      </c>
      <c r="I18" s="41" t="s">
        <v>39</v>
      </c>
      <c r="J18" s="41" t="s">
        <v>23</v>
      </c>
      <c r="K18" s="41"/>
      <c r="L18" s="103">
        <v>44249</v>
      </c>
      <c r="M18" s="103">
        <v>44250</v>
      </c>
      <c r="N18" s="41">
        <v>4.25</v>
      </c>
      <c r="O18" s="41"/>
      <c r="P18" s="41"/>
      <c r="Q18" s="41"/>
      <c r="R18" s="41"/>
    </row>
    <row r="19" spans="1:18" x14ac:dyDescent="0.3">
      <c r="A19" s="41">
        <v>1714230</v>
      </c>
      <c r="B19" s="127" t="s">
        <v>172</v>
      </c>
      <c r="C19" s="346"/>
      <c r="D19" s="104" t="s">
        <v>162</v>
      </c>
      <c r="E19" s="41">
        <v>6</v>
      </c>
      <c r="F19" s="41">
        <v>7</v>
      </c>
      <c r="G19" s="41">
        <v>7</v>
      </c>
      <c r="H19" s="41" t="s">
        <v>21</v>
      </c>
      <c r="I19" s="41" t="s">
        <v>39</v>
      </c>
      <c r="J19" s="41" t="s">
        <v>23</v>
      </c>
      <c r="K19" s="41"/>
      <c r="L19" s="103">
        <v>44266</v>
      </c>
      <c r="M19" s="103">
        <v>44267</v>
      </c>
      <c r="N19" s="41">
        <v>3.75</v>
      </c>
      <c r="O19" s="41"/>
      <c r="P19" s="41"/>
      <c r="Q19" s="41"/>
      <c r="R19" s="41"/>
    </row>
    <row r="20" spans="1:18" x14ac:dyDescent="0.3">
      <c r="A20" s="41">
        <v>1714231</v>
      </c>
      <c r="B20" s="127" t="s">
        <v>173</v>
      </c>
      <c r="C20" s="111">
        <v>44264</v>
      </c>
      <c r="D20" s="104">
        <v>44266</v>
      </c>
      <c r="E20" s="41">
        <v>6</v>
      </c>
      <c r="F20" s="41">
        <v>8</v>
      </c>
      <c r="G20" s="41">
        <v>8</v>
      </c>
      <c r="H20" s="41" t="s">
        <v>21</v>
      </c>
      <c r="I20" s="41" t="s">
        <v>39</v>
      </c>
      <c r="J20" s="41" t="s">
        <v>23</v>
      </c>
      <c r="K20" s="41"/>
      <c r="L20" s="103">
        <v>44258</v>
      </c>
      <c r="M20" s="103">
        <v>44259</v>
      </c>
      <c r="N20" s="41">
        <v>4</v>
      </c>
      <c r="O20" s="41"/>
      <c r="P20" s="41"/>
      <c r="Q20" s="41"/>
      <c r="R20" s="41"/>
    </row>
    <row r="21" spans="1:18" ht="26" x14ac:dyDescent="0.3">
      <c r="A21" s="41">
        <v>1712572</v>
      </c>
      <c r="B21" s="42" t="s">
        <v>174</v>
      </c>
      <c r="C21" s="346" t="s">
        <v>26</v>
      </c>
      <c r="D21" s="104" t="s">
        <v>26</v>
      </c>
      <c r="E21" s="41">
        <v>0</v>
      </c>
      <c r="F21" s="41"/>
      <c r="G21" s="41"/>
      <c r="H21" s="41" t="s">
        <v>27</v>
      </c>
      <c r="I21" s="41" t="s">
        <v>26</v>
      </c>
      <c r="J21" s="41"/>
      <c r="K21" s="41"/>
      <c r="L21" s="41"/>
      <c r="M21" s="41"/>
      <c r="N21" s="41">
        <v>0</v>
      </c>
      <c r="O21" s="41"/>
      <c r="P21" s="41"/>
      <c r="Q21" s="41"/>
      <c r="R21" s="41"/>
    </row>
    <row r="22" spans="1:18" x14ac:dyDescent="0.3">
      <c r="A22" s="41">
        <v>1714234</v>
      </c>
      <c r="B22" s="127" t="s">
        <v>175</v>
      </c>
      <c r="C22" s="111">
        <v>44265</v>
      </c>
      <c r="D22" s="104">
        <v>44267</v>
      </c>
      <c r="E22" s="41">
        <v>8</v>
      </c>
      <c r="F22" s="41">
        <v>8</v>
      </c>
      <c r="G22" s="41">
        <v>8</v>
      </c>
      <c r="H22" s="41" t="s">
        <v>21</v>
      </c>
      <c r="I22" s="41" t="s">
        <v>68</v>
      </c>
      <c r="J22" s="41" t="s">
        <v>39</v>
      </c>
      <c r="K22" s="41"/>
      <c r="L22" s="103">
        <v>44256</v>
      </c>
      <c r="M22" s="103">
        <v>44258</v>
      </c>
      <c r="N22" s="41">
        <v>4.5</v>
      </c>
      <c r="O22" s="41"/>
      <c r="P22" s="41"/>
      <c r="Q22" s="41"/>
      <c r="R22" s="41"/>
    </row>
    <row r="23" spans="1:18" ht="26" x14ac:dyDescent="0.3">
      <c r="A23" s="41">
        <v>1714235</v>
      </c>
      <c r="B23" s="127" t="s">
        <v>176</v>
      </c>
      <c r="C23" s="111">
        <v>44265</v>
      </c>
      <c r="D23" s="104">
        <v>44267</v>
      </c>
      <c r="E23" s="41">
        <v>5</v>
      </c>
      <c r="F23" s="41">
        <v>6</v>
      </c>
      <c r="G23" s="41">
        <v>6</v>
      </c>
      <c r="H23" s="41" t="s">
        <v>21</v>
      </c>
      <c r="I23" s="41" t="s">
        <v>68</v>
      </c>
      <c r="J23" s="41" t="s">
        <v>23</v>
      </c>
      <c r="K23" s="41"/>
      <c r="L23" s="103">
        <v>44259</v>
      </c>
      <c r="M23" s="103">
        <v>44260</v>
      </c>
      <c r="N23" s="41">
        <v>2.5</v>
      </c>
      <c r="O23" s="41"/>
      <c r="P23" s="41"/>
      <c r="Q23" s="41"/>
      <c r="R23" s="41"/>
    </row>
    <row r="24" spans="1:18" ht="26" x14ac:dyDescent="0.3">
      <c r="A24" s="41">
        <v>1712566</v>
      </c>
      <c r="B24" s="42" t="s">
        <v>177</v>
      </c>
      <c r="C24" s="346" t="s">
        <v>26</v>
      </c>
      <c r="D24" s="104" t="s">
        <v>26</v>
      </c>
      <c r="E24" s="41">
        <v>0</v>
      </c>
      <c r="F24" s="41"/>
      <c r="G24" s="41"/>
      <c r="H24" s="41" t="s">
        <v>27</v>
      </c>
      <c r="I24" s="41" t="s">
        <v>26</v>
      </c>
      <c r="J24" s="41"/>
      <c r="K24" s="41"/>
      <c r="L24" s="41"/>
      <c r="M24" s="41"/>
      <c r="N24" s="41">
        <v>0</v>
      </c>
      <c r="O24" s="41"/>
      <c r="P24" s="41"/>
      <c r="Q24" s="41"/>
      <c r="R24" s="41"/>
    </row>
    <row r="25" spans="1:18" x14ac:dyDescent="0.3">
      <c r="A25" s="41">
        <v>1714239</v>
      </c>
      <c r="B25" s="127" t="s">
        <v>178</v>
      </c>
      <c r="C25" s="111">
        <v>44264</v>
      </c>
      <c r="D25" s="104">
        <v>44266</v>
      </c>
      <c r="E25" s="41">
        <v>2</v>
      </c>
      <c r="F25" s="41">
        <v>4</v>
      </c>
      <c r="G25" s="41">
        <v>4</v>
      </c>
      <c r="H25" s="41" t="s">
        <v>21</v>
      </c>
      <c r="I25" s="41" t="s">
        <v>30</v>
      </c>
      <c r="J25" s="41" t="s">
        <v>23</v>
      </c>
      <c r="K25" s="41"/>
      <c r="L25" s="103">
        <v>44256</v>
      </c>
      <c r="M25" s="103">
        <v>44257</v>
      </c>
      <c r="N25" s="41">
        <v>1</v>
      </c>
      <c r="O25" s="41"/>
      <c r="P25" s="41"/>
      <c r="Q25" s="41"/>
      <c r="R25" s="41"/>
    </row>
    <row r="26" spans="1:18" x14ac:dyDescent="0.3">
      <c r="A26" s="41">
        <v>1714241</v>
      </c>
      <c r="B26" s="127" t="s">
        <v>179</v>
      </c>
      <c r="C26" s="111">
        <v>44259</v>
      </c>
      <c r="D26" s="104">
        <v>44261</v>
      </c>
      <c r="E26" s="41">
        <v>10</v>
      </c>
      <c r="F26" s="41">
        <v>7</v>
      </c>
      <c r="G26" s="41">
        <v>7</v>
      </c>
      <c r="H26" s="41" t="s">
        <v>21</v>
      </c>
      <c r="I26" s="41" t="s">
        <v>30</v>
      </c>
      <c r="J26" s="41" t="s">
        <v>23</v>
      </c>
      <c r="K26" s="41"/>
      <c r="L26" s="103">
        <v>44257</v>
      </c>
      <c r="M26" s="103">
        <v>44258</v>
      </c>
      <c r="N26" s="41">
        <v>6.25</v>
      </c>
      <c r="O26" s="41"/>
      <c r="P26" s="41"/>
      <c r="Q26" s="41"/>
      <c r="R26" s="41"/>
    </row>
    <row r="27" spans="1:18" x14ac:dyDescent="0.3">
      <c r="A27" s="41">
        <v>1714242</v>
      </c>
      <c r="B27" s="127" t="s">
        <v>180</v>
      </c>
      <c r="C27" s="113">
        <v>44266</v>
      </c>
      <c r="D27" s="104">
        <v>44268</v>
      </c>
      <c r="E27" s="41">
        <v>30</v>
      </c>
      <c r="F27" s="41">
        <v>25</v>
      </c>
      <c r="G27" s="41">
        <v>25</v>
      </c>
      <c r="H27" s="41" t="s">
        <v>21</v>
      </c>
      <c r="I27" s="41" t="s">
        <v>30</v>
      </c>
      <c r="J27" s="41" t="s">
        <v>23</v>
      </c>
      <c r="K27" s="41"/>
      <c r="L27" s="103">
        <v>44263</v>
      </c>
      <c r="M27" s="103">
        <v>44265</v>
      </c>
      <c r="N27" s="41">
        <v>22.5</v>
      </c>
      <c r="O27" s="41"/>
      <c r="P27" s="41"/>
      <c r="Q27" s="41"/>
      <c r="R27" s="41"/>
    </row>
    <row r="28" spans="1:18" x14ac:dyDescent="0.3">
      <c r="A28" s="41">
        <v>1714243</v>
      </c>
      <c r="B28" s="127" t="s">
        <v>181</v>
      </c>
      <c r="C28" s="111">
        <v>44258</v>
      </c>
      <c r="D28" s="104">
        <v>44260</v>
      </c>
      <c r="E28" s="41">
        <v>7</v>
      </c>
      <c r="F28" s="41">
        <v>7</v>
      </c>
      <c r="G28" s="41">
        <v>7</v>
      </c>
      <c r="H28" s="41" t="s">
        <v>21</v>
      </c>
      <c r="I28" s="41" t="s">
        <v>30</v>
      </c>
      <c r="J28" s="41" t="s">
        <v>23</v>
      </c>
      <c r="K28" s="41"/>
      <c r="L28" s="103">
        <v>44256</v>
      </c>
      <c r="M28" s="103">
        <v>44257</v>
      </c>
      <c r="N28" s="41">
        <v>4</v>
      </c>
      <c r="O28" s="41"/>
      <c r="P28" s="41"/>
      <c r="Q28" s="41"/>
      <c r="R28" s="41"/>
    </row>
    <row r="29" spans="1:18" x14ac:dyDescent="0.3">
      <c r="A29" s="41">
        <v>1714245</v>
      </c>
      <c r="B29" s="127" t="s">
        <v>182</v>
      </c>
      <c r="C29" s="111">
        <v>44264</v>
      </c>
      <c r="D29" s="104">
        <v>44266</v>
      </c>
      <c r="E29" s="41">
        <v>6</v>
      </c>
      <c r="F29" s="41">
        <v>7</v>
      </c>
      <c r="G29" s="41">
        <v>7</v>
      </c>
      <c r="H29" s="41" t="s">
        <v>21</v>
      </c>
      <c r="I29" s="41" t="s">
        <v>30</v>
      </c>
      <c r="J29" s="41" t="s">
        <v>23</v>
      </c>
      <c r="K29" s="41"/>
      <c r="L29" s="103">
        <v>44258</v>
      </c>
      <c r="M29" s="103">
        <v>44259</v>
      </c>
      <c r="N29" s="41">
        <v>3.5</v>
      </c>
      <c r="O29" s="41"/>
      <c r="P29" s="41"/>
      <c r="Q29" s="41"/>
      <c r="R29" s="41"/>
    </row>
    <row r="30" spans="1:18" x14ac:dyDescent="0.3">
      <c r="A30" s="41">
        <v>1714246</v>
      </c>
      <c r="B30" s="127" t="s">
        <v>183</v>
      </c>
      <c r="C30" s="111">
        <v>44271</v>
      </c>
      <c r="D30" s="104">
        <v>44273</v>
      </c>
      <c r="E30" s="41">
        <v>10</v>
      </c>
      <c r="F30" s="41">
        <v>9</v>
      </c>
      <c r="G30" s="41">
        <v>9</v>
      </c>
      <c r="H30" s="41" t="s">
        <v>21</v>
      </c>
      <c r="I30" s="41" t="s">
        <v>30</v>
      </c>
      <c r="J30" s="41"/>
      <c r="K30" s="41"/>
      <c r="L30" s="103">
        <v>44263</v>
      </c>
      <c r="M30" s="103">
        <v>44264</v>
      </c>
      <c r="N30" s="41">
        <v>6.75</v>
      </c>
      <c r="O30" s="41"/>
      <c r="P30" s="41"/>
      <c r="Q30" s="41"/>
      <c r="R30" s="41"/>
    </row>
    <row r="31" spans="1:18" ht="26" x14ac:dyDescent="0.3">
      <c r="A31" s="41">
        <v>1712569</v>
      </c>
      <c r="B31" s="42" t="s">
        <v>184</v>
      </c>
      <c r="C31" s="346" t="s">
        <v>26</v>
      </c>
      <c r="D31" s="104" t="s">
        <v>26</v>
      </c>
      <c r="E31" s="41">
        <v>0</v>
      </c>
      <c r="F31" s="41"/>
      <c r="G31" s="41"/>
      <c r="H31" s="41" t="s">
        <v>27</v>
      </c>
      <c r="I31" s="41" t="s">
        <v>26</v>
      </c>
      <c r="J31" s="41"/>
      <c r="K31" s="41"/>
      <c r="L31" s="41"/>
      <c r="M31" s="41"/>
      <c r="N31" s="41">
        <v>0</v>
      </c>
      <c r="O31" s="41"/>
      <c r="P31" s="41"/>
      <c r="Q31" s="41"/>
      <c r="R31" s="41"/>
    </row>
    <row r="32" spans="1:18" x14ac:dyDescent="0.3">
      <c r="A32" s="41">
        <v>1714250</v>
      </c>
      <c r="B32" s="127" t="s">
        <v>185</v>
      </c>
      <c r="C32" s="111">
        <v>44264</v>
      </c>
      <c r="D32" s="104">
        <v>44266</v>
      </c>
      <c r="E32" s="41">
        <v>8</v>
      </c>
      <c r="F32" s="41">
        <v>8</v>
      </c>
      <c r="G32" s="41">
        <v>8</v>
      </c>
      <c r="H32" s="41" t="s">
        <v>21</v>
      </c>
      <c r="I32" s="41" t="s">
        <v>46</v>
      </c>
      <c r="J32" s="41" t="s">
        <v>23</v>
      </c>
      <c r="K32" s="41"/>
      <c r="L32" s="103">
        <v>44258</v>
      </c>
      <c r="M32" s="103">
        <v>44259</v>
      </c>
      <c r="N32" s="41">
        <v>5</v>
      </c>
      <c r="O32" s="41"/>
      <c r="P32" s="41"/>
      <c r="Q32" s="41"/>
      <c r="R32" s="41"/>
    </row>
    <row r="33" spans="1:18" x14ac:dyDescent="0.3">
      <c r="A33" s="41">
        <v>1714252</v>
      </c>
      <c r="B33" s="127" t="s">
        <v>186</v>
      </c>
      <c r="C33" s="111">
        <v>44265</v>
      </c>
      <c r="D33" s="104">
        <v>44267</v>
      </c>
      <c r="E33" s="41">
        <v>4</v>
      </c>
      <c r="F33" s="41">
        <v>4</v>
      </c>
      <c r="G33" s="41">
        <v>4</v>
      </c>
      <c r="H33" s="41" t="s">
        <v>21</v>
      </c>
      <c r="I33" s="41" t="s">
        <v>46</v>
      </c>
      <c r="J33" s="41" t="s">
        <v>23</v>
      </c>
      <c r="K33" s="41"/>
      <c r="L33" s="103">
        <v>44260</v>
      </c>
      <c r="M33" s="103">
        <v>44263</v>
      </c>
      <c r="N33" s="41">
        <v>2.5</v>
      </c>
      <c r="O33" s="41"/>
      <c r="P33" s="41"/>
      <c r="Q33" s="41"/>
      <c r="R33" s="41"/>
    </row>
    <row r="34" spans="1:18" x14ac:dyDescent="0.3">
      <c r="A34" s="41">
        <v>1714253</v>
      </c>
      <c r="B34" s="127" t="s">
        <v>187</v>
      </c>
      <c r="C34" s="111">
        <v>44265</v>
      </c>
      <c r="D34" s="104">
        <v>44267</v>
      </c>
      <c r="E34" s="41">
        <v>5</v>
      </c>
      <c r="F34" s="41">
        <v>5</v>
      </c>
      <c r="G34" s="41">
        <v>5</v>
      </c>
      <c r="H34" s="41" t="s">
        <v>21</v>
      </c>
      <c r="I34" s="41" t="s">
        <v>46</v>
      </c>
      <c r="J34" s="41" t="s">
        <v>23</v>
      </c>
      <c r="K34" s="41"/>
      <c r="L34" s="103">
        <v>44263</v>
      </c>
      <c r="M34" s="103">
        <v>44264</v>
      </c>
      <c r="N34" s="41">
        <v>3</v>
      </c>
      <c r="O34" s="41"/>
      <c r="P34" s="41"/>
      <c r="Q34" s="41"/>
      <c r="R34" s="41"/>
    </row>
    <row r="35" spans="1:18" x14ac:dyDescent="0.3">
      <c r="A35" s="41">
        <v>1714254</v>
      </c>
      <c r="B35" s="127" t="s">
        <v>188</v>
      </c>
      <c r="C35" s="111">
        <v>44265</v>
      </c>
      <c r="D35" s="104">
        <v>44267</v>
      </c>
      <c r="E35" s="41">
        <v>3</v>
      </c>
      <c r="F35" s="41">
        <v>4</v>
      </c>
      <c r="G35" s="41">
        <v>4</v>
      </c>
      <c r="H35" s="41" t="s">
        <v>21</v>
      </c>
      <c r="I35" s="41" t="s">
        <v>46</v>
      </c>
      <c r="J35" s="41" t="s">
        <v>30</v>
      </c>
      <c r="K35" s="41"/>
      <c r="L35" s="103">
        <v>44258</v>
      </c>
      <c r="M35" s="103">
        <v>44259</v>
      </c>
      <c r="N35" s="41">
        <v>1.5</v>
      </c>
      <c r="O35" s="41"/>
      <c r="P35" s="41"/>
      <c r="Q35" s="41"/>
      <c r="R35" s="41"/>
    </row>
    <row r="36" spans="1:18" x14ac:dyDescent="0.3">
      <c r="A36" s="41">
        <v>1714255</v>
      </c>
      <c r="B36" s="127" t="s">
        <v>189</v>
      </c>
      <c r="C36" s="111">
        <v>44265</v>
      </c>
      <c r="D36" s="104">
        <v>44267</v>
      </c>
      <c r="E36" s="41">
        <v>7</v>
      </c>
      <c r="F36" s="41">
        <v>8</v>
      </c>
      <c r="G36" s="41">
        <v>8</v>
      </c>
      <c r="H36" s="41" t="s">
        <v>21</v>
      </c>
      <c r="I36" s="41" t="s">
        <v>46</v>
      </c>
      <c r="J36" s="41" t="s">
        <v>30</v>
      </c>
      <c r="K36" s="41"/>
      <c r="L36" s="103">
        <v>44260</v>
      </c>
      <c r="M36" s="103">
        <v>44263</v>
      </c>
      <c r="N36" s="41">
        <v>5.5</v>
      </c>
      <c r="O36" s="41"/>
      <c r="P36" s="41"/>
      <c r="Q36" s="41"/>
      <c r="R36" s="41"/>
    </row>
    <row r="37" spans="1:18" ht="26" x14ac:dyDescent="0.3">
      <c r="A37" s="41">
        <v>1714256</v>
      </c>
      <c r="B37" s="127" t="s">
        <v>190</v>
      </c>
      <c r="C37" s="111">
        <v>44263</v>
      </c>
      <c r="D37" s="104">
        <v>44265</v>
      </c>
      <c r="E37" s="41">
        <v>5</v>
      </c>
      <c r="F37" s="41">
        <v>6</v>
      </c>
      <c r="G37" s="41">
        <v>6</v>
      </c>
      <c r="H37" s="41" t="s">
        <v>21</v>
      </c>
      <c r="I37" s="41" t="s">
        <v>68</v>
      </c>
      <c r="J37" s="41" t="s">
        <v>30</v>
      </c>
      <c r="K37" s="41"/>
      <c r="L37" s="103">
        <v>44256</v>
      </c>
      <c r="M37" s="103">
        <v>44258</v>
      </c>
      <c r="N37" s="41">
        <v>3.25</v>
      </c>
      <c r="O37" s="41"/>
      <c r="P37" s="41"/>
      <c r="Q37" s="41"/>
      <c r="R37" s="41"/>
    </row>
    <row r="38" spans="1:18" ht="26" x14ac:dyDescent="0.3">
      <c r="A38" s="41">
        <v>1714257</v>
      </c>
      <c r="B38" s="127" t="s">
        <v>191</v>
      </c>
      <c r="C38" s="111">
        <v>44264</v>
      </c>
      <c r="D38" s="104">
        <v>44266</v>
      </c>
      <c r="E38" s="41">
        <v>8</v>
      </c>
      <c r="F38" s="41">
        <v>6</v>
      </c>
      <c r="G38" s="41">
        <v>6</v>
      </c>
      <c r="H38" s="41" t="s">
        <v>21</v>
      </c>
      <c r="I38" s="41" t="s">
        <v>68</v>
      </c>
      <c r="J38" s="41" t="s">
        <v>30</v>
      </c>
      <c r="K38" s="41"/>
      <c r="L38" s="103">
        <v>44259</v>
      </c>
      <c r="M38" s="103">
        <v>44260</v>
      </c>
      <c r="N38" s="41">
        <v>5.25</v>
      </c>
      <c r="O38" s="41"/>
      <c r="P38" s="41"/>
      <c r="Q38" s="41"/>
      <c r="R38" s="41"/>
    </row>
    <row r="39" spans="1:18" ht="26" x14ac:dyDescent="0.3">
      <c r="A39" s="41">
        <v>1712567</v>
      </c>
      <c r="B39" s="42" t="s">
        <v>192</v>
      </c>
      <c r="C39" s="346" t="s">
        <v>26</v>
      </c>
      <c r="D39" s="104" t="s">
        <v>26</v>
      </c>
      <c r="E39" s="41">
        <v>0</v>
      </c>
      <c r="F39" s="41"/>
      <c r="G39" s="41"/>
      <c r="H39" s="41" t="s">
        <v>27</v>
      </c>
      <c r="I39" s="41" t="s">
        <v>26</v>
      </c>
      <c r="J39" s="41"/>
      <c r="K39" s="41"/>
      <c r="L39" s="41"/>
      <c r="M39" s="41"/>
      <c r="N39" s="41">
        <v>0</v>
      </c>
      <c r="O39" s="41"/>
      <c r="P39" s="41"/>
      <c r="Q39" s="41"/>
      <c r="R39" s="41"/>
    </row>
    <row r="40" spans="1:18" x14ac:dyDescent="0.3">
      <c r="A40" s="41">
        <v>1714258</v>
      </c>
      <c r="B40" s="127" t="s">
        <v>193</v>
      </c>
      <c r="C40" s="111">
        <v>44258</v>
      </c>
      <c r="D40" s="104">
        <v>44260</v>
      </c>
      <c r="E40" s="41">
        <v>2</v>
      </c>
      <c r="F40" s="41">
        <v>5</v>
      </c>
      <c r="G40" s="41">
        <v>5</v>
      </c>
      <c r="H40" s="41" t="s">
        <v>21</v>
      </c>
      <c r="I40" s="41" t="s">
        <v>39</v>
      </c>
      <c r="J40" s="41" t="s">
        <v>23</v>
      </c>
      <c r="K40" s="41"/>
      <c r="L40" s="103">
        <v>44251</v>
      </c>
      <c r="M40" s="103">
        <v>44252</v>
      </c>
      <c r="N40" s="41">
        <v>1</v>
      </c>
      <c r="O40" s="41"/>
      <c r="P40" s="41"/>
      <c r="Q40" s="41"/>
      <c r="R40" s="41"/>
    </row>
    <row r="41" spans="1:18" x14ac:dyDescent="0.3">
      <c r="A41" s="41">
        <v>1714259</v>
      </c>
      <c r="B41" s="127" t="s">
        <v>194</v>
      </c>
      <c r="C41" s="111">
        <v>44258</v>
      </c>
      <c r="D41" s="104">
        <v>44260</v>
      </c>
      <c r="E41" s="41">
        <v>9</v>
      </c>
      <c r="F41" s="41">
        <v>8</v>
      </c>
      <c r="G41" s="41">
        <v>8</v>
      </c>
      <c r="H41" s="41" t="s">
        <v>21</v>
      </c>
      <c r="I41" s="41" t="s">
        <v>39</v>
      </c>
      <c r="J41" s="41" t="s">
        <v>23</v>
      </c>
      <c r="K41" s="41"/>
      <c r="L41" s="103">
        <v>44251</v>
      </c>
      <c r="M41" s="103">
        <v>44256</v>
      </c>
      <c r="N41" s="41">
        <v>6.25</v>
      </c>
      <c r="O41" s="41"/>
      <c r="P41" s="41"/>
      <c r="Q41" s="41"/>
      <c r="R41" s="41"/>
    </row>
    <row r="42" spans="1:18" x14ac:dyDescent="0.3">
      <c r="A42" s="41">
        <v>1714260</v>
      </c>
      <c r="B42" s="127" t="s">
        <v>195</v>
      </c>
      <c r="C42" s="111">
        <v>44263</v>
      </c>
      <c r="D42" s="104">
        <v>44265</v>
      </c>
      <c r="E42" s="41">
        <v>23</v>
      </c>
      <c r="F42" s="41">
        <v>14</v>
      </c>
      <c r="G42" s="41">
        <v>14</v>
      </c>
      <c r="H42" s="41" t="s">
        <v>21</v>
      </c>
      <c r="I42" s="41" t="s">
        <v>39</v>
      </c>
      <c r="J42" s="41" t="s">
        <v>23</v>
      </c>
      <c r="K42" s="41"/>
      <c r="L42" s="103">
        <v>44264</v>
      </c>
      <c r="M42" s="103">
        <v>44265</v>
      </c>
      <c r="N42" s="41">
        <v>15.25</v>
      </c>
      <c r="O42" s="41"/>
      <c r="P42" s="41"/>
      <c r="Q42" s="41"/>
      <c r="R42" s="41"/>
    </row>
    <row r="43" spans="1:18" x14ac:dyDescent="0.3">
      <c r="A43" s="41">
        <v>1714261</v>
      </c>
      <c r="B43" s="127" t="s">
        <v>196</v>
      </c>
      <c r="C43" s="346"/>
      <c r="D43" s="104" t="s">
        <v>162</v>
      </c>
      <c r="E43" s="41">
        <v>8</v>
      </c>
      <c r="F43" s="41">
        <v>6</v>
      </c>
      <c r="G43" s="41">
        <v>6</v>
      </c>
      <c r="H43" s="41" t="s">
        <v>21</v>
      </c>
      <c r="I43" s="41" t="s">
        <v>39</v>
      </c>
      <c r="J43" s="41" t="s">
        <v>23</v>
      </c>
      <c r="K43" s="41"/>
      <c r="L43" s="103">
        <v>44266</v>
      </c>
      <c r="M43" s="103">
        <v>44267</v>
      </c>
      <c r="N43" s="41">
        <v>5.25</v>
      </c>
      <c r="O43" s="41"/>
      <c r="P43" s="41"/>
      <c r="Q43" s="41"/>
      <c r="R43" s="41"/>
    </row>
    <row r="44" spans="1:18" x14ac:dyDescent="0.3">
      <c r="A44" s="41">
        <v>1714262</v>
      </c>
      <c r="B44" s="129" t="s">
        <v>197</v>
      </c>
      <c r="C44" s="111">
        <v>44266</v>
      </c>
      <c r="D44" s="104">
        <v>44270</v>
      </c>
      <c r="E44" s="41">
        <v>9</v>
      </c>
      <c r="F44" s="41">
        <v>7</v>
      </c>
      <c r="G44" s="41">
        <v>7</v>
      </c>
      <c r="H44" s="41" t="s">
        <v>21</v>
      </c>
      <c r="I44" s="41" t="s">
        <v>39</v>
      </c>
      <c r="J44" s="41" t="s">
        <v>23</v>
      </c>
      <c r="K44" s="41"/>
      <c r="L44" s="103">
        <v>44260</v>
      </c>
      <c r="M44" s="103">
        <v>44263</v>
      </c>
      <c r="N44" s="41">
        <v>6.25</v>
      </c>
      <c r="O44" s="41"/>
      <c r="P44" s="41"/>
      <c r="Q44" s="41"/>
      <c r="R44" s="41"/>
    </row>
    <row r="45" spans="1:18" ht="26" x14ac:dyDescent="0.3">
      <c r="A45" s="41">
        <v>1714263</v>
      </c>
      <c r="B45" s="127" t="s">
        <v>198</v>
      </c>
      <c r="C45" s="111">
        <v>44260</v>
      </c>
      <c r="D45" s="104">
        <v>44262</v>
      </c>
      <c r="E45" s="41">
        <v>5</v>
      </c>
      <c r="F45" s="41">
        <v>6</v>
      </c>
      <c r="G45" s="41">
        <v>6</v>
      </c>
      <c r="H45" s="41" t="s">
        <v>21</v>
      </c>
      <c r="I45" s="41" t="s">
        <v>39</v>
      </c>
      <c r="J45" s="41" t="s">
        <v>23</v>
      </c>
      <c r="K45" s="41"/>
      <c r="L45" s="103">
        <v>44258</v>
      </c>
      <c r="M45" s="103">
        <v>44259</v>
      </c>
      <c r="N45" s="41">
        <v>3</v>
      </c>
      <c r="O45" s="41"/>
      <c r="P45" s="41"/>
      <c r="Q45" s="41"/>
      <c r="R45" s="41"/>
    </row>
    <row r="46" spans="1:18" x14ac:dyDescent="0.3">
      <c r="A46" s="41">
        <v>1712562</v>
      </c>
      <c r="B46" s="42" t="s">
        <v>199</v>
      </c>
      <c r="C46" s="346" t="s">
        <v>26</v>
      </c>
      <c r="D46" s="104" t="s">
        <v>26</v>
      </c>
      <c r="E46" s="41">
        <v>0</v>
      </c>
      <c r="F46" s="41"/>
      <c r="G46" s="41"/>
      <c r="H46" s="41" t="s">
        <v>27</v>
      </c>
      <c r="I46" s="41" t="s">
        <v>26</v>
      </c>
      <c r="J46" s="41"/>
      <c r="K46" s="41"/>
      <c r="L46" s="41"/>
      <c r="M46" s="41"/>
      <c r="N46" s="41">
        <v>0</v>
      </c>
      <c r="O46" s="41"/>
      <c r="P46" s="41"/>
      <c r="Q46" s="41"/>
      <c r="R46" s="41"/>
    </row>
    <row r="47" spans="1:18" x14ac:dyDescent="0.3">
      <c r="A47" s="41">
        <v>1714265</v>
      </c>
      <c r="B47" s="127" t="s">
        <v>200</v>
      </c>
      <c r="C47" s="346"/>
      <c r="D47" s="104" t="s">
        <v>162</v>
      </c>
      <c r="E47" s="41">
        <v>7</v>
      </c>
      <c r="F47" s="41">
        <v>6</v>
      </c>
      <c r="G47" s="41">
        <v>6</v>
      </c>
      <c r="H47" s="41" t="s">
        <v>21</v>
      </c>
      <c r="I47" s="41" t="s">
        <v>23</v>
      </c>
      <c r="J47" s="41" t="s">
        <v>39</v>
      </c>
      <c r="K47" s="41"/>
      <c r="L47" s="103">
        <v>44266</v>
      </c>
      <c r="M47" s="103">
        <v>44267</v>
      </c>
      <c r="N47" s="41">
        <v>4</v>
      </c>
      <c r="O47" s="41"/>
      <c r="P47" s="41"/>
      <c r="Q47" s="41"/>
      <c r="R47" s="41"/>
    </row>
    <row r="48" spans="1:18" ht="26" x14ac:dyDescent="0.3">
      <c r="A48" s="41">
        <v>1714267</v>
      </c>
      <c r="B48" s="127" t="s">
        <v>201</v>
      </c>
      <c r="C48" s="111">
        <v>44260</v>
      </c>
      <c r="D48" s="104">
        <v>44262</v>
      </c>
      <c r="E48" s="41">
        <v>10</v>
      </c>
      <c r="F48" s="41">
        <v>9</v>
      </c>
      <c r="G48" s="41">
        <v>9</v>
      </c>
      <c r="H48" s="41" t="s">
        <v>21</v>
      </c>
      <c r="I48" s="41" t="s">
        <v>23</v>
      </c>
      <c r="J48" s="41" t="s">
        <v>46</v>
      </c>
      <c r="K48" s="41"/>
      <c r="L48" s="103">
        <v>44258</v>
      </c>
      <c r="M48" s="103">
        <v>44259</v>
      </c>
      <c r="N48" s="41">
        <v>6.75</v>
      </c>
      <c r="O48" s="41"/>
      <c r="P48" s="41"/>
      <c r="Q48" s="41"/>
      <c r="R48" s="41"/>
    </row>
    <row r="49" spans="1:18" x14ac:dyDescent="0.3">
      <c r="A49" s="41">
        <v>1714268</v>
      </c>
      <c r="B49" s="127" t="s">
        <v>202</v>
      </c>
      <c r="C49" s="111">
        <v>44270</v>
      </c>
      <c r="D49" s="104">
        <v>44271</v>
      </c>
      <c r="E49" s="41">
        <v>5</v>
      </c>
      <c r="F49" s="41">
        <v>6</v>
      </c>
      <c r="G49" s="41">
        <v>6</v>
      </c>
      <c r="H49" s="41" t="s">
        <v>21</v>
      </c>
      <c r="I49" s="41" t="s">
        <v>23</v>
      </c>
      <c r="J49" s="41" t="s">
        <v>46</v>
      </c>
      <c r="K49" s="41"/>
      <c r="L49" s="41"/>
      <c r="M49" s="41"/>
      <c r="N49" s="41">
        <v>2.75</v>
      </c>
      <c r="O49" s="41"/>
      <c r="P49" s="41"/>
      <c r="Q49" s="41"/>
      <c r="R49" s="41"/>
    </row>
    <row r="50" spans="1:18" x14ac:dyDescent="0.3">
      <c r="A50" s="41">
        <v>1714269</v>
      </c>
      <c r="B50" s="127" t="s">
        <v>203</v>
      </c>
      <c r="C50" s="111">
        <v>44267</v>
      </c>
      <c r="D50" s="104">
        <v>44271</v>
      </c>
      <c r="E50" s="41">
        <v>21</v>
      </c>
      <c r="F50" s="41">
        <v>11</v>
      </c>
      <c r="G50" s="41">
        <v>11</v>
      </c>
      <c r="H50" s="41" t="s">
        <v>21</v>
      </c>
      <c r="I50" s="41" t="s">
        <v>23</v>
      </c>
      <c r="J50" s="41" t="s">
        <v>46</v>
      </c>
      <c r="K50" s="41"/>
      <c r="L50" s="103">
        <v>44260</v>
      </c>
      <c r="M50" s="103">
        <v>44263</v>
      </c>
      <c r="N50" s="41">
        <v>13.5</v>
      </c>
      <c r="O50" s="41"/>
      <c r="P50" s="41"/>
      <c r="Q50" s="41"/>
      <c r="R50" s="41"/>
    </row>
    <row r="51" spans="1:18" x14ac:dyDescent="0.3">
      <c r="A51" s="41">
        <v>1714274</v>
      </c>
      <c r="B51" s="127" t="s">
        <v>204</v>
      </c>
      <c r="C51" s="111">
        <v>44264</v>
      </c>
      <c r="D51" s="104">
        <v>44267</v>
      </c>
      <c r="E51" s="41">
        <v>6</v>
      </c>
      <c r="F51" s="41">
        <v>7</v>
      </c>
      <c r="G51" s="41">
        <v>7</v>
      </c>
      <c r="H51" s="41" t="s">
        <v>21</v>
      </c>
      <c r="I51" s="41" t="s">
        <v>23</v>
      </c>
      <c r="J51" s="41" t="s">
        <v>46</v>
      </c>
      <c r="K51" s="41"/>
      <c r="L51" s="103">
        <v>44259</v>
      </c>
      <c r="M51" s="103">
        <v>44260</v>
      </c>
      <c r="N51" s="41">
        <v>3.75</v>
      </c>
      <c r="O51" s="41"/>
      <c r="P51" s="41"/>
      <c r="Q51" s="41"/>
      <c r="R51" s="41"/>
    </row>
    <row r="52" spans="1:18" x14ac:dyDescent="0.3">
      <c r="A52" s="41">
        <v>1712574</v>
      </c>
      <c r="B52" s="42" t="s">
        <v>205</v>
      </c>
      <c r="C52" s="346"/>
      <c r="D52" s="104" t="s">
        <v>26</v>
      </c>
      <c r="E52" s="41">
        <v>0</v>
      </c>
      <c r="F52" s="41"/>
      <c r="G52" s="41"/>
      <c r="H52" s="41" t="s">
        <v>27</v>
      </c>
      <c r="I52" s="41" t="s">
        <v>26</v>
      </c>
      <c r="J52" s="41"/>
      <c r="K52" s="41"/>
      <c r="L52" s="41"/>
      <c r="M52" s="41"/>
      <c r="N52" s="41">
        <v>0</v>
      </c>
      <c r="O52" s="41"/>
      <c r="P52" s="41"/>
      <c r="Q52" s="41"/>
      <c r="R52" s="41"/>
    </row>
    <row r="53" spans="1:18" ht="26" x14ac:dyDescent="0.3">
      <c r="A53" s="41">
        <v>1714275</v>
      </c>
      <c r="B53" s="127" t="s">
        <v>206</v>
      </c>
      <c r="C53" s="111">
        <v>44271</v>
      </c>
      <c r="D53" s="104">
        <v>44273</v>
      </c>
      <c r="E53" s="41">
        <v>7</v>
      </c>
      <c r="F53" s="41">
        <v>7</v>
      </c>
      <c r="G53" s="41">
        <v>7</v>
      </c>
      <c r="H53" s="41" t="s">
        <v>21</v>
      </c>
      <c r="I53" s="41" t="s">
        <v>46</v>
      </c>
      <c r="J53" s="41" t="s">
        <v>30</v>
      </c>
      <c r="K53" s="41"/>
      <c r="L53" s="103">
        <v>44267</v>
      </c>
      <c r="M53" s="103">
        <v>44270</v>
      </c>
      <c r="N53" s="41">
        <v>6</v>
      </c>
      <c r="O53" s="41"/>
      <c r="P53" s="41"/>
      <c r="Q53" s="41"/>
      <c r="R53" s="41"/>
    </row>
    <row r="54" spans="1:18" x14ac:dyDescent="0.3">
      <c r="A54" s="41">
        <v>1714277</v>
      </c>
      <c r="B54" s="127" t="s">
        <v>207</v>
      </c>
      <c r="C54" s="111">
        <v>44258</v>
      </c>
      <c r="D54" s="104">
        <v>44260</v>
      </c>
      <c r="E54" s="41">
        <v>15</v>
      </c>
      <c r="F54" s="41">
        <v>12</v>
      </c>
      <c r="G54" s="41">
        <v>12</v>
      </c>
      <c r="H54" s="41" t="s">
        <v>21</v>
      </c>
      <c r="I54" s="41" t="s">
        <v>39</v>
      </c>
      <c r="J54" s="41" t="s">
        <v>23</v>
      </c>
      <c r="K54" s="41"/>
      <c r="L54" s="103">
        <v>44256</v>
      </c>
      <c r="M54" s="103">
        <v>44257</v>
      </c>
      <c r="N54" s="41">
        <v>10</v>
      </c>
      <c r="O54" s="41"/>
      <c r="P54" s="41"/>
      <c r="Q54" s="41"/>
      <c r="R54" s="41"/>
    </row>
    <row r="55" spans="1:18" ht="26" x14ac:dyDescent="0.3">
      <c r="A55" s="41">
        <v>1714278</v>
      </c>
      <c r="B55" s="127" t="s">
        <v>208</v>
      </c>
      <c r="C55" s="111">
        <v>44266</v>
      </c>
      <c r="D55" s="104">
        <v>44268</v>
      </c>
      <c r="E55" s="41">
        <v>10</v>
      </c>
      <c r="F55" s="41">
        <v>6</v>
      </c>
      <c r="G55" s="41">
        <v>6</v>
      </c>
      <c r="H55" s="41" t="s">
        <v>21</v>
      </c>
      <c r="I55" s="41" t="s">
        <v>46</v>
      </c>
      <c r="J55" s="41" t="s">
        <v>23</v>
      </c>
      <c r="K55" s="41"/>
      <c r="L55" s="103">
        <v>44256</v>
      </c>
      <c r="M55" s="103">
        <v>44257</v>
      </c>
      <c r="N55" s="41">
        <v>8.25</v>
      </c>
      <c r="O55" s="41"/>
      <c r="P55" s="41"/>
      <c r="Q55" s="41"/>
      <c r="R55" s="41"/>
    </row>
    <row r="56" spans="1:18" x14ac:dyDescent="0.3">
      <c r="A56" s="41">
        <v>1714280</v>
      </c>
      <c r="B56" s="127" t="s">
        <v>209</v>
      </c>
      <c r="C56" s="111">
        <v>44267</v>
      </c>
      <c r="D56" s="104">
        <v>44269</v>
      </c>
      <c r="E56" s="41">
        <v>3</v>
      </c>
      <c r="F56" s="41">
        <v>6</v>
      </c>
      <c r="G56" s="41">
        <v>6</v>
      </c>
      <c r="H56" s="41" t="s">
        <v>21</v>
      </c>
      <c r="I56" s="41" t="s">
        <v>46</v>
      </c>
      <c r="J56" s="41" t="s">
        <v>23</v>
      </c>
      <c r="K56" s="41"/>
      <c r="L56" s="103">
        <v>44256</v>
      </c>
      <c r="M56" s="103">
        <v>44257</v>
      </c>
      <c r="N56" s="41">
        <v>1.5</v>
      </c>
      <c r="O56" s="41"/>
      <c r="P56" s="41"/>
      <c r="Q56" s="41"/>
      <c r="R56" s="41"/>
    </row>
    <row r="57" spans="1:18" x14ac:dyDescent="0.3">
      <c r="A57" s="41">
        <v>1714281</v>
      </c>
      <c r="B57" s="127" t="s">
        <v>210</v>
      </c>
      <c r="C57" s="111">
        <v>44263</v>
      </c>
      <c r="D57" s="104">
        <v>44265</v>
      </c>
      <c r="E57" s="41">
        <v>4</v>
      </c>
      <c r="F57" s="41">
        <v>6</v>
      </c>
      <c r="G57" s="41">
        <v>6</v>
      </c>
      <c r="H57" s="41" t="s">
        <v>21</v>
      </c>
      <c r="I57" s="41" t="s">
        <v>46</v>
      </c>
      <c r="J57" s="41" t="s">
        <v>23</v>
      </c>
      <c r="K57" s="41"/>
      <c r="L57" s="103">
        <v>44257</v>
      </c>
      <c r="M57" s="103">
        <v>44258</v>
      </c>
      <c r="N57" s="41">
        <v>3</v>
      </c>
      <c r="O57" s="41"/>
      <c r="P57" s="41"/>
      <c r="Q57" s="41"/>
      <c r="R57" s="41"/>
    </row>
    <row r="58" spans="1:18" ht="26" x14ac:dyDescent="0.3">
      <c r="A58" s="41">
        <v>1714283</v>
      </c>
      <c r="B58" s="129" t="s">
        <v>211</v>
      </c>
      <c r="C58" s="111">
        <v>44268</v>
      </c>
      <c r="D58" s="104">
        <v>44270</v>
      </c>
      <c r="E58" s="41">
        <v>6</v>
      </c>
      <c r="F58" s="41">
        <v>5</v>
      </c>
      <c r="G58" s="41">
        <v>5</v>
      </c>
      <c r="H58" s="41" t="s">
        <v>21</v>
      </c>
      <c r="I58" s="41" t="s">
        <v>46</v>
      </c>
      <c r="J58" s="41" t="s">
        <v>39</v>
      </c>
      <c r="K58" s="41"/>
      <c r="L58" s="103">
        <v>44265</v>
      </c>
      <c r="M58" s="103">
        <v>44266</v>
      </c>
      <c r="N58" s="41">
        <v>5</v>
      </c>
      <c r="O58" s="41"/>
      <c r="P58" s="41"/>
      <c r="Q58" s="41"/>
      <c r="R58" s="41"/>
    </row>
    <row r="59" spans="1:18" x14ac:dyDescent="0.3">
      <c r="A59" s="41">
        <v>1714285</v>
      </c>
      <c r="B59" s="127" t="s">
        <v>212</v>
      </c>
      <c r="C59" s="111">
        <v>44266</v>
      </c>
      <c r="D59" s="104">
        <v>44268</v>
      </c>
      <c r="E59" s="41">
        <v>8</v>
      </c>
      <c r="F59" s="41"/>
      <c r="G59" s="41"/>
      <c r="H59" s="41" t="s">
        <v>213</v>
      </c>
      <c r="I59" s="41" t="s">
        <v>46</v>
      </c>
      <c r="J59" s="41" t="s">
        <v>39</v>
      </c>
      <c r="K59" s="41"/>
      <c r="L59" s="103">
        <v>44263</v>
      </c>
      <c r="M59" s="103">
        <v>44264</v>
      </c>
      <c r="N59" s="41">
        <v>4.5</v>
      </c>
      <c r="O59" s="41"/>
      <c r="P59" s="41"/>
      <c r="Q59" s="41"/>
      <c r="R59" s="41"/>
    </row>
    <row r="60" spans="1:18" x14ac:dyDescent="0.3">
      <c r="A60" s="41">
        <v>1714288</v>
      </c>
      <c r="B60" s="127" t="s">
        <v>214</v>
      </c>
      <c r="C60" s="111">
        <v>44273</v>
      </c>
      <c r="D60" s="104">
        <v>44275</v>
      </c>
      <c r="E60" s="41">
        <v>16</v>
      </c>
      <c r="F60" s="41">
        <v>12</v>
      </c>
      <c r="G60" s="41">
        <v>12</v>
      </c>
      <c r="H60" s="41" t="s">
        <v>21</v>
      </c>
      <c r="I60" s="41" t="s">
        <v>46</v>
      </c>
      <c r="J60" s="41" t="s">
        <v>23</v>
      </c>
      <c r="K60" s="41"/>
      <c r="L60" s="103">
        <v>44270</v>
      </c>
      <c r="M60" s="103">
        <v>44271</v>
      </c>
      <c r="N60" s="41">
        <v>13.75</v>
      </c>
      <c r="O60" s="41"/>
      <c r="P60" s="41"/>
      <c r="Q60" s="41"/>
      <c r="R60" s="41"/>
    </row>
    <row r="61" spans="1:18" x14ac:dyDescent="0.3">
      <c r="A61" s="41">
        <v>1712571</v>
      </c>
      <c r="B61" s="42" t="s">
        <v>215</v>
      </c>
      <c r="C61" s="346"/>
      <c r="D61" s="104" t="s">
        <v>26</v>
      </c>
      <c r="E61" s="41">
        <v>0</v>
      </c>
      <c r="F61" s="41"/>
      <c r="G61" s="41"/>
      <c r="H61" s="41" t="s">
        <v>27</v>
      </c>
      <c r="I61" s="41" t="s">
        <v>26</v>
      </c>
      <c r="J61" s="41"/>
      <c r="K61" s="41"/>
      <c r="L61" s="41"/>
      <c r="M61" s="41"/>
      <c r="N61" s="41">
        <v>0</v>
      </c>
      <c r="O61" s="41"/>
      <c r="P61" s="41"/>
      <c r="Q61" s="41"/>
      <c r="R61" s="41"/>
    </row>
    <row r="62" spans="1:18" x14ac:dyDescent="0.3">
      <c r="A62" s="41">
        <v>1714286</v>
      </c>
      <c r="B62" s="127" t="s">
        <v>216</v>
      </c>
      <c r="C62" s="111">
        <v>44265</v>
      </c>
      <c r="D62" s="104">
        <v>44273</v>
      </c>
      <c r="E62" s="41">
        <v>14</v>
      </c>
      <c r="F62" s="41">
        <v>9</v>
      </c>
      <c r="G62" s="41">
        <v>9</v>
      </c>
      <c r="H62" s="41" t="s">
        <v>21</v>
      </c>
      <c r="I62" s="41" t="s">
        <v>217</v>
      </c>
      <c r="J62" s="41" t="s">
        <v>218</v>
      </c>
      <c r="K62" s="41"/>
      <c r="L62" s="103">
        <v>44263</v>
      </c>
      <c r="M62" s="103">
        <v>44265</v>
      </c>
      <c r="N62" s="41">
        <v>3</v>
      </c>
      <c r="O62" s="41"/>
      <c r="P62" s="41"/>
      <c r="Q62" s="41"/>
      <c r="R62" s="41"/>
    </row>
    <row r="63" spans="1:18" x14ac:dyDescent="0.3">
      <c r="A63" s="41">
        <v>1714287</v>
      </c>
      <c r="B63" s="127" t="s">
        <v>219</v>
      </c>
      <c r="C63" s="111">
        <v>44269</v>
      </c>
      <c r="D63" s="104">
        <v>44271</v>
      </c>
      <c r="E63" s="41">
        <v>30</v>
      </c>
      <c r="F63" s="41">
        <v>43</v>
      </c>
      <c r="G63" s="41">
        <v>43</v>
      </c>
      <c r="H63" s="41" t="s">
        <v>21</v>
      </c>
      <c r="I63" s="41" t="s">
        <v>217</v>
      </c>
      <c r="J63" s="41" t="s">
        <v>218</v>
      </c>
      <c r="K63" s="41"/>
      <c r="L63" s="103">
        <v>44263</v>
      </c>
      <c r="M63" s="103">
        <v>44265</v>
      </c>
      <c r="N63" s="41">
        <v>22.5</v>
      </c>
      <c r="O63" s="41"/>
      <c r="P63" s="41"/>
      <c r="Q63" s="41"/>
      <c r="R63" s="41"/>
    </row>
    <row r="64" spans="1:18" ht="26.15" customHeight="1" x14ac:dyDescent="0.3">
      <c r="A64" s="41">
        <v>1712578</v>
      </c>
      <c r="B64" s="127" t="s">
        <v>220</v>
      </c>
      <c r="C64" s="111">
        <v>44270</v>
      </c>
      <c r="D64" s="104" t="s">
        <v>162</v>
      </c>
      <c r="E64" s="41">
        <v>22</v>
      </c>
      <c r="F64" s="41"/>
      <c r="G64" s="41"/>
      <c r="H64" s="41" t="s">
        <v>213</v>
      </c>
      <c r="I64" s="41" t="s">
        <v>217</v>
      </c>
      <c r="J64" s="41"/>
      <c r="K64" s="41"/>
      <c r="L64" s="103">
        <v>44264</v>
      </c>
      <c r="M64" s="103">
        <v>44265</v>
      </c>
      <c r="N64" s="41">
        <v>14.5</v>
      </c>
      <c r="O64" s="41"/>
      <c r="P64" s="41"/>
      <c r="Q64" s="41"/>
      <c r="R64" s="41"/>
    </row>
    <row r="65" spans="1:18" x14ac:dyDescent="0.3">
      <c r="A65" s="41">
        <v>1712577</v>
      </c>
      <c r="B65" s="128" t="s">
        <v>221</v>
      </c>
      <c r="C65" s="111">
        <v>44277</v>
      </c>
      <c r="D65" s="104">
        <v>44279</v>
      </c>
      <c r="E65" s="41">
        <v>27</v>
      </c>
      <c r="F65" s="41">
        <v>30</v>
      </c>
      <c r="G65" s="41">
        <v>30</v>
      </c>
      <c r="H65" s="41" t="s">
        <v>21</v>
      </c>
      <c r="I65" s="41" t="s">
        <v>222</v>
      </c>
      <c r="J65" s="41"/>
      <c r="K65" s="41"/>
      <c r="L65" s="103">
        <v>44271</v>
      </c>
      <c r="M65" s="103">
        <v>44273</v>
      </c>
      <c r="N65" s="41">
        <v>20.25</v>
      </c>
      <c r="O65" s="41"/>
      <c r="P65" s="41"/>
      <c r="Q65" s="41"/>
      <c r="R65" s="41"/>
    </row>
    <row r="66" spans="1:18" ht="26" x14ac:dyDescent="0.3">
      <c r="A66" s="41">
        <v>1782654</v>
      </c>
      <c r="B66" s="127" t="s">
        <v>223</v>
      </c>
    </row>
    <row r="67" spans="1:18" ht="26" x14ac:dyDescent="0.3">
      <c r="A67" s="122">
        <v>1740456</v>
      </c>
      <c r="B67" s="100" t="s">
        <v>224</v>
      </c>
    </row>
  </sheetData>
  <autoFilter ref="A2:R66" xr:uid="{9C867A88-A655-48DA-8AF9-A60ECD253705}"/>
  <mergeCells count="1">
    <mergeCell ref="A1:R1"/>
  </mergeCells>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66B4E-B92D-4944-8B9F-FA32CB1D9CBC}">
  <dimension ref="A1:R68"/>
  <sheetViews>
    <sheetView topLeftCell="B1" zoomScale="76" zoomScaleNormal="55" workbookViewId="0">
      <selection activeCell="F44" sqref="F44"/>
    </sheetView>
  </sheetViews>
  <sheetFormatPr defaultColWidth="8.7265625" defaultRowHeight="13" x14ac:dyDescent="0.3"/>
  <cols>
    <col min="1" max="1" width="20.1796875" style="56" customWidth="1"/>
    <col min="2" max="2" width="44.1796875" style="56" customWidth="1"/>
    <col min="3" max="3" width="23.453125" style="56" customWidth="1"/>
    <col min="4" max="4" width="18.54296875" style="56" customWidth="1"/>
    <col min="5" max="5" width="21.54296875" style="56" customWidth="1"/>
    <col min="6" max="6" width="16.453125" style="56" customWidth="1"/>
    <col min="7" max="7" width="13" style="56" customWidth="1"/>
    <col min="8" max="8" width="8.7265625" style="56" customWidth="1"/>
    <col min="9" max="9" width="8.81640625" style="56" customWidth="1"/>
    <col min="10" max="10" width="8.453125" style="56" customWidth="1"/>
    <col min="11" max="11" width="13.26953125" style="56" customWidth="1"/>
    <col min="12" max="12" width="13.54296875" style="56" customWidth="1"/>
    <col min="13" max="13" width="14.81640625" style="56" customWidth="1"/>
    <col min="14" max="14" width="15.26953125" style="56" customWidth="1"/>
    <col min="15" max="15" width="14.453125" style="56" customWidth="1"/>
    <col min="16" max="16" width="23.453125" style="56" customWidth="1"/>
    <col min="17" max="17" width="41.81640625" style="56" customWidth="1"/>
    <col min="18" max="18" width="18.26953125" style="56" customWidth="1"/>
    <col min="19" max="16384" width="8.7265625" style="56"/>
  </cols>
  <sheetData>
    <row r="1" spans="1:18" x14ac:dyDescent="0.3">
      <c r="A1" s="396" t="s">
        <v>1740</v>
      </c>
      <c r="B1" s="397"/>
      <c r="C1" s="397"/>
      <c r="D1" s="397"/>
      <c r="E1" s="397"/>
      <c r="F1" s="397"/>
      <c r="G1" s="397"/>
      <c r="H1" s="397"/>
      <c r="I1" s="397"/>
      <c r="J1" s="397"/>
      <c r="K1" s="397"/>
    </row>
    <row r="2" spans="1:18" ht="40" customHeight="1" x14ac:dyDescent="0.3">
      <c r="A2" s="344" t="s">
        <v>74</v>
      </c>
      <c r="B2" s="344" t="s">
        <v>119</v>
      </c>
      <c r="C2" s="344" t="s">
        <v>120</v>
      </c>
      <c r="D2" s="344" t="s">
        <v>121</v>
      </c>
      <c r="E2" s="344" t="s">
        <v>122</v>
      </c>
      <c r="F2" s="344" t="s">
        <v>123</v>
      </c>
      <c r="G2" s="344" t="s">
        <v>124</v>
      </c>
      <c r="H2" s="344" t="s">
        <v>125</v>
      </c>
      <c r="I2" s="412" t="s">
        <v>27</v>
      </c>
      <c r="J2" s="413"/>
      <c r="K2" s="344" t="s">
        <v>213</v>
      </c>
    </row>
    <row r="3" spans="1:18" ht="14.5" customHeight="1" x14ac:dyDescent="0.3">
      <c r="A3" s="33" t="s">
        <v>81</v>
      </c>
      <c r="B3" s="33">
        <f>COUNTA(B12:B67)</f>
        <v>38</v>
      </c>
      <c r="C3" s="33">
        <f>COUNTIF(C11:C67,C2)</f>
        <v>33</v>
      </c>
      <c r="D3" s="33">
        <f>COUNTIF(C11:C67,D2)</f>
        <v>0</v>
      </c>
      <c r="E3" s="33">
        <f>COUNTIF(C11:C67,E2)</f>
        <v>0</v>
      </c>
      <c r="F3" s="33">
        <f>COUNTIF(C11:C67,F2)</f>
        <v>0</v>
      </c>
      <c r="G3" s="33">
        <f>COUNTIF(C11:C67,G2)</f>
        <v>0</v>
      </c>
      <c r="H3" s="33">
        <f>COUNTIF(C11:C67,H2)</f>
        <v>0</v>
      </c>
      <c r="I3" s="414">
        <f>COUNTIF(C11:C67,I2)</f>
        <v>5</v>
      </c>
      <c r="J3" s="415"/>
      <c r="K3" s="346">
        <f>COUNTIF(C11:C67,K2)</f>
        <v>0</v>
      </c>
      <c r="L3" s="89"/>
    </row>
    <row r="6" spans="1:18" x14ac:dyDescent="0.3">
      <c r="A6" s="387" t="s">
        <v>1741</v>
      </c>
      <c r="B6" s="388"/>
      <c r="C6" s="388"/>
      <c r="D6" s="388"/>
      <c r="E6" s="388"/>
      <c r="F6" s="388"/>
      <c r="G6" s="388"/>
      <c r="H6" s="388"/>
      <c r="I6" s="388"/>
      <c r="J6" s="388"/>
      <c r="K6" s="388"/>
      <c r="L6" s="388"/>
      <c r="M6" s="388"/>
      <c r="N6" s="388"/>
      <c r="O6" s="388"/>
    </row>
    <row r="7" spans="1:18" ht="14.5" customHeight="1" x14ac:dyDescent="0.3">
      <c r="A7" s="392" t="s">
        <v>74</v>
      </c>
      <c r="B7" s="392" t="s">
        <v>109</v>
      </c>
      <c r="C7" s="392" t="s">
        <v>127</v>
      </c>
      <c r="D7" s="392" t="s">
        <v>128</v>
      </c>
      <c r="E7" s="392" t="s">
        <v>77</v>
      </c>
      <c r="F7" s="392" t="s">
        <v>125</v>
      </c>
      <c r="G7" s="392" t="s">
        <v>129</v>
      </c>
      <c r="H7" s="392" t="s">
        <v>130</v>
      </c>
      <c r="I7" s="401" t="s">
        <v>148</v>
      </c>
      <c r="J7" s="407"/>
      <c r="K7" s="402"/>
      <c r="L7" s="401" t="s">
        <v>131</v>
      </c>
      <c r="M7" s="402"/>
      <c r="N7" s="399" t="s">
        <v>132</v>
      </c>
      <c r="O7" s="399" t="s">
        <v>133</v>
      </c>
    </row>
    <row r="8" spans="1:18" x14ac:dyDescent="0.3">
      <c r="A8" s="392"/>
      <c r="B8" s="392"/>
      <c r="C8" s="392"/>
      <c r="D8" s="392"/>
      <c r="E8" s="392"/>
      <c r="F8" s="392"/>
      <c r="G8" s="392"/>
      <c r="H8" s="392"/>
      <c r="I8" s="403"/>
      <c r="J8" s="408"/>
      <c r="K8" s="404"/>
      <c r="L8" s="403"/>
      <c r="M8" s="404"/>
      <c r="N8" s="400"/>
      <c r="O8" s="400"/>
    </row>
    <row r="9" spans="1:18" ht="14.5" customHeight="1" x14ac:dyDescent="0.3">
      <c r="A9" s="33" t="s">
        <v>81</v>
      </c>
      <c r="B9" s="33">
        <f>E68</f>
        <v>102</v>
      </c>
      <c r="C9" s="33">
        <f>F68</f>
        <v>102</v>
      </c>
      <c r="D9" s="33">
        <f>G68</f>
        <v>0</v>
      </c>
      <c r="E9" s="96">
        <f>H68</f>
        <v>0</v>
      </c>
      <c r="F9" s="96">
        <f>I68</f>
        <v>0</v>
      </c>
      <c r="G9" s="59">
        <f>K68</f>
        <v>0</v>
      </c>
      <c r="H9" s="33">
        <f>L68</f>
        <v>102</v>
      </c>
      <c r="I9" s="409">
        <f>J68</f>
        <v>0</v>
      </c>
      <c r="J9" s="410"/>
      <c r="K9" s="411"/>
      <c r="L9" s="405">
        <f>M68</f>
        <v>1</v>
      </c>
      <c r="M9" s="406"/>
      <c r="N9" s="345">
        <f>IFERROR(N68,0)</f>
        <v>1</v>
      </c>
      <c r="O9" s="202">
        <f>IFERROR(O68,0)</f>
        <v>0.86274509803921573</v>
      </c>
      <c r="P9" s="193"/>
    </row>
    <row r="11" spans="1:18" x14ac:dyDescent="0.3">
      <c r="A11" s="342" t="s">
        <v>106</v>
      </c>
      <c r="B11" s="342" t="s">
        <v>2</v>
      </c>
      <c r="C11" s="342" t="s">
        <v>107</v>
      </c>
      <c r="D11" s="342" t="s">
        <v>108</v>
      </c>
      <c r="E11" s="342" t="s">
        <v>109</v>
      </c>
      <c r="F11" s="342" t="s">
        <v>127</v>
      </c>
      <c r="G11" s="342" t="s">
        <v>128</v>
      </c>
      <c r="H11" s="342" t="s">
        <v>77</v>
      </c>
      <c r="I11" s="342" t="s">
        <v>125</v>
      </c>
      <c r="J11" s="342" t="s">
        <v>148</v>
      </c>
      <c r="K11" s="342" t="s">
        <v>129</v>
      </c>
      <c r="L11" s="342" t="s">
        <v>130</v>
      </c>
      <c r="M11" s="342" t="s">
        <v>134</v>
      </c>
      <c r="N11" s="342" t="s">
        <v>132</v>
      </c>
      <c r="O11" s="342" t="s">
        <v>135</v>
      </c>
      <c r="P11" s="342" t="s">
        <v>136</v>
      </c>
      <c r="Q11" s="342" t="s">
        <v>18</v>
      </c>
      <c r="R11" s="342" t="s">
        <v>137</v>
      </c>
    </row>
    <row r="12" spans="1:18" ht="26" x14ac:dyDescent="0.35">
      <c r="A12" s="285">
        <v>2053267</v>
      </c>
      <c r="B12" s="228" t="str">
        <f>VLOOKUP(A12,'S12 Details'!1:86,2,FALSE)</f>
        <v>Remove KY Specific Functionality from the Short SNAP Application</v>
      </c>
      <c r="C12" s="357" t="s">
        <v>120</v>
      </c>
      <c r="D12" s="230">
        <f>VLOOKUP(A12,'S12 Details'!1:135,4,FALSE)</f>
        <v>44488</v>
      </c>
      <c r="E12" s="33">
        <f>VLOOKUP(A12,'S12 Details'!A1:Q93,17,0)</f>
        <v>2</v>
      </c>
      <c r="F12" s="231">
        <v>2</v>
      </c>
      <c r="G12" s="231"/>
      <c r="H12" s="231"/>
      <c r="I12" s="231"/>
      <c r="J12" s="231"/>
      <c r="K12" s="232">
        <f>E12-SUM(F12+G12+H12+I12+J12)</f>
        <v>0</v>
      </c>
      <c r="L12" s="231">
        <f t="shared" ref="L12:L18" si="0">F12+G12</f>
        <v>2</v>
      </c>
      <c r="M12" s="233">
        <f t="shared" ref="M12:M32" si="1">IFERROR(L12/E12,0)</f>
        <v>1</v>
      </c>
      <c r="N12" s="233">
        <f t="shared" ref="N12:N32" si="2">IFERROR(F12/L12,0)</f>
        <v>1</v>
      </c>
      <c r="O12" s="233">
        <f t="shared" ref="O12:O32" si="3">IFERROR(R12/L12,0)</f>
        <v>1</v>
      </c>
      <c r="P12" s="236"/>
      <c r="Q12" s="235"/>
      <c r="R12" s="236">
        <v>2</v>
      </c>
    </row>
    <row r="13" spans="1:18" ht="26" x14ac:dyDescent="0.35">
      <c r="A13" s="213">
        <v>2063141</v>
      </c>
      <c r="B13" s="34" t="str">
        <f>VLOOKUP(A13,'S12 Details'!2:87,2,FALSE)</f>
        <v>Storing and sending the Document ID for submission PDFs that have been uploaded to DocuWare</v>
      </c>
      <c r="C13" s="35" t="s">
        <v>120</v>
      </c>
      <c r="D13" s="36" t="str">
        <f>VLOOKUP(A13,'S12 Details'!2:136,4,FALSE)</f>
        <v>TBD</v>
      </c>
      <c r="E13" s="33">
        <f>VLOOKUP(A13,'S12 Details'!A2:Q94,17,0)</f>
        <v>7</v>
      </c>
      <c r="F13" s="33">
        <v>7</v>
      </c>
      <c r="G13" s="33"/>
      <c r="H13" s="33"/>
      <c r="I13" s="33"/>
      <c r="J13" s="33"/>
      <c r="K13" s="232">
        <f t="shared" ref="K13" si="4">E13-SUM(F13+G13+H13+I13+J13)</f>
        <v>0</v>
      </c>
      <c r="L13" s="33">
        <f t="shared" si="0"/>
        <v>7</v>
      </c>
      <c r="M13" s="345">
        <f t="shared" si="1"/>
        <v>1</v>
      </c>
      <c r="N13" s="345">
        <f t="shared" si="2"/>
        <v>1</v>
      </c>
      <c r="O13" s="345">
        <f t="shared" si="3"/>
        <v>0.7142857142857143</v>
      </c>
      <c r="P13" s="346"/>
      <c r="Q13" s="41"/>
      <c r="R13" s="346">
        <v>5</v>
      </c>
    </row>
    <row r="14" spans="1:18" ht="14.5" x14ac:dyDescent="0.3">
      <c r="A14" s="222">
        <v>2064065</v>
      </c>
      <c r="B14" s="34" t="str">
        <f>VLOOKUP(A14,'S12 Details'!3:88,2,FALSE)</f>
        <v>Add FDSH information to the end of the PDF</v>
      </c>
      <c r="C14" s="357" t="s">
        <v>120</v>
      </c>
      <c r="D14" s="36" t="s">
        <v>162</v>
      </c>
      <c r="E14" s="33">
        <f>VLOOKUP(A14,'S12 Details'!A3:Q95,17,0)</f>
        <v>3</v>
      </c>
      <c r="F14" s="33">
        <v>3</v>
      </c>
      <c r="G14" s="33"/>
      <c r="H14" s="33"/>
      <c r="I14" s="33"/>
      <c r="J14" s="33"/>
      <c r="K14" s="232">
        <f t="shared" ref="K14" si="5">E14-SUM(F14+G14+H14+I14+J14)</f>
        <v>0</v>
      </c>
      <c r="L14" s="33">
        <f t="shared" si="0"/>
        <v>3</v>
      </c>
      <c r="M14" s="345">
        <f t="shared" si="1"/>
        <v>1</v>
      </c>
      <c r="N14" s="345">
        <f t="shared" si="2"/>
        <v>1</v>
      </c>
      <c r="O14" s="345">
        <f t="shared" si="3"/>
        <v>0.66666666666666663</v>
      </c>
      <c r="P14" s="31"/>
      <c r="Q14" s="364"/>
      <c r="R14" s="346">
        <v>2</v>
      </c>
    </row>
    <row r="15" spans="1:18" ht="26.15" customHeight="1" x14ac:dyDescent="0.35">
      <c r="A15" s="213">
        <v>1946657</v>
      </c>
      <c r="B15" s="228" t="str">
        <f>VLOOKUP(A15,'S12 Details'!4:89,2,FALSE)</f>
        <v>2.4 View Notice Notification Configuration</v>
      </c>
      <c r="C15" s="357" t="s">
        <v>120</v>
      </c>
      <c r="D15" s="230" t="str">
        <f>VLOOKUP(A15,'S12 Details'!4:138,4,FALSE)</f>
        <v>TBD</v>
      </c>
      <c r="E15" s="33">
        <f>VLOOKUP(A15,'S12 Details'!A4:Q96,17,0)</f>
        <v>4</v>
      </c>
      <c r="F15" s="33">
        <v>4</v>
      </c>
      <c r="G15" s="33"/>
      <c r="H15" s="33"/>
      <c r="I15" s="33"/>
      <c r="J15" s="33"/>
      <c r="K15" s="232">
        <f>E15-SUM(F15+G15+H15+I15+J15)</f>
        <v>0</v>
      </c>
      <c r="L15" s="33">
        <f t="shared" si="0"/>
        <v>4</v>
      </c>
      <c r="M15" s="345">
        <f t="shared" si="1"/>
        <v>1</v>
      </c>
      <c r="N15" s="345">
        <f t="shared" si="2"/>
        <v>1</v>
      </c>
      <c r="O15" s="345">
        <f t="shared" si="3"/>
        <v>0.5</v>
      </c>
      <c r="P15" s="31"/>
      <c r="Q15" s="41"/>
      <c r="R15" s="346">
        <v>2</v>
      </c>
    </row>
    <row r="16" spans="1:18" ht="14.5" x14ac:dyDescent="0.35">
      <c r="A16" s="285">
        <v>2060275</v>
      </c>
      <c r="B16" s="228" t="str">
        <f>VLOOKUP(A16,'S12 Details'!5:90,2,FALSE)</f>
        <v>Updating the reference table values for school name</v>
      </c>
      <c r="C16" s="357" t="s">
        <v>120</v>
      </c>
      <c r="D16" s="230" t="str">
        <f>VLOOKUP(A16,'S12 Details'!5:139,4,FALSE)</f>
        <v>TBD</v>
      </c>
      <c r="E16" s="33">
        <f>VLOOKUP(A16,'S12 Details'!A5:Q97,17,0)</f>
        <v>4</v>
      </c>
      <c r="F16" s="33">
        <v>4</v>
      </c>
      <c r="G16" s="33"/>
      <c r="H16" s="33"/>
      <c r="I16" s="33"/>
      <c r="J16" s="33"/>
      <c r="K16" s="232">
        <f>E16-SUM(F16+G16+H16+I16+J16)</f>
        <v>0</v>
      </c>
      <c r="L16" s="33">
        <f t="shared" si="0"/>
        <v>4</v>
      </c>
      <c r="M16" s="345">
        <f t="shared" si="1"/>
        <v>1</v>
      </c>
      <c r="N16" s="345">
        <f t="shared" si="2"/>
        <v>1</v>
      </c>
      <c r="O16" s="345">
        <f t="shared" si="3"/>
        <v>1</v>
      </c>
      <c r="P16" s="31"/>
      <c r="Q16" s="42"/>
      <c r="R16" s="346">
        <v>4</v>
      </c>
    </row>
    <row r="17" spans="1:18" ht="26.15" customHeight="1" x14ac:dyDescent="0.35">
      <c r="A17" s="1">
        <v>2116147</v>
      </c>
      <c r="B17" s="228" t="str">
        <f>VLOOKUP(A17,'S12 Details'!6:91,2,FALSE)</f>
        <v>Field Level Help - Update to add i icons for conviction gatepost questions</v>
      </c>
      <c r="C17" s="357" t="s">
        <v>120</v>
      </c>
      <c r="D17" s="230">
        <f>VLOOKUP(A17,'S12 Details'!6:140,4,FALSE)</f>
        <v>44508</v>
      </c>
      <c r="E17" s="33">
        <f>VLOOKUP(A17,'S12 Details'!A6:Q98,17,0)</f>
        <v>5</v>
      </c>
      <c r="F17" s="33">
        <v>5</v>
      </c>
      <c r="G17" s="33"/>
      <c r="H17" s="33"/>
      <c r="I17" s="33"/>
      <c r="J17" s="33"/>
      <c r="K17" s="59">
        <f>E17-SUM(F17+G17+H17+I17+J17)</f>
        <v>0</v>
      </c>
      <c r="L17" s="33">
        <f t="shared" si="0"/>
        <v>5</v>
      </c>
      <c r="M17" s="345">
        <f t="shared" si="1"/>
        <v>1</v>
      </c>
      <c r="N17" s="345">
        <f t="shared" si="2"/>
        <v>1</v>
      </c>
      <c r="O17" s="345">
        <f t="shared" si="3"/>
        <v>1</v>
      </c>
      <c r="P17" s="31"/>
      <c r="Q17" s="41"/>
      <c r="R17" s="346">
        <v>5</v>
      </c>
    </row>
    <row r="18" spans="1:18" ht="26.15" customHeight="1" x14ac:dyDescent="0.35">
      <c r="A18" s="1">
        <v>2116144</v>
      </c>
      <c r="B18" s="34" t="str">
        <f>VLOOKUP(A18,'S12 Details'!7:92,2,FALSE)</f>
        <v>Update to add information about CoverME.gov to the Information for All Who Apply, Next Steps, Help &amp; FAQ</v>
      </c>
      <c r="C18" s="357" t="s">
        <v>120</v>
      </c>
      <c r="D18" s="36">
        <f>VLOOKUP(A18,'S12 Details'!7:141,4,FALSE)</f>
        <v>44508</v>
      </c>
      <c r="E18" s="33">
        <f>VLOOKUP(A18,'S12 Details'!A7:Q99,17,0)</f>
        <v>3</v>
      </c>
      <c r="F18" s="33">
        <v>3</v>
      </c>
      <c r="G18" s="33"/>
      <c r="H18" s="33"/>
      <c r="I18" s="33"/>
      <c r="J18" s="33"/>
      <c r="K18" s="232">
        <f t="shared" ref="K18:K32" si="6">E18-SUM(F18+G18+H18+I18+J18)</f>
        <v>0</v>
      </c>
      <c r="L18" s="33">
        <f t="shared" si="0"/>
        <v>3</v>
      </c>
      <c r="M18" s="345">
        <f t="shared" si="1"/>
        <v>1</v>
      </c>
      <c r="N18" s="345">
        <f t="shared" si="2"/>
        <v>1</v>
      </c>
      <c r="O18" s="345">
        <f t="shared" si="3"/>
        <v>0.66666666666666663</v>
      </c>
      <c r="P18" s="31"/>
      <c r="Q18" s="41"/>
      <c r="R18" s="346">
        <v>2</v>
      </c>
    </row>
    <row r="19" spans="1:18" ht="26.15" customHeight="1" x14ac:dyDescent="0.35">
      <c r="A19" s="1">
        <v>2116113</v>
      </c>
      <c r="B19" s="228" t="str">
        <f>VLOOKUP(A19,'S12 Details'!8:93,2,FALSE)</f>
        <v>2.02.01 Get Started on the Benefits Application - Update to add description saying the listed document types are examples</v>
      </c>
      <c r="C19" s="357" t="s">
        <v>120</v>
      </c>
      <c r="D19" s="230">
        <f>VLOOKUP(A19,'S12 Details'!8:142,4,FALSE)</f>
        <v>44508</v>
      </c>
      <c r="E19" s="33">
        <f>VLOOKUP(A19,'S12 Details'!A8:Q100,17,0)</f>
        <v>2</v>
      </c>
      <c r="F19" s="33">
        <v>2</v>
      </c>
      <c r="G19" s="33"/>
      <c r="H19" s="33"/>
      <c r="I19" s="33"/>
      <c r="J19" s="33"/>
      <c r="K19" s="232">
        <f>E19-SUM(F19+G19+H19+I19+J19)</f>
        <v>0</v>
      </c>
      <c r="L19" s="33">
        <f>F19+G19</f>
        <v>2</v>
      </c>
      <c r="M19" s="345">
        <f t="shared" si="1"/>
        <v>1</v>
      </c>
      <c r="N19" s="345">
        <f t="shared" si="2"/>
        <v>1</v>
      </c>
      <c r="O19" s="345">
        <f t="shared" si="3"/>
        <v>1</v>
      </c>
      <c r="P19" s="31"/>
      <c r="Q19" s="42"/>
      <c r="R19" s="346">
        <v>2</v>
      </c>
    </row>
    <row r="20" spans="1:18" ht="26" x14ac:dyDescent="0.35">
      <c r="A20" s="1">
        <v>2115833</v>
      </c>
      <c r="B20" s="228" t="str">
        <f>VLOOKUP(A20,'S12 Details'!9:94,2,FALSE)</f>
        <v>Defect Fix for Alien Sponsor screen queueing when change from Not a Citizen to US Citizen</v>
      </c>
      <c r="C20" s="357" t="s">
        <v>120</v>
      </c>
      <c r="D20" s="230">
        <f>VLOOKUP(A20,'S12 Details'!9:143,4,FALSE)</f>
        <v>44509</v>
      </c>
      <c r="E20" s="33">
        <f>VLOOKUP(A20,'S12 Details'!A9:Q101,17,0)</f>
        <v>3</v>
      </c>
      <c r="F20" s="33">
        <v>3</v>
      </c>
      <c r="G20" s="33"/>
      <c r="H20" s="33"/>
      <c r="I20" s="33"/>
      <c r="J20" s="33"/>
      <c r="K20" s="59">
        <f t="shared" si="6"/>
        <v>0</v>
      </c>
      <c r="L20" s="33">
        <f t="shared" ref="L20:L32" si="7">F20+G20</f>
        <v>3</v>
      </c>
      <c r="M20" s="345">
        <f t="shared" si="1"/>
        <v>1</v>
      </c>
      <c r="N20" s="345">
        <f t="shared" si="2"/>
        <v>1</v>
      </c>
      <c r="O20" s="345">
        <f t="shared" si="3"/>
        <v>1</v>
      </c>
      <c r="P20" s="31"/>
      <c r="Q20" s="31"/>
      <c r="R20" s="346">
        <v>3</v>
      </c>
    </row>
    <row r="21" spans="1:18" ht="26.15" customHeight="1" x14ac:dyDescent="0.35">
      <c r="A21" s="1">
        <v>2115832</v>
      </c>
      <c r="B21" s="228" t="str">
        <f>VLOOKUP(A21,'S12 Details'!10:95,2,FALSE)</f>
        <v>Removing NameIllegalCharsValidator on remaining fields</v>
      </c>
      <c r="C21" s="357" t="s">
        <v>120</v>
      </c>
      <c r="D21" s="230">
        <f>VLOOKUP(A21,'S12 Details'!10:144,4,FALSE)</f>
        <v>44508</v>
      </c>
      <c r="E21" s="33">
        <f>VLOOKUP(A21,'S12 Details'!A10:Q102,17,0)</f>
        <v>0</v>
      </c>
      <c r="F21" s="33"/>
      <c r="G21" s="33"/>
      <c r="H21" s="33"/>
      <c r="I21" s="33"/>
      <c r="J21" s="33"/>
      <c r="K21" s="232">
        <f t="shared" si="6"/>
        <v>0</v>
      </c>
      <c r="L21" s="33">
        <f t="shared" si="7"/>
        <v>0</v>
      </c>
      <c r="M21" s="345">
        <f t="shared" si="1"/>
        <v>0</v>
      </c>
      <c r="N21" s="345">
        <f t="shared" si="2"/>
        <v>0</v>
      </c>
      <c r="O21" s="345">
        <f t="shared" si="3"/>
        <v>0</v>
      </c>
      <c r="P21" s="31"/>
      <c r="Q21" s="41"/>
      <c r="R21" s="346"/>
    </row>
    <row r="22" spans="1:18" ht="26.15" customHeight="1" x14ac:dyDescent="0.35">
      <c r="A22" s="213">
        <v>2104049</v>
      </c>
      <c r="B22" s="228" t="str">
        <f>VLOOKUP(A22,'S12 Details'!11:96,2,FALSE)</f>
        <v>Help &amp; FAQ - Document Center</v>
      </c>
      <c r="C22" s="357" t="s">
        <v>120</v>
      </c>
      <c r="D22" s="230" t="str">
        <f>VLOOKUP(A22,'S12 Details'!11:145,4,FALSE)</f>
        <v>TBD</v>
      </c>
      <c r="E22" s="33">
        <f>VLOOKUP(A22,'S12 Details'!A11:Q103,17,0)</f>
        <v>0</v>
      </c>
      <c r="F22" s="33"/>
      <c r="G22" s="33"/>
      <c r="H22" s="33"/>
      <c r="I22" s="33"/>
      <c r="J22" s="33"/>
      <c r="K22" s="232">
        <f t="shared" si="6"/>
        <v>0</v>
      </c>
      <c r="L22" s="33">
        <f t="shared" si="7"/>
        <v>0</v>
      </c>
      <c r="M22" s="345">
        <f t="shared" si="1"/>
        <v>0</v>
      </c>
      <c r="N22" s="345">
        <f t="shared" si="2"/>
        <v>0</v>
      </c>
      <c r="O22" s="345">
        <f t="shared" si="3"/>
        <v>0</v>
      </c>
      <c r="P22" s="31"/>
      <c r="Q22" s="41"/>
      <c r="R22" s="346"/>
    </row>
    <row r="23" spans="1:18" ht="26.15" customHeight="1" x14ac:dyDescent="0.35">
      <c r="A23" s="1">
        <v>2116248</v>
      </c>
      <c r="B23" s="228" t="str">
        <f>VLOOKUP(A23,'S12 Details'!12:97,2,FALSE)</f>
        <v>2.2.6 Next Steps</v>
      </c>
      <c r="C23" s="229" t="s">
        <v>27</v>
      </c>
      <c r="D23" s="230">
        <f>VLOOKUP(A23,'S12 Details'!12:146,4,FALSE)</f>
        <v>44510</v>
      </c>
      <c r="E23" s="33" t="str">
        <f>VLOOKUP(A23,'S12 Details'!A12:Q104,17,0)</f>
        <v>Will be Clubbed (2116249)</v>
      </c>
      <c r="F23" s="33"/>
      <c r="G23" s="33"/>
      <c r="H23" s="33"/>
      <c r="I23" s="33"/>
      <c r="J23" s="33"/>
      <c r="K23" s="232">
        <v>0</v>
      </c>
      <c r="L23" s="33">
        <f t="shared" si="7"/>
        <v>0</v>
      </c>
      <c r="M23" s="345">
        <f t="shared" si="1"/>
        <v>0</v>
      </c>
      <c r="N23" s="345">
        <f t="shared" si="2"/>
        <v>0</v>
      </c>
      <c r="O23" s="345">
        <f t="shared" si="3"/>
        <v>0</v>
      </c>
      <c r="P23" s="31"/>
      <c r="Q23" s="41"/>
      <c r="R23" s="346">
        <v>1</v>
      </c>
    </row>
    <row r="24" spans="1:18" ht="26.15" customHeight="1" x14ac:dyDescent="0.35">
      <c r="A24" s="1">
        <v>2116246</v>
      </c>
      <c r="B24" s="228" t="str">
        <f>VLOOKUP(A24,'S12 Details'!13:98,2,FALSE)</f>
        <v>2.2.4 Terms of Agreement</v>
      </c>
      <c r="C24" s="229" t="s">
        <v>27</v>
      </c>
      <c r="D24" s="230">
        <f>VLOOKUP(A24,'S12 Details'!13:147,4,FALSE)</f>
        <v>44511</v>
      </c>
      <c r="E24" s="33" t="str">
        <f>VLOOKUP(A24,'S12 Details'!A13:Q105,17,0)</f>
        <v>Will be Clubbed (2116249)</v>
      </c>
      <c r="F24" s="33"/>
      <c r="G24" s="33"/>
      <c r="H24" s="33"/>
      <c r="I24" s="33"/>
      <c r="J24" s="33"/>
      <c r="K24" s="59">
        <v>0</v>
      </c>
      <c r="L24" s="33">
        <f t="shared" si="7"/>
        <v>0</v>
      </c>
      <c r="M24" s="345">
        <f t="shared" si="1"/>
        <v>0</v>
      </c>
      <c r="N24" s="345">
        <f t="shared" si="2"/>
        <v>0</v>
      </c>
      <c r="O24" s="345">
        <f t="shared" si="3"/>
        <v>0</v>
      </c>
      <c r="P24" s="31"/>
      <c r="Q24" s="41"/>
      <c r="R24" s="346"/>
    </row>
    <row r="25" spans="1:18" ht="26.15" customHeight="1" x14ac:dyDescent="0.35">
      <c r="A25" s="1">
        <v>2116247</v>
      </c>
      <c r="B25" s="228" t="str">
        <f>VLOOKUP(A25,'S12 Details'!14:99,2,FALSE)</f>
        <v xml:space="preserve"> 2.2.5 SNAP Rights &amp; Responsibilities</v>
      </c>
      <c r="C25" s="229" t="s">
        <v>27</v>
      </c>
      <c r="D25" s="230">
        <f>VLOOKUP(A25,'S12 Details'!14:148,4,FALSE)</f>
        <v>44509</v>
      </c>
      <c r="E25" s="33" t="str">
        <f>VLOOKUP(A25,'S12 Details'!A14:Q106,17,0)</f>
        <v>Will be Clubbed (2116249)</v>
      </c>
      <c r="F25" s="33"/>
      <c r="G25" s="33"/>
      <c r="H25" s="33"/>
      <c r="I25" s="33"/>
      <c r="J25" s="33"/>
      <c r="K25" s="59">
        <v>0</v>
      </c>
      <c r="L25" s="33">
        <f t="shared" si="7"/>
        <v>0</v>
      </c>
      <c r="M25" s="345">
        <f t="shared" si="1"/>
        <v>0</v>
      </c>
      <c r="N25" s="345">
        <f t="shared" si="2"/>
        <v>0</v>
      </c>
      <c r="O25" s="345">
        <f t="shared" si="3"/>
        <v>0</v>
      </c>
      <c r="P25" s="31"/>
      <c r="Q25" s="42"/>
      <c r="R25" s="346">
        <v>1</v>
      </c>
    </row>
    <row r="26" spans="1:18" ht="26.15" customHeight="1" x14ac:dyDescent="0.35">
      <c r="A26" s="1">
        <v>2116245</v>
      </c>
      <c r="B26" s="228" t="str">
        <f>VLOOKUP(A26,'S12 Details'!15:100,2,FALSE)</f>
        <v>2.2.3 Signature Page</v>
      </c>
      <c r="C26" s="229" t="s">
        <v>27</v>
      </c>
      <c r="D26" s="230">
        <f>VLOOKUP(A26,'S12 Details'!15:149,4,FALSE)</f>
        <v>44509</v>
      </c>
      <c r="E26" s="33" t="str">
        <f>VLOOKUP(A26,'S12 Details'!A15:Q107,17,0)</f>
        <v>Will be Clubbed (2116249)</v>
      </c>
      <c r="F26" s="33"/>
      <c r="G26" s="33"/>
      <c r="H26" s="33"/>
      <c r="I26" s="33"/>
      <c r="J26" s="33"/>
      <c r="K26" s="232">
        <v>0</v>
      </c>
      <c r="L26" s="33">
        <f t="shared" si="7"/>
        <v>0</v>
      </c>
      <c r="M26" s="345">
        <f t="shared" si="1"/>
        <v>0</v>
      </c>
      <c r="N26" s="345">
        <f t="shared" si="2"/>
        <v>0</v>
      </c>
      <c r="O26" s="345">
        <f t="shared" si="3"/>
        <v>0</v>
      </c>
      <c r="P26" s="31"/>
      <c r="Q26" s="41"/>
      <c r="R26" s="346"/>
    </row>
    <row r="27" spans="1:18" ht="14.5" x14ac:dyDescent="0.35">
      <c r="A27" s="1">
        <v>2116244</v>
      </c>
      <c r="B27" s="34" t="str">
        <f>VLOOKUP(A27,'S12 Details'!16:101,2,FALSE)</f>
        <v>2.2.2 Primary Applicant Details</v>
      </c>
      <c r="C27" s="35" t="s">
        <v>120</v>
      </c>
      <c r="D27" s="36">
        <f>VLOOKUP(A27,'S12 Details'!16:150,4,FALSE)</f>
        <v>44510</v>
      </c>
      <c r="E27" s="33">
        <f>VLOOKUP(A27,'S12 Details'!A16:Q108,17,0)</f>
        <v>8</v>
      </c>
      <c r="F27" s="33">
        <v>8</v>
      </c>
      <c r="G27" s="33"/>
      <c r="H27" s="33"/>
      <c r="I27" s="33"/>
      <c r="J27" s="33"/>
      <c r="K27" s="59">
        <v>0</v>
      </c>
      <c r="L27" s="33">
        <f t="shared" si="7"/>
        <v>8</v>
      </c>
      <c r="M27" s="345">
        <f t="shared" si="1"/>
        <v>1</v>
      </c>
      <c r="N27" s="345">
        <f t="shared" si="2"/>
        <v>1</v>
      </c>
      <c r="O27" s="345">
        <f t="shared" si="3"/>
        <v>0.875</v>
      </c>
      <c r="P27" s="31"/>
      <c r="Q27" s="41"/>
      <c r="R27" s="346">
        <v>7</v>
      </c>
    </row>
    <row r="28" spans="1:18" ht="14.5" x14ac:dyDescent="0.35">
      <c r="A28" s="1">
        <v>2116240</v>
      </c>
      <c r="B28" s="228" t="str">
        <f>VLOOKUP(A28,'S12 Details'!17:102,2,FALSE)</f>
        <v>2.2.1 Get Started on the Incomplete SNAP Application</v>
      </c>
      <c r="C28" s="357" t="s">
        <v>120</v>
      </c>
      <c r="D28" s="230">
        <f>VLOOKUP(A28,'S12 Details'!17:151,4,FALSE)</f>
        <v>44509</v>
      </c>
      <c r="E28" s="33">
        <f>VLOOKUP(A28,'S12 Details'!A17:Q109,17,0)</f>
        <v>7</v>
      </c>
      <c r="F28" s="33">
        <v>7</v>
      </c>
      <c r="G28" s="33"/>
      <c r="H28" s="33"/>
      <c r="I28" s="33"/>
      <c r="J28" s="33"/>
      <c r="K28" s="232">
        <f t="shared" si="6"/>
        <v>0</v>
      </c>
      <c r="L28" s="33">
        <f t="shared" si="7"/>
        <v>7</v>
      </c>
      <c r="M28" s="345">
        <f t="shared" si="1"/>
        <v>1</v>
      </c>
      <c r="N28" s="345">
        <f t="shared" si="2"/>
        <v>1</v>
      </c>
      <c r="O28" s="345">
        <f t="shared" si="3"/>
        <v>0.7142857142857143</v>
      </c>
      <c r="P28" s="31"/>
      <c r="Q28" s="42"/>
      <c r="R28" s="346">
        <v>5</v>
      </c>
    </row>
    <row r="29" spans="1:18" ht="14.5" x14ac:dyDescent="0.35">
      <c r="A29" s="1">
        <v>2116239</v>
      </c>
      <c r="B29" s="228" t="str">
        <f>VLOOKUP(A29,'S12 Details'!18:103,2,FALSE)</f>
        <v>2.1 Process Flow</v>
      </c>
      <c r="C29" s="229" t="s">
        <v>27</v>
      </c>
      <c r="D29" s="230" t="str">
        <f>VLOOKUP(A29,'S12 Details'!18:152,4,FALSE)</f>
        <v>TBD</v>
      </c>
      <c r="E29" s="33" t="str">
        <f>VLOOKUP(A29,'S12 Details'!A18:Q110,17,0)</f>
        <v>Will be Clubbed (2116249)</v>
      </c>
      <c r="F29" s="33"/>
      <c r="G29" s="33"/>
      <c r="H29" s="33"/>
      <c r="I29" s="33"/>
      <c r="J29" s="33"/>
      <c r="K29" s="232">
        <v>0</v>
      </c>
      <c r="L29" s="33">
        <f t="shared" si="7"/>
        <v>0</v>
      </c>
      <c r="M29" s="345">
        <f t="shared" si="1"/>
        <v>0</v>
      </c>
      <c r="N29" s="345">
        <f t="shared" si="2"/>
        <v>0</v>
      </c>
      <c r="O29" s="345">
        <f t="shared" si="3"/>
        <v>0</v>
      </c>
      <c r="P29" s="31"/>
      <c r="Q29" s="41"/>
      <c r="R29" s="346"/>
    </row>
    <row r="30" spans="1:18" ht="26.15" customHeight="1" x14ac:dyDescent="0.3">
      <c r="A30" s="355">
        <v>2118199</v>
      </c>
      <c r="B30" s="228" t="str">
        <f>VLOOKUP(A30,'S12 Details'!19:104,2,FALSE)</f>
        <v>2.08.01.01 Not a U.S. Citizen - Update to roll back certain immigration statuses</v>
      </c>
      <c r="C30" s="357" t="s">
        <v>120</v>
      </c>
      <c r="D30" s="230">
        <f>VLOOKUP(A30,'S12 Details'!19:153,4,FALSE)</f>
        <v>44508</v>
      </c>
      <c r="E30" s="33">
        <f>VLOOKUP(A30,'S12 Details'!A19:Q111,17,0)</f>
        <v>4</v>
      </c>
      <c r="F30" s="33">
        <v>4</v>
      </c>
      <c r="G30" s="33"/>
      <c r="H30" s="33"/>
      <c r="I30" s="33"/>
      <c r="J30" s="33"/>
      <c r="K30" s="232">
        <f t="shared" si="6"/>
        <v>0</v>
      </c>
      <c r="L30" s="33">
        <f t="shared" si="7"/>
        <v>4</v>
      </c>
      <c r="M30" s="345">
        <f t="shared" si="1"/>
        <v>1</v>
      </c>
      <c r="N30" s="345">
        <f t="shared" si="2"/>
        <v>1</v>
      </c>
      <c r="O30" s="345">
        <f t="shared" si="3"/>
        <v>1</v>
      </c>
      <c r="P30" s="31"/>
      <c r="Q30" s="41"/>
      <c r="R30" s="346">
        <v>4</v>
      </c>
    </row>
    <row r="31" spans="1:18" ht="26.15" customHeight="1" x14ac:dyDescent="0.3">
      <c r="A31" s="222">
        <v>2116249</v>
      </c>
      <c r="B31" s="228" t="str">
        <f>VLOOKUP(A31,'S12 Details'!20:105,2,FALSE)</f>
        <v>2.3 Accessing the Incomplete SNAP Application</v>
      </c>
      <c r="C31" s="229" t="s">
        <v>120</v>
      </c>
      <c r="D31" s="230">
        <f>VLOOKUP(A31,'S12 Details'!20:154,4,FALSE)</f>
        <v>44508</v>
      </c>
      <c r="E31" s="33">
        <f>VLOOKUP(A31,'S12 Details'!A20:Q112,17,0)</f>
        <v>8</v>
      </c>
      <c r="F31" s="33">
        <v>8</v>
      </c>
      <c r="G31" s="33"/>
      <c r="H31" s="33"/>
      <c r="I31" s="33"/>
      <c r="J31" s="33"/>
      <c r="K31" s="232">
        <f>E31-SUM(F31+G31+H31+I31+J31)</f>
        <v>0</v>
      </c>
      <c r="L31" s="33">
        <f t="shared" si="7"/>
        <v>8</v>
      </c>
      <c r="M31" s="345">
        <f t="shared" si="1"/>
        <v>1</v>
      </c>
      <c r="N31" s="345">
        <f t="shared" si="2"/>
        <v>1</v>
      </c>
      <c r="O31" s="345">
        <f t="shared" si="3"/>
        <v>0.875</v>
      </c>
      <c r="P31" s="98"/>
      <c r="Q31" s="269"/>
      <c r="R31" s="346">
        <v>7</v>
      </c>
    </row>
    <row r="32" spans="1:18" ht="26.15" customHeight="1" x14ac:dyDescent="0.3">
      <c r="A32" s="222">
        <v>2114864</v>
      </c>
      <c r="B32" s="34" t="str">
        <f>VLOOKUP(A32,'S12 Details'!21:106,2,FALSE)</f>
        <v>2.4 Docuware Categories and Subcategories - Update to change all caps display category names</v>
      </c>
      <c r="C32" s="35" t="s">
        <v>120</v>
      </c>
      <c r="D32" s="36">
        <f>VLOOKUP(A32,'S12 Details'!21:155,4,FALSE)</f>
        <v>44508</v>
      </c>
      <c r="E32" s="33">
        <f>VLOOKUP(A32,'S12 Details'!A21:Q113,17,0)</f>
        <v>2</v>
      </c>
      <c r="F32" s="33">
        <v>2</v>
      </c>
      <c r="G32" s="33"/>
      <c r="H32" s="33"/>
      <c r="I32" s="33"/>
      <c r="J32" s="33"/>
      <c r="K32" s="59">
        <f t="shared" si="6"/>
        <v>0</v>
      </c>
      <c r="L32" s="33">
        <f t="shared" si="7"/>
        <v>2</v>
      </c>
      <c r="M32" s="345">
        <f t="shared" si="1"/>
        <v>1</v>
      </c>
      <c r="N32" s="345">
        <f t="shared" si="2"/>
        <v>1</v>
      </c>
      <c r="O32" s="345">
        <f t="shared" si="3"/>
        <v>0.5</v>
      </c>
      <c r="P32" s="31"/>
      <c r="Q32" s="41"/>
      <c r="R32" s="346">
        <v>1</v>
      </c>
    </row>
    <row r="33" spans="1:18" ht="26.15" customHeight="1" x14ac:dyDescent="0.35">
      <c r="A33" s="1">
        <v>2120491</v>
      </c>
      <c r="B33" s="228" t="str">
        <f>VLOOKUP(A33,'S12 Details'!22:107,2,FALSE)</f>
        <v>2.07.02 Household Circumstances Selection - Update to remove age restrictions for conviction questions</v>
      </c>
      <c r="C33" s="357" t="s">
        <v>120</v>
      </c>
      <c r="D33" s="230">
        <f>VLOOKUP(A33,'S12 Details'!22:156,4,FALSE)</f>
        <v>44517</v>
      </c>
      <c r="E33" s="33">
        <f>VLOOKUP(A33,'S12 Details'!A22:Q114,17,0)</f>
        <v>5</v>
      </c>
      <c r="F33" s="33">
        <v>5</v>
      </c>
      <c r="G33" s="33"/>
      <c r="H33" s="33"/>
      <c r="I33" s="33"/>
      <c r="J33" s="33"/>
      <c r="K33" s="232"/>
      <c r="L33" s="33">
        <f t="shared" ref="L33" si="8">F33+G33</f>
        <v>5</v>
      </c>
      <c r="M33" s="345">
        <f t="shared" ref="M33" si="9">IFERROR(L33/E33,0)</f>
        <v>1</v>
      </c>
      <c r="N33" s="345">
        <f t="shared" ref="N33" si="10">IFERROR(F33/L33,0)</f>
        <v>1</v>
      </c>
      <c r="O33" s="345">
        <f t="shared" ref="O33" si="11">IFERROR(R33/L33,0)</f>
        <v>0.6</v>
      </c>
      <c r="P33" s="98"/>
      <c r="Q33" s="255"/>
      <c r="R33" s="346">
        <v>3</v>
      </c>
    </row>
    <row r="34" spans="1:18" ht="26.15" customHeight="1" x14ac:dyDescent="0.35">
      <c r="A34" s="1">
        <v>2123186</v>
      </c>
      <c r="B34" s="228" t="str">
        <f>VLOOKUP(A34,'S12 Details'!23:108,2,FALSE)</f>
        <v>PDF Name</v>
      </c>
      <c r="C34" s="357" t="s">
        <v>120</v>
      </c>
      <c r="D34" s="230">
        <f>VLOOKUP(A34,'S12 Details'!23:157,4,FALSE)</f>
        <v>44517</v>
      </c>
      <c r="E34" s="33">
        <f>VLOOKUP(A34,'S12 Details'!A23:Q115,17,0)</f>
        <v>0</v>
      </c>
      <c r="F34" s="33"/>
      <c r="G34" s="33"/>
      <c r="H34" s="33"/>
      <c r="I34" s="33"/>
      <c r="J34" s="33"/>
      <c r="K34" s="232">
        <f t="shared" ref="K34:K42" si="12">E34-SUM(F34+G34+H34+I34+J34)</f>
        <v>0</v>
      </c>
      <c r="L34" s="33">
        <f t="shared" ref="L34:L42" si="13">F34+G34</f>
        <v>0</v>
      </c>
      <c r="M34" s="345">
        <f t="shared" ref="M34:M42" si="14">IFERROR(L34/E34,0)</f>
        <v>0</v>
      </c>
      <c r="N34" s="345">
        <f t="shared" ref="N34:N42" si="15">IFERROR(F34/L34,0)</f>
        <v>0</v>
      </c>
      <c r="O34" s="345">
        <f t="shared" ref="O34:O42" si="16">IFERROR(R34/L34,0)</f>
        <v>0</v>
      </c>
      <c r="P34" s="2"/>
      <c r="Q34" s="42"/>
      <c r="R34" s="346">
        <v>1</v>
      </c>
    </row>
    <row r="35" spans="1:18" ht="26.15" customHeight="1" x14ac:dyDescent="0.35">
      <c r="A35" s="354">
        <v>2119699</v>
      </c>
      <c r="B35" s="228" t="str">
        <f>VLOOKUP(A35,'S12 Details'!24:109,2,FALSE)</f>
        <v>Remove "Non-Binary" option from GENDER reference table</v>
      </c>
      <c r="C35" s="357" t="s">
        <v>120</v>
      </c>
      <c r="D35" s="230">
        <f>VLOOKUP(A35,'S12 Details'!24:158,4,FALSE)</f>
        <v>44517</v>
      </c>
      <c r="E35" s="33">
        <f>VLOOKUP(A35,'S12 Details'!A24:Q116,17,0)</f>
        <v>6</v>
      </c>
      <c r="F35" s="33">
        <v>6</v>
      </c>
      <c r="G35" s="33"/>
      <c r="H35" s="33"/>
      <c r="I35" s="33"/>
      <c r="J35" s="33"/>
      <c r="K35" s="232">
        <f t="shared" si="12"/>
        <v>0</v>
      </c>
      <c r="L35" s="33">
        <f t="shared" si="13"/>
        <v>6</v>
      </c>
      <c r="M35" s="345">
        <f t="shared" si="14"/>
        <v>1</v>
      </c>
      <c r="N35" s="345">
        <f t="shared" si="15"/>
        <v>1</v>
      </c>
      <c r="O35" s="345">
        <f t="shared" si="16"/>
        <v>1</v>
      </c>
      <c r="P35" s="2"/>
      <c r="Q35" s="41"/>
      <c r="R35" s="346">
        <v>6</v>
      </c>
    </row>
    <row r="36" spans="1:18" ht="26.15" customHeight="1" x14ac:dyDescent="0.35">
      <c r="A36" s="222">
        <v>2119703</v>
      </c>
      <c r="B36" s="228" t="str">
        <f>VLOOKUP(A36,'S12 Details'!25:110,2,FALSE)</f>
        <v>Update Non-Discrimination Statement in the SNAP Rights &amp; Responsibilities</v>
      </c>
      <c r="C36" s="357" t="s">
        <v>120</v>
      </c>
      <c r="D36" s="230">
        <f>VLOOKUP(A36,'S12 Details'!25:159,4,FALSE)</f>
        <v>44517</v>
      </c>
      <c r="E36" s="33">
        <f>VLOOKUP(A36,'S12 Details'!A25:Q117,17,0)</f>
        <v>0</v>
      </c>
      <c r="F36" s="33"/>
      <c r="G36" s="33"/>
      <c r="H36" s="33"/>
      <c r="I36" s="33"/>
      <c r="J36" s="33"/>
      <c r="K36" s="232">
        <f t="shared" si="12"/>
        <v>0</v>
      </c>
      <c r="L36" s="33">
        <f t="shared" si="13"/>
        <v>0</v>
      </c>
      <c r="M36" s="345">
        <f t="shared" si="14"/>
        <v>0</v>
      </c>
      <c r="N36" s="345">
        <f t="shared" si="15"/>
        <v>0</v>
      </c>
      <c r="O36" s="345">
        <f t="shared" si="16"/>
        <v>0</v>
      </c>
      <c r="P36" s="2"/>
      <c r="Q36" s="282"/>
      <c r="R36" s="346"/>
    </row>
    <row r="37" spans="1:18" ht="26.15" customHeight="1" x14ac:dyDescent="0.3">
      <c r="A37" s="222">
        <v>2123365</v>
      </c>
      <c r="B37" s="228" t="str">
        <f>VLOOKUP(A37,'S12 Details'!26:111,2,FALSE)</f>
        <v>2.06.02 Tax Filing Details - Update to remove limitations on tax filing status for spouses</v>
      </c>
      <c r="C37" s="357" t="s">
        <v>120</v>
      </c>
      <c r="D37" s="230">
        <f>VLOOKUP(A37,'S12 Details'!26:160,4,FALSE)</f>
        <v>44519</v>
      </c>
      <c r="E37" s="33">
        <f>VLOOKUP(A37,'S12 Details'!A26:Q118,17,0)</f>
        <v>5</v>
      </c>
      <c r="F37" s="33">
        <v>5</v>
      </c>
      <c r="G37" s="33"/>
      <c r="H37" s="33"/>
      <c r="I37" s="33"/>
      <c r="J37" s="33"/>
      <c r="K37" s="232">
        <f t="shared" si="12"/>
        <v>0</v>
      </c>
      <c r="L37" s="33">
        <f t="shared" si="13"/>
        <v>5</v>
      </c>
      <c r="M37" s="345">
        <f t="shared" si="14"/>
        <v>1</v>
      </c>
      <c r="N37" s="345">
        <f t="shared" si="15"/>
        <v>1</v>
      </c>
      <c r="O37" s="345">
        <f t="shared" si="16"/>
        <v>1</v>
      </c>
      <c r="P37" s="98"/>
      <c r="Q37" s="255"/>
      <c r="R37" s="346">
        <v>5</v>
      </c>
    </row>
    <row r="38" spans="1:18" ht="65" x14ac:dyDescent="0.3">
      <c r="A38" s="222">
        <v>2123359</v>
      </c>
      <c r="B38" s="228" t="str">
        <f>VLOOKUP(A38,'S12 Details'!27:112,2,FALSE)</f>
        <v>2.07.01 Health Selection - Update to only display the question "Does anyone in the household need assistance paying for the cost of Long-Term Care services?" for individuals requesting MaineCare and Cub Care (Not MSP/FP)</v>
      </c>
      <c r="C38" s="357" t="s">
        <v>120</v>
      </c>
      <c r="D38" s="230">
        <f>VLOOKUP(A38,'S12 Details'!27:161,4,FALSE)</f>
        <v>44522</v>
      </c>
      <c r="E38" s="33">
        <f>VLOOKUP(A38,'S12 Details'!A27:Q119,17,0)</f>
        <v>6</v>
      </c>
      <c r="F38" s="33">
        <v>6</v>
      </c>
      <c r="G38" s="33"/>
      <c r="H38" s="33"/>
      <c r="I38" s="33"/>
      <c r="J38" s="33"/>
      <c r="K38" s="232">
        <f t="shared" si="12"/>
        <v>0</v>
      </c>
      <c r="L38" s="33">
        <f t="shared" si="13"/>
        <v>6</v>
      </c>
      <c r="M38" s="345">
        <f t="shared" si="14"/>
        <v>1</v>
      </c>
      <c r="N38" s="345">
        <f t="shared" si="15"/>
        <v>1</v>
      </c>
      <c r="O38" s="345">
        <f t="shared" si="16"/>
        <v>0.66666666666666663</v>
      </c>
      <c r="P38" s="98"/>
      <c r="Q38" s="41"/>
      <c r="R38" s="346">
        <v>4</v>
      </c>
    </row>
    <row r="39" spans="1:18" ht="26.15" customHeight="1" x14ac:dyDescent="0.35">
      <c r="A39" s="222">
        <v>2124031</v>
      </c>
      <c r="B39" s="228" t="str">
        <f>VLOOKUP(A39,'S12 Details'!28:113,2,FALSE)</f>
        <v>3.1.1 Benefits - Remove Issuance Date for SNAP/TANF Tiles</v>
      </c>
      <c r="C39" s="229" t="s">
        <v>120</v>
      </c>
      <c r="D39" s="230">
        <f>VLOOKUP(A39,'S12 Details'!28:162,4,FALSE)</f>
        <v>44517</v>
      </c>
      <c r="E39" s="33">
        <f>VLOOKUP(A39,'S12 Details'!A28:Q120,17,0)</f>
        <v>0</v>
      </c>
      <c r="F39" s="33"/>
      <c r="G39" s="33"/>
      <c r="H39" s="33"/>
      <c r="I39" s="33"/>
      <c r="J39" s="33"/>
      <c r="K39" s="232">
        <f t="shared" si="12"/>
        <v>0</v>
      </c>
      <c r="L39" s="33">
        <f t="shared" si="13"/>
        <v>0</v>
      </c>
      <c r="M39" s="345">
        <f t="shared" si="14"/>
        <v>0</v>
      </c>
      <c r="N39" s="345">
        <f t="shared" si="15"/>
        <v>0</v>
      </c>
      <c r="O39" s="345">
        <f t="shared" si="16"/>
        <v>0</v>
      </c>
      <c r="P39" s="2"/>
      <c r="Q39" s="41"/>
      <c r="R39" s="346"/>
    </row>
    <row r="40" spans="1:18" ht="26.15" customHeight="1" x14ac:dyDescent="0.3">
      <c r="A40" s="222">
        <v>2121645</v>
      </c>
      <c r="B40" s="228" t="str">
        <f>VLOOKUP(A40,'S12 Details'!29:114,2,FALSE)</f>
        <v>Document Upload: Disable Category and Subcategory once a document is added</v>
      </c>
      <c r="C40" s="357" t="s">
        <v>120</v>
      </c>
      <c r="D40" s="230">
        <f>VLOOKUP(A40,'S12 Details'!29:163,4,FALSE)</f>
        <v>44517</v>
      </c>
      <c r="E40" s="33">
        <v>4</v>
      </c>
      <c r="F40" s="33">
        <v>4</v>
      </c>
      <c r="G40" s="33"/>
      <c r="H40" s="33"/>
      <c r="I40" s="33"/>
      <c r="J40" s="33"/>
      <c r="K40" s="232">
        <f t="shared" si="12"/>
        <v>0</v>
      </c>
      <c r="L40" s="33">
        <f t="shared" si="13"/>
        <v>4</v>
      </c>
      <c r="M40" s="345">
        <f t="shared" si="14"/>
        <v>1</v>
      </c>
      <c r="N40" s="345">
        <f t="shared" si="15"/>
        <v>1</v>
      </c>
      <c r="O40" s="345">
        <f t="shared" si="16"/>
        <v>0.75</v>
      </c>
      <c r="P40" s="98"/>
      <c r="Q40" s="41"/>
      <c r="R40" s="346">
        <v>3</v>
      </c>
    </row>
    <row r="41" spans="1:18" ht="26.15" customHeight="1" x14ac:dyDescent="0.35">
      <c r="A41" s="222">
        <v>2121646</v>
      </c>
      <c r="B41" s="228" t="str">
        <f>VLOOKUP(A41,'S12 Details'!30:115,2,FALSE)</f>
        <v>Redirection to Dashboard when logged in user navigates to Sign In/Create a New Account screens</v>
      </c>
      <c r="C41" s="357" t="s">
        <v>120</v>
      </c>
      <c r="D41" s="230">
        <f>VLOOKUP(A41,'S12 Details'!30:164,4,FALSE)</f>
        <v>44519</v>
      </c>
      <c r="E41" s="33">
        <f>VLOOKUP(A41,'S12 Details'!A30:Q122,17,0)</f>
        <v>0</v>
      </c>
      <c r="F41" s="33"/>
      <c r="G41" s="33"/>
      <c r="H41" s="33"/>
      <c r="I41" s="33"/>
      <c r="J41" s="33"/>
      <c r="K41" s="232">
        <f t="shared" si="12"/>
        <v>0</v>
      </c>
      <c r="L41" s="33">
        <f t="shared" si="13"/>
        <v>0</v>
      </c>
      <c r="M41" s="345">
        <f t="shared" si="14"/>
        <v>0</v>
      </c>
      <c r="N41" s="345">
        <f t="shared" si="15"/>
        <v>0</v>
      </c>
      <c r="O41" s="345">
        <f t="shared" si="16"/>
        <v>0</v>
      </c>
      <c r="P41" s="2"/>
      <c r="Q41" s="41"/>
      <c r="R41" s="346"/>
    </row>
    <row r="42" spans="1:18" ht="39" x14ac:dyDescent="0.3">
      <c r="A42" s="222">
        <v>2123393</v>
      </c>
      <c r="B42" s="228" t="str">
        <f>VLOOKUP(A42,'S12 Details'!31:116,2,FALSE)</f>
        <v>Removing the option to Change Information for Existing Members after completing Add/Remove a Household Member</v>
      </c>
      <c r="C42" s="357" t="s">
        <v>120</v>
      </c>
      <c r="D42" s="230">
        <f>VLOOKUP(A42,'S12 Details'!31:165,4,FALSE)</f>
        <v>44518</v>
      </c>
      <c r="E42" s="33">
        <f>VLOOKUP(A42,'S12 Details'!A31:Q123,17,0)</f>
        <v>4</v>
      </c>
      <c r="F42" s="33">
        <v>4</v>
      </c>
      <c r="G42" s="33"/>
      <c r="H42" s="33"/>
      <c r="I42" s="33"/>
      <c r="J42" s="33"/>
      <c r="K42" s="232">
        <f t="shared" si="12"/>
        <v>0</v>
      </c>
      <c r="L42" s="33">
        <f t="shared" si="13"/>
        <v>4</v>
      </c>
      <c r="M42" s="345">
        <f t="shared" si="14"/>
        <v>1</v>
      </c>
      <c r="N42" s="345">
        <f t="shared" si="15"/>
        <v>1</v>
      </c>
      <c r="O42" s="345">
        <f t="shared" si="16"/>
        <v>0.75</v>
      </c>
      <c r="P42" s="98"/>
      <c r="Q42" s="41"/>
      <c r="R42" s="346">
        <v>3</v>
      </c>
    </row>
    <row r="43" spans="1:18" ht="26.15" customHeight="1" x14ac:dyDescent="0.35">
      <c r="A43" s="278">
        <v>2119992</v>
      </c>
      <c r="B43" s="228" t="str">
        <f>VLOOKUP(A43,'S12 Details'!32:117,2,FALSE)</f>
        <v>2.11.2 Eligibility Results - Update to change "Maine IOS" to "My Maine Connection" on the Eligibility Results: Under Review text.</v>
      </c>
      <c r="C43" s="357" t="s">
        <v>120</v>
      </c>
      <c r="D43" s="230">
        <f>VLOOKUP(A43,'S12 Details'!32:166,4,FALSE)</f>
        <v>44522</v>
      </c>
      <c r="E43" s="33">
        <f>VLOOKUP(A43,'S12 Details'!A32:Q124,17,0)</f>
        <v>0</v>
      </c>
      <c r="F43" s="33"/>
      <c r="G43" s="33"/>
      <c r="H43" s="33"/>
      <c r="I43" s="33"/>
      <c r="J43" s="33"/>
      <c r="K43" s="232">
        <f>E43-SUM(F43+G43+H43+I43+J43)</f>
        <v>0</v>
      </c>
      <c r="L43" s="33">
        <f>F43+G43</f>
        <v>0</v>
      </c>
      <c r="M43" s="345">
        <f>IFERROR(L43/E43,0)</f>
        <v>0</v>
      </c>
      <c r="N43" s="345">
        <f>IFERROR(F43/L43,0)</f>
        <v>0</v>
      </c>
      <c r="O43" s="345">
        <f>IFERROR(R43/L43,0)</f>
        <v>0</v>
      </c>
      <c r="P43" s="2"/>
      <c r="Q43" s="41"/>
      <c r="R43" s="346"/>
    </row>
    <row r="44" spans="1:18" ht="26.15" customHeight="1" x14ac:dyDescent="0.35">
      <c r="A44" s="1">
        <v>2124143</v>
      </c>
      <c r="B44" s="228" t="str">
        <f>VLOOKUP(A44,'S12 Details'!33:118,2,FALSE)</f>
        <v>Disable name if RIDP has been verified</v>
      </c>
      <c r="C44" s="357" t="s">
        <v>120</v>
      </c>
      <c r="D44" s="230">
        <f>VLOOKUP(A44,'S12 Details'!33:167,4,FALSE)</f>
        <v>44524</v>
      </c>
      <c r="E44" s="33">
        <f>VLOOKUP(A44,'S12 Details'!A33:Q125,17,0)</f>
        <v>4</v>
      </c>
      <c r="F44" s="33">
        <v>4</v>
      </c>
      <c r="G44" s="33"/>
      <c r="H44" s="33"/>
      <c r="I44" s="33"/>
      <c r="J44" s="33"/>
      <c r="K44" s="232">
        <v>0</v>
      </c>
      <c r="L44" s="33">
        <f>F44+G44</f>
        <v>4</v>
      </c>
      <c r="M44" s="345">
        <f>IFERROR(L44/E44,0)</f>
        <v>1</v>
      </c>
      <c r="N44" s="345">
        <f>IFERROR(F44/L44,0)</f>
        <v>1</v>
      </c>
      <c r="O44" s="345">
        <f>IFERROR(R44/L44,0)</f>
        <v>1</v>
      </c>
      <c r="P44" s="2"/>
      <c r="Q44" s="42"/>
      <c r="R44" s="346">
        <v>4</v>
      </c>
    </row>
    <row r="45" spans="1:18" ht="26.15" customHeight="1" x14ac:dyDescent="0.35">
      <c r="A45" s="279">
        <v>2124142</v>
      </c>
      <c r="B45" s="228" t="str">
        <f>VLOOKUP(A45,'S12 Details'!34:119,2,FALSE)</f>
        <v>Not queue Declaration of Annuities agreement + Asset Transfer Information in Renewal, SNAP 6 Month Report, RAC</v>
      </c>
      <c r="C45" s="357" t="s">
        <v>120</v>
      </c>
      <c r="D45" s="230">
        <f>VLOOKUP(A45,'S12 Details'!34:168,4,FALSE)</f>
        <v>44523</v>
      </c>
      <c r="E45" s="33">
        <v>4</v>
      </c>
      <c r="F45" s="33">
        <v>4</v>
      </c>
      <c r="G45" s="33"/>
      <c r="H45" s="33"/>
      <c r="I45" s="33"/>
      <c r="J45" s="33"/>
      <c r="K45" s="232">
        <f>E45-SUM(F45+G45+H45+I45+J45)</f>
        <v>0</v>
      </c>
      <c r="L45" s="33">
        <f>F45+G45</f>
        <v>4</v>
      </c>
      <c r="M45" s="345">
        <f>IFERROR(L45/E45,0)</f>
        <v>1</v>
      </c>
      <c r="N45" s="345">
        <f>IFERROR(F45/L45,0)</f>
        <v>1</v>
      </c>
      <c r="O45" s="345">
        <f>IFERROR(R45/L45,0)</f>
        <v>1</v>
      </c>
      <c r="P45" s="2"/>
      <c r="Q45" s="2"/>
      <c r="R45" s="346">
        <v>4</v>
      </c>
    </row>
    <row r="46" spans="1:18" ht="26.15" customHeight="1" x14ac:dyDescent="0.35">
      <c r="A46" s="363">
        <v>2124144</v>
      </c>
      <c r="B46" s="228" t="str">
        <f>VLOOKUP(A46,'S12 Details'!35:120,2,FALSE)</f>
        <v>Update to change the description for Connecting to Benefits on My Information and Dashboard</v>
      </c>
      <c r="C46" s="357" t="s">
        <v>120</v>
      </c>
      <c r="D46" s="230">
        <f>VLOOKUP(A46,'S12 Details'!35:169,4,FALSE)</f>
        <v>44523</v>
      </c>
      <c r="E46" s="33">
        <f>VLOOKUP(A46,'S12 Details'!A35:Q127,17,0)</f>
        <v>0</v>
      </c>
      <c r="F46" s="33"/>
      <c r="G46" s="33"/>
      <c r="H46" s="33"/>
      <c r="I46" s="33"/>
      <c r="J46" s="33"/>
      <c r="K46" s="232">
        <f>E46-SUM(F46+G46+H46+I46+J46)</f>
        <v>0</v>
      </c>
      <c r="L46" s="33">
        <f>F46+G46</f>
        <v>0</v>
      </c>
      <c r="M46" s="345">
        <f>IFERROR(L46/E46,0)</f>
        <v>0</v>
      </c>
      <c r="N46" s="345">
        <f>IFERROR(F46/L46,0)</f>
        <v>0</v>
      </c>
      <c r="O46" s="345">
        <f>IFERROR(R46/L46,0)</f>
        <v>0</v>
      </c>
      <c r="P46" s="2"/>
      <c r="Q46" s="41"/>
      <c r="R46" s="346"/>
    </row>
    <row r="47" spans="1:18" ht="26.15" customHeight="1" x14ac:dyDescent="0.35">
      <c r="A47" s="363">
        <v>2124242</v>
      </c>
      <c r="B47" s="228" t="str">
        <f>VLOOKUP(A47,'S12 Details'!36:121,2,FALSE)</f>
        <v>I94NumberValidator - Validation needs to be changed to accept letters or numbers in the 10th position</v>
      </c>
      <c r="C47" s="357" t="s">
        <v>120</v>
      </c>
      <c r="D47" s="230" t="str">
        <f>VLOOKUP(A47,'S12 Details'!36:170,4,FALSE)</f>
        <v>TBD</v>
      </c>
      <c r="E47" s="33">
        <f>VLOOKUP(A47,'S12 Details'!A36:Q128,17,0)</f>
        <v>0</v>
      </c>
      <c r="F47" s="33"/>
      <c r="G47" s="33"/>
      <c r="H47" s="33"/>
      <c r="I47" s="33"/>
      <c r="J47" s="33"/>
      <c r="K47" s="232">
        <f>E47-SUM(F47+G47+H47+I47+J47)</f>
        <v>0</v>
      </c>
      <c r="L47" s="33">
        <f>F47+G47</f>
        <v>0</v>
      </c>
      <c r="M47" s="345">
        <f>IFERROR(L47/E47,0)</f>
        <v>0</v>
      </c>
      <c r="N47" s="345">
        <f>IFERROR(F47/L47,0)</f>
        <v>0</v>
      </c>
      <c r="O47" s="345">
        <f>IFERROR(R47/L47,0)</f>
        <v>0</v>
      </c>
      <c r="P47" s="2"/>
      <c r="Q47" s="41"/>
      <c r="R47" s="346"/>
    </row>
    <row r="48" spans="1:18" ht="26.15" customHeight="1" x14ac:dyDescent="0.35">
      <c r="A48" s="363">
        <v>2134083</v>
      </c>
      <c r="B48" s="228" t="str">
        <f>VLOOKUP(A48,'S12 Details'!37:122,2,FALSE)</f>
        <v>Incomplete SNAP Application Submission</v>
      </c>
      <c r="C48" s="357" t="s">
        <v>120</v>
      </c>
      <c r="D48" s="230" t="str">
        <f>VLOOKUP(A48,'S12 Details'!37:171,4,FALSE)</f>
        <v>TBD</v>
      </c>
      <c r="E48" s="33">
        <f>VLOOKUP(A48,'S12 Details'!A37:Q129,17,0)</f>
        <v>0</v>
      </c>
      <c r="F48" s="33"/>
      <c r="G48" s="33"/>
      <c r="H48" s="33"/>
      <c r="I48" s="33"/>
      <c r="J48" s="33"/>
      <c r="K48" s="232">
        <f t="shared" ref="K48" si="17">E48-SUM(F48+G48+H48+I48+J48)</f>
        <v>0</v>
      </c>
      <c r="L48" s="33">
        <f t="shared" ref="L48:L49" si="18">F48+G48</f>
        <v>0</v>
      </c>
      <c r="M48" s="345">
        <f t="shared" ref="M48:M49" si="19">IFERROR(L48/E48,0)</f>
        <v>0</v>
      </c>
      <c r="N48" s="345">
        <f t="shared" ref="N48:N49" si="20">IFERROR(F48/L48,0)</f>
        <v>0</v>
      </c>
      <c r="O48" s="345">
        <f t="shared" ref="O48:O49" si="21">IFERROR(R48/L48,0)</f>
        <v>0</v>
      </c>
      <c r="P48" s="2"/>
      <c r="Q48" s="41"/>
      <c r="R48" s="346"/>
    </row>
    <row r="49" spans="1:18" ht="26.15" customHeight="1" x14ac:dyDescent="0.35">
      <c r="A49" s="363">
        <v>2134082</v>
      </c>
      <c r="B49" s="228" t="str">
        <f>VLOOKUP(A49,'S12 Details'!38:123,2,FALSE)</f>
        <v>Update the Names of Some FDSH Fields and Split onto PDF</v>
      </c>
      <c r="C49" s="357" t="s">
        <v>120</v>
      </c>
      <c r="D49" s="230" t="str">
        <f>VLOOKUP(A49,'S12 Details'!38:172,4,FALSE)</f>
        <v>TBD</v>
      </c>
      <c r="E49" s="33">
        <f>VLOOKUP(A49,'S12 Details'!A38:Q130,17,0)</f>
        <v>2</v>
      </c>
      <c r="F49" s="33">
        <v>2</v>
      </c>
      <c r="G49" s="33"/>
      <c r="H49" s="33"/>
      <c r="I49" s="33"/>
      <c r="J49" s="33"/>
      <c r="K49" s="232">
        <v>0</v>
      </c>
      <c r="L49" s="33">
        <f t="shared" si="18"/>
        <v>2</v>
      </c>
      <c r="M49" s="345">
        <f t="shared" si="19"/>
        <v>1</v>
      </c>
      <c r="N49" s="345">
        <f t="shared" si="20"/>
        <v>1</v>
      </c>
      <c r="O49" s="345">
        <f t="shared" si="21"/>
        <v>1</v>
      </c>
      <c r="P49" s="98"/>
      <c r="Q49" s="42"/>
      <c r="R49" s="346">
        <v>2</v>
      </c>
    </row>
    <row r="50" spans="1:18" ht="26.15" customHeight="1" x14ac:dyDescent="0.35">
      <c r="A50" s="1"/>
      <c r="B50" s="34"/>
      <c r="C50" s="35"/>
      <c r="D50" s="36"/>
      <c r="E50" s="33"/>
      <c r="F50" s="33"/>
      <c r="G50" s="33"/>
      <c r="H50" s="33"/>
      <c r="I50" s="33"/>
      <c r="J50" s="33"/>
      <c r="K50" s="59"/>
      <c r="L50" s="33"/>
      <c r="M50" s="345"/>
      <c r="N50" s="345"/>
      <c r="O50" s="345"/>
      <c r="P50" s="346"/>
      <c r="Q50" s="41"/>
      <c r="R50" s="346"/>
    </row>
    <row r="51" spans="1:18" ht="26.15" customHeight="1" x14ac:dyDescent="0.35">
      <c r="A51" s="1"/>
      <c r="B51" s="34"/>
      <c r="C51" s="35"/>
      <c r="D51" s="36"/>
      <c r="E51" s="33"/>
      <c r="F51" s="33"/>
      <c r="G51" s="33"/>
      <c r="H51" s="33"/>
      <c r="I51" s="33"/>
      <c r="J51" s="33"/>
      <c r="K51" s="59"/>
      <c r="L51" s="33"/>
      <c r="M51" s="345"/>
      <c r="N51" s="345"/>
      <c r="O51" s="345"/>
      <c r="P51" s="98"/>
      <c r="Q51" s="41"/>
      <c r="R51" s="346"/>
    </row>
    <row r="52" spans="1:18" ht="26.15" customHeight="1" x14ac:dyDescent="0.35">
      <c r="A52" s="1"/>
      <c r="B52" s="228"/>
      <c r="C52" s="229"/>
      <c r="D52" s="230"/>
      <c r="E52" s="231"/>
      <c r="F52" s="33"/>
      <c r="G52" s="33"/>
      <c r="H52" s="33"/>
      <c r="I52" s="33"/>
      <c r="J52" s="33"/>
      <c r="K52" s="232"/>
      <c r="L52" s="33"/>
      <c r="M52" s="345"/>
      <c r="N52" s="345"/>
      <c r="O52" s="345"/>
      <c r="P52" s="2"/>
      <c r="Q52" s="41"/>
      <c r="R52" s="346"/>
    </row>
    <row r="53" spans="1:18" ht="26.15" customHeight="1" x14ac:dyDescent="0.35">
      <c r="A53" s="1"/>
      <c r="B53" s="228"/>
      <c r="C53" s="229"/>
      <c r="D53" s="230"/>
      <c r="E53" s="231"/>
      <c r="F53" s="33"/>
      <c r="G53" s="33"/>
      <c r="H53" s="33"/>
      <c r="I53" s="33"/>
      <c r="J53" s="33"/>
      <c r="K53" s="232"/>
      <c r="L53" s="33"/>
      <c r="M53" s="345"/>
      <c r="N53" s="345"/>
      <c r="O53" s="345"/>
      <c r="P53" s="2"/>
      <c r="Q53" s="41"/>
      <c r="R53" s="346"/>
    </row>
    <row r="54" spans="1:18" ht="26.15" customHeight="1" x14ac:dyDescent="0.35">
      <c r="A54" s="1"/>
      <c r="B54" s="228"/>
      <c r="C54" s="229"/>
      <c r="D54" s="230"/>
      <c r="E54" s="231"/>
      <c r="F54" s="33"/>
      <c r="G54" s="33"/>
      <c r="H54" s="33"/>
      <c r="I54" s="33"/>
      <c r="J54" s="33"/>
      <c r="K54" s="232"/>
      <c r="L54" s="33"/>
      <c r="M54" s="345"/>
      <c r="N54" s="345"/>
      <c r="O54" s="345"/>
      <c r="P54" s="2"/>
      <c r="Q54" s="41"/>
      <c r="R54" s="346"/>
    </row>
    <row r="55" spans="1:18" ht="26.15" customHeight="1" x14ac:dyDescent="0.35">
      <c r="A55" s="1"/>
      <c r="B55" s="228"/>
      <c r="C55" s="229"/>
      <c r="D55" s="230"/>
      <c r="E55" s="231"/>
      <c r="F55" s="33"/>
      <c r="G55" s="33"/>
      <c r="H55" s="33"/>
      <c r="I55" s="33"/>
      <c r="J55" s="33"/>
      <c r="K55" s="232"/>
      <c r="L55" s="33"/>
      <c r="M55" s="345"/>
      <c r="N55" s="345"/>
      <c r="O55" s="345"/>
      <c r="P55" s="2"/>
      <c r="Q55" s="41"/>
      <c r="R55" s="346"/>
    </row>
    <row r="56" spans="1:18" ht="26.15" customHeight="1" x14ac:dyDescent="0.35">
      <c r="A56" s="1"/>
      <c r="B56" s="228"/>
      <c r="C56" s="229"/>
      <c r="D56" s="230"/>
      <c r="E56" s="231"/>
      <c r="F56" s="33"/>
      <c r="G56" s="33"/>
      <c r="H56" s="33"/>
      <c r="I56" s="33"/>
      <c r="J56" s="33"/>
      <c r="K56" s="232"/>
      <c r="L56" s="33"/>
      <c r="M56" s="345"/>
      <c r="N56" s="345"/>
      <c r="O56" s="345"/>
      <c r="P56" s="2"/>
      <c r="Q56" s="41"/>
      <c r="R56" s="346"/>
    </row>
    <row r="57" spans="1:18" ht="26.15" customHeight="1" x14ac:dyDescent="0.35">
      <c r="A57" s="1"/>
      <c r="B57" s="228"/>
      <c r="C57" s="229"/>
      <c r="D57" s="230"/>
      <c r="E57" s="231"/>
      <c r="F57" s="33"/>
      <c r="G57" s="33"/>
      <c r="H57" s="33"/>
      <c r="I57" s="33"/>
      <c r="J57" s="33"/>
      <c r="K57" s="232"/>
      <c r="L57" s="33"/>
      <c r="M57" s="345"/>
      <c r="N57" s="345"/>
      <c r="O57" s="345"/>
      <c r="P57" s="2"/>
      <c r="Q57" s="41"/>
      <c r="R57" s="346"/>
    </row>
    <row r="58" spans="1:18" ht="26.15" customHeight="1" x14ac:dyDescent="0.35">
      <c r="A58" s="1"/>
      <c r="B58" s="228"/>
      <c r="C58" s="229"/>
      <c r="D58" s="230"/>
      <c r="E58" s="231"/>
      <c r="F58" s="33"/>
      <c r="G58" s="33"/>
      <c r="H58" s="33"/>
      <c r="I58" s="33"/>
      <c r="J58" s="33"/>
      <c r="K58" s="232"/>
      <c r="L58" s="33"/>
      <c r="M58" s="345"/>
      <c r="N58" s="345"/>
      <c r="O58" s="345"/>
      <c r="P58" s="2"/>
      <c r="Q58" s="41"/>
      <c r="R58" s="346"/>
    </row>
    <row r="59" spans="1:18" ht="26.15" customHeight="1" x14ac:dyDescent="0.35">
      <c r="A59" s="1"/>
      <c r="B59" s="228"/>
      <c r="C59" s="35"/>
      <c r="D59" s="230"/>
      <c r="E59" s="231"/>
      <c r="F59" s="33"/>
      <c r="G59" s="33"/>
      <c r="H59" s="33"/>
      <c r="I59" s="33"/>
      <c r="J59" s="33"/>
      <c r="K59" s="232"/>
      <c r="L59" s="33"/>
      <c r="M59" s="345"/>
      <c r="N59" s="345"/>
      <c r="O59" s="345"/>
      <c r="P59" s="31"/>
      <c r="Q59" s="41"/>
      <c r="R59" s="346"/>
    </row>
    <row r="60" spans="1:18" ht="26.15" customHeight="1" x14ac:dyDescent="0.35">
      <c r="A60" s="1"/>
      <c r="B60" s="228"/>
      <c r="C60" s="229"/>
      <c r="D60" s="230"/>
      <c r="E60" s="231"/>
      <c r="F60" s="33"/>
      <c r="G60" s="33"/>
      <c r="H60" s="33"/>
      <c r="I60" s="33"/>
      <c r="J60" s="33"/>
      <c r="K60" s="232"/>
      <c r="L60" s="33"/>
      <c r="M60" s="345"/>
      <c r="N60" s="345"/>
      <c r="O60" s="345"/>
      <c r="P60" s="2"/>
      <c r="Q60" s="41"/>
      <c r="R60" s="346"/>
    </row>
    <row r="61" spans="1:18" ht="26.15" customHeight="1" x14ac:dyDescent="0.35">
      <c r="A61" s="1"/>
      <c r="B61" s="228"/>
      <c r="C61" s="229"/>
      <c r="D61" s="230"/>
      <c r="E61" s="231"/>
      <c r="F61" s="33"/>
      <c r="G61" s="33"/>
      <c r="H61" s="33"/>
      <c r="I61" s="33"/>
      <c r="J61" s="33"/>
      <c r="K61" s="232"/>
      <c r="L61" s="33"/>
      <c r="M61" s="345"/>
      <c r="N61" s="345"/>
      <c r="O61" s="345"/>
      <c r="P61" s="31"/>
      <c r="Q61" s="42"/>
      <c r="R61" s="346"/>
    </row>
    <row r="62" spans="1:18" ht="14.5" x14ac:dyDescent="0.35">
      <c r="A62" s="1"/>
      <c r="B62" s="34"/>
      <c r="C62" s="35"/>
      <c r="D62" s="36"/>
      <c r="E62" s="33"/>
      <c r="F62" s="33"/>
      <c r="G62" s="33"/>
      <c r="H62" s="33"/>
      <c r="I62" s="33"/>
      <c r="J62" s="33"/>
      <c r="K62" s="59"/>
      <c r="L62" s="33"/>
      <c r="M62" s="345"/>
      <c r="N62" s="345"/>
      <c r="O62" s="345"/>
      <c r="P62" s="98"/>
      <c r="Q62" s="41"/>
      <c r="R62" s="346"/>
    </row>
    <row r="63" spans="1:18" ht="26.15" customHeight="1" x14ac:dyDescent="0.35">
      <c r="A63" s="1"/>
      <c r="B63" s="34"/>
      <c r="C63" s="35"/>
      <c r="D63" s="36"/>
      <c r="E63" s="33"/>
      <c r="F63" s="33"/>
      <c r="G63" s="33"/>
      <c r="H63" s="33"/>
      <c r="I63" s="33"/>
      <c r="J63" s="33"/>
      <c r="K63" s="59"/>
      <c r="L63" s="33"/>
      <c r="M63" s="345"/>
      <c r="N63" s="345"/>
      <c r="O63" s="345"/>
      <c r="P63" s="98"/>
      <c r="Q63" s="42"/>
      <c r="R63" s="346"/>
    </row>
    <row r="64" spans="1:18" ht="26.15" customHeight="1" x14ac:dyDescent="0.35">
      <c r="A64" s="1"/>
      <c r="B64" s="34"/>
      <c r="C64" s="35"/>
      <c r="D64" s="36"/>
      <c r="E64" s="33"/>
      <c r="F64" s="33"/>
      <c r="G64" s="33"/>
      <c r="H64" s="33"/>
      <c r="I64" s="33"/>
      <c r="J64" s="33"/>
      <c r="K64" s="59"/>
      <c r="L64" s="33"/>
      <c r="M64" s="345"/>
      <c r="N64" s="345"/>
      <c r="O64" s="345"/>
      <c r="P64" s="98"/>
      <c r="Q64" s="41"/>
      <c r="R64" s="346"/>
    </row>
    <row r="65" spans="1:18" ht="26.15" customHeight="1" x14ac:dyDescent="0.35">
      <c r="A65" s="1"/>
      <c r="B65" s="34"/>
      <c r="C65" s="35"/>
      <c r="D65" s="36"/>
      <c r="E65" s="33"/>
      <c r="F65" s="33"/>
      <c r="G65" s="33"/>
      <c r="H65" s="33"/>
      <c r="I65" s="33"/>
      <c r="J65" s="33"/>
      <c r="K65" s="59"/>
      <c r="L65" s="33"/>
      <c r="M65" s="345"/>
      <c r="N65" s="345"/>
      <c r="O65" s="345"/>
      <c r="P65" s="98"/>
      <c r="Q65" s="41"/>
      <c r="R65" s="346"/>
    </row>
    <row r="66" spans="1:18" ht="26.15" customHeight="1" x14ac:dyDescent="0.35">
      <c r="A66" s="1"/>
      <c r="B66" s="34"/>
      <c r="C66" s="229"/>
      <c r="D66" s="230"/>
      <c r="E66" s="231"/>
      <c r="F66" s="33"/>
      <c r="G66" s="33"/>
      <c r="H66" s="33"/>
      <c r="I66" s="33"/>
      <c r="J66" s="33"/>
      <c r="K66" s="232"/>
      <c r="L66" s="33"/>
      <c r="M66" s="345"/>
      <c r="N66" s="345"/>
      <c r="O66" s="345"/>
      <c r="P66" s="2"/>
      <c r="Q66" s="41"/>
      <c r="R66" s="346"/>
    </row>
    <row r="67" spans="1:18" ht="26.15" customHeight="1" x14ac:dyDescent="0.35">
      <c r="A67" s="1"/>
      <c r="B67" s="34"/>
      <c r="C67" s="229"/>
      <c r="D67" s="230"/>
      <c r="E67" s="231"/>
      <c r="F67" s="33"/>
      <c r="G67" s="33"/>
      <c r="H67" s="33"/>
      <c r="I67" s="33"/>
      <c r="J67" s="33"/>
      <c r="K67" s="232"/>
      <c r="L67" s="33"/>
      <c r="M67" s="345"/>
      <c r="N67" s="345"/>
      <c r="O67" s="345"/>
      <c r="P67" s="2"/>
      <c r="Q67" s="41"/>
      <c r="R67" s="346"/>
    </row>
    <row r="68" spans="1:18" x14ac:dyDescent="0.3">
      <c r="A68" s="389" t="s">
        <v>110</v>
      </c>
      <c r="B68" s="390"/>
      <c r="C68" s="390"/>
      <c r="D68" s="391"/>
      <c r="E68" s="343">
        <f t="shared" ref="E68:L68" si="22">SUM(E12:E67)</f>
        <v>102</v>
      </c>
      <c r="F68" s="343">
        <f t="shared" si="22"/>
        <v>102</v>
      </c>
      <c r="G68" s="343">
        <f t="shared" si="22"/>
        <v>0</v>
      </c>
      <c r="H68" s="343">
        <f t="shared" si="22"/>
        <v>0</v>
      </c>
      <c r="I68" s="343">
        <f t="shared" si="22"/>
        <v>0</v>
      </c>
      <c r="J68" s="343">
        <f t="shared" si="22"/>
        <v>0</v>
      </c>
      <c r="K68" s="61">
        <f t="shared" si="22"/>
        <v>0</v>
      </c>
      <c r="L68" s="343">
        <f t="shared" si="22"/>
        <v>102</v>
      </c>
      <c r="M68" s="38">
        <f>L68/E68</f>
        <v>1</v>
      </c>
      <c r="N68" s="38">
        <f>IFERROR(F68/L68,0)</f>
        <v>1</v>
      </c>
      <c r="O68" s="38">
        <f>IFERROR(R68/L68,0)</f>
        <v>0.86274509803921573</v>
      </c>
      <c r="P68" s="37"/>
      <c r="Q68" s="41"/>
      <c r="R68" s="30">
        <f>SUM(R12:R67)</f>
        <v>88</v>
      </c>
    </row>
  </sheetData>
  <autoFilter ref="A11:R71" xr:uid="{F4424A7D-8DAA-4533-B98A-C3ED3808CCF1}"/>
  <mergeCells count="19">
    <mergeCell ref="N7:N8"/>
    <mergeCell ref="O7:O8"/>
    <mergeCell ref="A1:K1"/>
    <mergeCell ref="I2:J2"/>
    <mergeCell ref="I3:J3"/>
    <mergeCell ref="A6:O6"/>
    <mergeCell ref="A7:A8"/>
    <mergeCell ref="B7:B8"/>
    <mergeCell ref="C7:C8"/>
    <mergeCell ref="D7:D8"/>
    <mergeCell ref="E7:E8"/>
    <mergeCell ref="F7:F8"/>
    <mergeCell ref="I9:K9"/>
    <mergeCell ref="L9:M9"/>
    <mergeCell ref="A68:D68"/>
    <mergeCell ref="G7:G8"/>
    <mergeCell ref="H7:H8"/>
    <mergeCell ref="I7:K8"/>
    <mergeCell ref="L7:M8"/>
  </mergeCells>
  <conditionalFormatting sqref="A50:A51">
    <cfRule type="duplicateValues" dxfId="103" priority="13"/>
  </conditionalFormatting>
  <conditionalFormatting sqref="A52:A58">
    <cfRule type="duplicateValues" dxfId="102" priority="12"/>
  </conditionalFormatting>
  <conditionalFormatting sqref="A59">
    <cfRule type="duplicateValues" dxfId="101" priority="11"/>
  </conditionalFormatting>
  <conditionalFormatting sqref="A60:A61">
    <cfRule type="duplicateValues" dxfId="100" priority="10"/>
  </conditionalFormatting>
  <conditionalFormatting sqref="A15">
    <cfRule type="duplicateValues" dxfId="99" priority="1"/>
  </conditionalFormatting>
  <conditionalFormatting sqref="A15">
    <cfRule type="duplicateValues" dxfId="98" priority="2"/>
  </conditionalFormatting>
  <hyperlinks>
    <hyperlink ref="A15" r:id="rId1" display="https://octane.deloitte.com/ui/entity-navigation.jsp?p=1001/399004&amp;entityType=work_item&amp;id=1946657" xr:uid="{7CE4EAAE-429D-42A4-BD6B-B61941F0B922}"/>
    <hyperlink ref="A37" r:id="rId2" display="https://octane.deloitte.com/ui/entity-navigation.jsp?p=1001/399004&amp;entityType=work_item&amp;id=2123365" xr:uid="{A580AEE3-F811-458F-B2A1-411312F30EDD}"/>
    <hyperlink ref="A38" r:id="rId3" display="https://octane.deloitte.com/ui/entity-navigation.jsp?p=1001/399004&amp;entityType=work_item&amp;id=2123359" xr:uid="{F2ABFC2C-C33A-457A-9BEF-5ABD366C952A}"/>
    <hyperlink ref="A39" r:id="rId4" display="https://octane.deloitte.com/ui/entity-navigation.jsp?p=1001/399004&amp;entityType=work_item&amp;id=2124031" xr:uid="{46AAE48C-1E6A-4F72-9B2D-750744CCFDB9}"/>
    <hyperlink ref="A40" r:id="rId5" display="https://octane.deloitte.com/ui/entity-navigation.jsp?p=1001/399004&amp;entityType=work_item&amp;id=2121645" xr:uid="{1DDF3ACC-0E54-4813-A3F1-30204C38B780}"/>
    <hyperlink ref="A41" r:id="rId6" display="https://octane.deloitte.com/ui/entity-navigation.jsp?p=1001/399004&amp;entityType=work_item&amp;id=2121646" xr:uid="{2720964D-D724-4018-ABDB-DB1F738B0114}"/>
    <hyperlink ref="A42" r:id="rId7" display="https://octane.deloitte.com/ui/entity-navigation.jsp?p=1001/399004&amp;entityType=work_item&amp;id=2123393" xr:uid="{CC507942-A3CC-43B9-98E5-7DA804098D4B}"/>
    <hyperlink ref="A43" r:id="rId8" display="https://octane.deloitte.com/ui/entity-navigation.jsp?p=1001/399004&amp;entityType=work_item&amp;id=2119992" xr:uid="{A6C5C43E-818D-416B-8D65-2D2194C022AE}"/>
    <hyperlink ref="A44" r:id="rId9" display="https://octane.deloitte.com/ui/entity-navigation.jsp?p=1001/399004&amp;entityType=work_item&amp;id=2124143" xr:uid="{5CA00401-BB09-44C5-BC92-0A1701A6B095}"/>
    <hyperlink ref="A45" r:id="rId10" display="https://octane.deloitte.com/ui/entity-navigation.jsp?p=1001/399004&amp;entityType=work_item&amp;id=2124142" xr:uid="{7802A279-4A58-41D4-99FE-E0AE5BA32532}"/>
    <hyperlink ref="A46" r:id="rId11" display="https://octane.deloitte.com/ui/entity-navigation.jsp?p=1001/399004&amp;entityType=work_item&amp;id=2124144" xr:uid="{943B318F-E288-42E5-96C4-E67A5BF143F3}"/>
    <hyperlink ref="A48" r:id="rId12" display="https://octane.deloitte.com/ui/entity-navigation.jsp?p=1001/399004&amp;entityType=work_item&amp;id=2134083" xr:uid="{AFB22754-12B2-4626-B012-9CCFD11F079C}"/>
    <hyperlink ref="A49" r:id="rId13" display="https://octane.deloitte.com/ui/entity-navigation.jsp?p=1001/399004&amp;entityType=work_item&amp;id=2134082" xr:uid="{CFFF3E90-F4FC-4C14-A477-09C290927A35}"/>
  </hyperlinks>
  <pageMargins left="0.7" right="0.7" top="0.75" bottom="0.75" header="0.3" footer="0.3"/>
  <pageSetup paperSize="9" orientation="portrait" r:id="rId1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8332D-4B38-44F4-A44E-097E63962258}">
  <dimension ref="A1:Q40"/>
  <sheetViews>
    <sheetView topLeftCell="B1" zoomScale="85" workbookViewId="0">
      <selection activeCell="E44" sqref="E44"/>
    </sheetView>
  </sheetViews>
  <sheetFormatPr defaultColWidth="8.7265625" defaultRowHeight="13" x14ac:dyDescent="0.3"/>
  <cols>
    <col min="1" max="1" width="8.7265625" style="56"/>
    <col min="2" max="2" width="57.1796875" style="100" customWidth="1"/>
    <col min="3" max="3" width="7.1796875" style="56" customWidth="1"/>
    <col min="4" max="4" width="16.81640625" style="89" customWidth="1"/>
    <col min="5" max="5" width="13.453125" style="56" customWidth="1"/>
    <col min="6" max="6" width="15.81640625" style="56" customWidth="1"/>
    <col min="7" max="7" width="20.453125" style="89" bestFit="1" customWidth="1"/>
    <col min="8" max="8" width="24.26953125" style="89" bestFit="1" customWidth="1"/>
    <col min="9" max="9" width="19.54296875" style="56" customWidth="1"/>
    <col min="10" max="10" width="18.1796875" style="56" bestFit="1" customWidth="1"/>
    <col min="11" max="11" width="11.81640625" style="56" customWidth="1"/>
    <col min="12" max="13" width="8.7265625" style="56"/>
    <col min="14" max="14" width="24.81640625" style="56" customWidth="1"/>
    <col min="15" max="15" width="8.7265625" style="56" customWidth="1"/>
    <col min="16" max="16" width="19.1796875" style="56" customWidth="1"/>
    <col min="17" max="17" width="24.26953125" style="56" customWidth="1"/>
    <col min="18" max="16384" width="8.7265625" style="56"/>
  </cols>
  <sheetData>
    <row r="1" spans="1:17" x14ac:dyDescent="0.3">
      <c r="A1" s="417" t="s">
        <v>1636</v>
      </c>
      <c r="B1" s="417"/>
      <c r="C1" s="417"/>
      <c r="D1" s="417"/>
      <c r="E1" s="417"/>
      <c r="F1" s="417"/>
      <c r="G1" s="417"/>
      <c r="H1" s="417"/>
      <c r="I1" s="417"/>
      <c r="J1" s="417"/>
      <c r="K1" s="417"/>
      <c r="L1" s="417"/>
      <c r="M1" s="417"/>
      <c r="N1" s="417"/>
      <c r="O1" s="417"/>
      <c r="P1" s="417"/>
    </row>
    <row r="2" spans="1:17" ht="15.5" x14ac:dyDescent="0.3">
      <c r="A2" s="210" t="s">
        <v>1</v>
      </c>
      <c r="B2" s="101" t="s">
        <v>2</v>
      </c>
      <c r="C2" s="210" t="s">
        <v>240</v>
      </c>
      <c r="D2" s="210" t="s">
        <v>3</v>
      </c>
      <c r="E2" s="210" t="s">
        <v>154</v>
      </c>
      <c r="F2" s="210" t="s">
        <v>5</v>
      </c>
      <c r="G2" s="210" t="s">
        <v>6</v>
      </c>
      <c r="H2" s="210" t="s">
        <v>7</v>
      </c>
      <c r="I2" s="210" t="s">
        <v>8</v>
      </c>
      <c r="J2" s="210" t="s">
        <v>9</v>
      </c>
      <c r="K2" s="210" t="s">
        <v>10</v>
      </c>
      <c r="L2" s="210" t="s">
        <v>12</v>
      </c>
      <c r="M2" s="210" t="s">
        <v>13</v>
      </c>
      <c r="N2" s="210" t="s">
        <v>14</v>
      </c>
      <c r="O2" s="210" t="s">
        <v>15</v>
      </c>
      <c r="P2" s="210" t="s">
        <v>18</v>
      </c>
      <c r="Q2" s="56" t="s">
        <v>541</v>
      </c>
    </row>
    <row r="3" spans="1:17" ht="14.5" customHeight="1" x14ac:dyDescent="0.35">
      <c r="A3" s="285">
        <v>2053267</v>
      </c>
      <c r="B3" s="160" t="s">
        <v>1705</v>
      </c>
      <c r="C3" s="41"/>
      <c r="D3" s="111">
        <v>44488</v>
      </c>
      <c r="E3" s="111"/>
      <c r="F3" s="1"/>
      <c r="G3" s="346">
        <v>2</v>
      </c>
      <c r="H3" s="346"/>
      <c r="I3" s="41" t="s">
        <v>104</v>
      </c>
      <c r="J3" s="41" t="s">
        <v>1048</v>
      </c>
      <c r="K3" s="41"/>
      <c r="L3" s="103"/>
      <c r="M3" s="103"/>
      <c r="N3" s="349"/>
      <c r="O3" s="41"/>
      <c r="P3" s="41"/>
      <c r="Q3" s="56">
        <f>IF(ISBLANK(G3),F3,G3)</f>
        <v>2</v>
      </c>
    </row>
    <row r="4" spans="1:17" ht="14.5" customHeight="1" x14ac:dyDescent="0.35">
      <c r="A4" s="285">
        <v>2063141</v>
      </c>
      <c r="B4" s="160" t="s">
        <v>1709</v>
      </c>
      <c r="C4" s="41"/>
      <c r="D4" s="111" t="s">
        <v>162</v>
      </c>
      <c r="E4" s="111"/>
      <c r="F4" s="1"/>
      <c r="G4" s="346">
        <v>7</v>
      </c>
      <c r="H4" s="346"/>
      <c r="I4" s="41" t="s">
        <v>104</v>
      </c>
      <c r="J4" s="41" t="s">
        <v>39</v>
      </c>
      <c r="K4" s="41"/>
      <c r="L4" s="103"/>
      <c r="M4" s="103"/>
      <c r="N4" s="349"/>
      <c r="O4" s="41"/>
      <c r="P4" s="41"/>
      <c r="Q4" s="56">
        <f>IF(ISBLANK(G4),F4,G4)</f>
        <v>7</v>
      </c>
    </row>
    <row r="5" spans="1:17" ht="14.5" x14ac:dyDescent="0.3">
      <c r="A5" s="354">
        <v>2064065</v>
      </c>
      <c r="B5" s="222" t="s">
        <v>1710</v>
      </c>
      <c r="C5" s="41"/>
      <c r="D5" s="111" t="s">
        <v>162</v>
      </c>
      <c r="E5" s="41"/>
      <c r="F5" s="41"/>
      <c r="G5" s="346">
        <v>3</v>
      </c>
      <c r="H5" s="346"/>
      <c r="I5" s="41" t="s">
        <v>21</v>
      </c>
      <c r="J5" s="41" t="s">
        <v>1048</v>
      </c>
      <c r="K5" s="41"/>
      <c r="L5" s="41"/>
      <c r="M5" s="41"/>
      <c r="N5" s="41"/>
      <c r="O5" s="41"/>
      <c r="P5" s="41"/>
      <c r="Q5" s="56">
        <f t="shared" ref="Q5:Q9" si="0">IF(ISBLANK(G5),F5,G5)</f>
        <v>3</v>
      </c>
    </row>
    <row r="6" spans="1:17" ht="14.5" customHeight="1" x14ac:dyDescent="0.35">
      <c r="A6" s="213">
        <v>1946657</v>
      </c>
      <c r="B6" s="1" t="s">
        <v>1626</v>
      </c>
      <c r="C6" s="41"/>
      <c r="D6" s="111" t="s">
        <v>162</v>
      </c>
      <c r="E6" s="111"/>
      <c r="F6" s="1"/>
      <c r="G6" s="346">
        <v>4</v>
      </c>
      <c r="H6" s="346">
        <v>4</v>
      </c>
      <c r="I6" s="41" t="s">
        <v>21</v>
      </c>
      <c r="J6" s="41" t="str">
        <f>VLOOKUP(A6,'S7 Details'!A:P,10,0)</f>
        <v>Yashaswini</v>
      </c>
      <c r="K6" s="41" t="s">
        <v>46</v>
      </c>
      <c r="L6" s="103"/>
      <c r="M6" s="103"/>
      <c r="N6" s="349">
        <v>3.75</v>
      </c>
      <c r="O6" s="41"/>
      <c r="P6" s="41"/>
      <c r="Q6" s="56">
        <f>IF(ISBLANK(G6),F6,G6)</f>
        <v>4</v>
      </c>
    </row>
    <row r="7" spans="1:17" ht="14.5" customHeight="1" x14ac:dyDescent="0.35">
      <c r="A7" s="285">
        <v>2060275</v>
      </c>
      <c r="B7" s="160" t="s">
        <v>1708</v>
      </c>
      <c r="C7" s="41"/>
      <c r="D7" s="111" t="s">
        <v>162</v>
      </c>
      <c r="E7" s="111"/>
      <c r="F7" s="1"/>
      <c r="G7" s="346">
        <v>4</v>
      </c>
      <c r="H7" s="346">
        <v>4</v>
      </c>
      <c r="I7" s="41" t="s">
        <v>104</v>
      </c>
      <c r="J7" s="41" t="s">
        <v>546</v>
      </c>
      <c r="K7" s="41"/>
      <c r="L7" s="103"/>
      <c r="M7" s="103"/>
      <c r="N7" s="349"/>
      <c r="O7" s="41"/>
      <c r="P7" s="41"/>
      <c r="Q7" s="56">
        <f t="shared" si="0"/>
        <v>4</v>
      </c>
    </row>
    <row r="8" spans="1:17" ht="14.5" x14ac:dyDescent="0.35">
      <c r="A8" s="1">
        <v>2116147</v>
      </c>
      <c r="B8" s="1" t="s">
        <v>1716</v>
      </c>
      <c r="C8" s="41"/>
      <c r="D8" s="111">
        <v>44508</v>
      </c>
      <c r="E8" s="41"/>
      <c r="F8" s="41"/>
      <c r="G8" s="346">
        <v>5</v>
      </c>
      <c r="H8" s="346">
        <v>5</v>
      </c>
      <c r="I8" s="41" t="s">
        <v>104</v>
      </c>
      <c r="J8" s="41" t="s">
        <v>546</v>
      </c>
      <c r="K8" s="41" t="s">
        <v>46</v>
      </c>
      <c r="L8" s="41"/>
      <c r="M8" s="41"/>
      <c r="N8" s="41"/>
      <c r="O8" s="41"/>
      <c r="P8" s="41"/>
      <c r="Q8" s="56">
        <f t="shared" si="0"/>
        <v>5</v>
      </c>
    </row>
    <row r="9" spans="1:17" ht="14.5" x14ac:dyDescent="0.35">
      <c r="A9" s="1">
        <v>2116144</v>
      </c>
      <c r="B9" s="1" t="s">
        <v>1717</v>
      </c>
      <c r="C9" s="41"/>
      <c r="D9" s="111">
        <v>44508</v>
      </c>
      <c r="E9" s="111"/>
      <c r="F9" s="346"/>
      <c r="G9" s="346">
        <v>3</v>
      </c>
      <c r="H9" s="346"/>
      <c r="I9" s="41" t="s">
        <v>104</v>
      </c>
      <c r="J9" s="41" t="s">
        <v>520</v>
      </c>
      <c r="K9" s="41" t="s">
        <v>46</v>
      </c>
      <c r="L9" s="103"/>
      <c r="M9" s="103"/>
      <c r="N9" s="41"/>
      <c r="O9" s="41"/>
      <c r="P9" s="41"/>
      <c r="Q9" s="56">
        <f t="shared" si="0"/>
        <v>3</v>
      </c>
    </row>
    <row r="10" spans="1:17" ht="14.5" x14ac:dyDescent="0.35">
      <c r="A10" s="1">
        <v>2116113</v>
      </c>
      <c r="B10" s="1" t="s">
        <v>1718</v>
      </c>
      <c r="C10" s="41"/>
      <c r="D10" s="111">
        <v>44508</v>
      </c>
      <c r="E10" s="111"/>
      <c r="F10" s="346"/>
      <c r="G10" s="346">
        <v>2</v>
      </c>
      <c r="H10" s="346"/>
      <c r="I10" s="41" t="s">
        <v>104</v>
      </c>
      <c r="J10" s="41" t="s">
        <v>1048</v>
      </c>
      <c r="K10" s="41" t="s">
        <v>46</v>
      </c>
      <c r="L10" s="41"/>
      <c r="M10" s="41"/>
      <c r="N10" s="41"/>
      <c r="O10" s="41"/>
      <c r="P10" s="41"/>
      <c r="Q10" s="56">
        <f t="shared" ref="Q10:Q27" si="1">IF(ISBLANK(G10),F10,G10)</f>
        <v>2</v>
      </c>
    </row>
    <row r="11" spans="1:17" ht="14.5" x14ac:dyDescent="0.35">
      <c r="A11" s="1">
        <v>2115833</v>
      </c>
      <c r="B11" s="1" t="s">
        <v>1719</v>
      </c>
      <c r="C11" s="41"/>
      <c r="D11" s="111">
        <v>44509</v>
      </c>
      <c r="E11" s="111"/>
      <c r="F11" s="346"/>
      <c r="G11" s="346">
        <v>3</v>
      </c>
      <c r="H11" s="346">
        <v>3</v>
      </c>
      <c r="I11" s="41" t="s">
        <v>104</v>
      </c>
      <c r="J11" s="41" t="s">
        <v>546</v>
      </c>
      <c r="K11" s="41" t="s">
        <v>46</v>
      </c>
      <c r="L11" s="41"/>
      <c r="M11" s="41"/>
      <c r="N11" s="41"/>
      <c r="O11" s="41"/>
      <c r="P11" s="41"/>
      <c r="Q11" s="56">
        <f t="shared" si="1"/>
        <v>3</v>
      </c>
    </row>
    <row r="12" spans="1:17" ht="14.5" x14ac:dyDescent="0.35">
      <c r="A12" s="1">
        <v>2115832</v>
      </c>
      <c r="B12" s="1" t="s">
        <v>1720</v>
      </c>
      <c r="C12" s="41"/>
      <c r="D12" s="111">
        <v>44508</v>
      </c>
      <c r="E12" s="111"/>
      <c r="F12" s="346"/>
      <c r="G12" s="346">
        <v>0</v>
      </c>
      <c r="H12" s="346"/>
      <c r="I12" s="41" t="s">
        <v>555</v>
      </c>
      <c r="J12" s="41"/>
      <c r="K12" s="41"/>
      <c r="L12" s="41"/>
      <c r="M12" s="41"/>
      <c r="N12" s="41"/>
      <c r="O12" s="41"/>
      <c r="P12" s="41"/>
      <c r="Q12" s="56">
        <f t="shared" si="1"/>
        <v>0</v>
      </c>
    </row>
    <row r="13" spans="1:17" ht="14.5" x14ac:dyDescent="0.35">
      <c r="A13" s="213">
        <v>2104049</v>
      </c>
      <c r="B13" s="1" t="s">
        <v>1715</v>
      </c>
      <c r="C13" s="41"/>
      <c r="D13" s="111" t="s">
        <v>162</v>
      </c>
      <c r="E13" s="41"/>
      <c r="F13" s="41"/>
      <c r="G13" s="346">
        <v>0</v>
      </c>
      <c r="H13" s="346"/>
      <c r="I13" s="41" t="s">
        <v>555</v>
      </c>
      <c r="J13" s="41"/>
      <c r="K13" s="41"/>
      <c r="L13" s="41"/>
      <c r="M13" s="41"/>
      <c r="N13" s="41"/>
      <c r="O13" s="41"/>
      <c r="P13" s="41"/>
      <c r="Q13" s="56">
        <f t="shared" si="1"/>
        <v>0</v>
      </c>
    </row>
    <row r="14" spans="1:17" ht="14.5" x14ac:dyDescent="0.35">
      <c r="A14" s="1">
        <v>2116248</v>
      </c>
      <c r="B14" s="1" t="s">
        <v>1721</v>
      </c>
      <c r="C14" s="41"/>
      <c r="D14" s="111">
        <v>44510</v>
      </c>
      <c r="E14" s="111"/>
      <c r="F14" s="1" t="s">
        <v>1742</v>
      </c>
      <c r="G14" s="346"/>
      <c r="H14" s="346"/>
      <c r="I14" s="41" t="s">
        <v>27</v>
      </c>
      <c r="J14" s="41" t="s">
        <v>46</v>
      </c>
      <c r="K14" s="41"/>
      <c r="L14" s="41"/>
      <c r="M14" s="41"/>
      <c r="N14" s="41"/>
      <c r="O14" s="41"/>
      <c r="P14" s="41"/>
      <c r="Q14" s="56" t="str">
        <f t="shared" si="1"/>
        <v>Will be Clubbed (2116249)</v>
      </c>
    </row>
    <row r="15" spans="1:17" ht="14.5" x14ac:dyDescent="0.35">
      <c r="A15" s="1">
        <v>2116246</v>
      </c>
      <c r="B15" s="1" t="s">
        <v>1723</v>
      </c>
      <c r="C15" s="41"/>
      <c r="D15" s="111">
        <v>44511</v>
      </c>
      <c r="E15" s="111"/>
      <c r="F15" s="1" t="s">
        <v>1742</v>
      </c>
      <c r="G15" s="346"/>
      <c r="H15" s="346"/>
      <c r="I15" s="41" t="s">
        <v>27</v>
      </c>
      <c r="J15" s="41" t="s">
        <v>46</v>
      </c>
      <c r="K15" s="41"/>
      <c r="L15" s="41"/>
      <c r="M15" s="41"/>
      <c r="N15" s="41"/>
      <c r="O15" s="41"/>
      <c r="P15" s="41"/>
      <c r="Q15" s="56" t="str">
        <f t="shared" si="1"/>
        <v>Will be Clubbed (2116249)</v>
      </c>
    </row>
    <row r="16" spans="1:17" ht="14.5" x14ac:dyDescent="0.35">
      <c r="A16" s="1">
        <v>2116247</v>
      </c>
      <c r="B16" s="1" t="s">
        <v>1724</v>
      </c>
      <c r="C16" s="41"/>
      <c r="D16" s="111">
        <v>44509</v>
      </c>
      <c r="E16" s="111"/>
      <c r="F16" s="1" t="s">
        <v>1742</v>
      </c>
      <c r="G16" s="346"/>
      <c r="H16" s="346"/>
      <c r="I16" s="41" t="s">
        <v>27</v>
      </c>
      <c r="J16" s="41" t="s">
        <v>46</v>
      </c>
      <c r="K16" s="41"/>
      <c r="L16" s="41"/>
      <c r="M16" s="41"/>
      <c r="N16" s="41"/>
      <c r="O16" s="41"/>
      <c r="P16" s="41"/>
      <c r="Q16" s="56" t="str">
        <f t="shared" si="1"/>
        <v>Will be Clubbed (2116249)</v>
      </c>
    </row>
    <row r="17" spans="1:17" ht="14.5" x14ac:dyDescent="0.35">
      <c r="A17" s="1">
        <v>2116245</v>
      </c>
      <c r="B17" s="1" t="s">
        <v>1725</v>
      </c>
      <c r="C17" s="41"/>
      <c r="D17" s="111">
        <v>44509</v>
      </c>
      <c r="E17" s="111"/>
      <c r="F17" s="1" t="s">
        <v>1742</v>
      </c>
      <c r="G17" s="346"/>
      <c r="H17" s="346"/>
      <c r="I17" s="41" t="s">
        <v>27</v>
      </c>
      <c r="J17" s="41" t="s">
        <v>46</v>
      </c>
      <c r="K17" s="41"/>
      <c r="L17" s="41"/>
      <c r="M17" s="41"/>
      <c r="N17" s="41"/>
      <c r="O17" s="41"/>
      <c r="P17" s="41"/>
      <c r="Q17" s="56" t="str">
        <f t="shared" si="1"/>
        <v>Will be Clubbed (2116249)</v>
      </c>
    </row>
    <row r="18" spans="1:17" ht="14.5" x14ac:dyDescent="0.35">
      <c r="A18" s="1">
        <v>2116244</v>
      </c>
      <c r="B18" s="1" t="s">
        <v>1726</v>
      </c>
      <c r="C18" s="41"/>
      <c r="D18" s="111">
        <v>44510</v>
      </c>
      <c r="E18" s="111"/>
      <c r="F18" s="1"/>
      <c r="G18" s="346">
        <v>8</v>
      </c>
      <c r="H18" s="346"/>
      <c r="I18" s="41" t="s">
        <v>104</v>
      </c>
      <c r="J18" s="41" t="s">
        <v>39</v>
      </c>
      <c r="K18" s="41"/>
      <c r="L18" s="41"/>
      <c r="M18" s="41"/>
      <c r="N18" s="41"/>
      <c r="O18" s="41"/>
      <c r="P18" s="41"/>
      <c r="Q18" s="56">
        <f t="shared" si="1"/>
        <v>8</v>
      </c>
    </row>
    <row r="19" spans="1:17" ht="14.5" x14ac:dyDescent="0.35">
      <c r="A19" s="1">
        <v>2116240</v>
      </c>
      <c r="B19" s="1" t="s">
        <v>1727</v>
      </c>
      <c r="C19" s="41"/>
      <c r="D19" s="111">
        <v>44509</v>
      </c>
      <c r="E19" s="111"/>
      <c r="F19" s="346"/>
      <c r="G19" s="346">
        <v>7</v>
      </c>
      <c r="H19" s="346"/>
      <c r="I19" s="41" t="s">
        <v>104</v>
      </c>
      <c r="J19" s="41" t="s">
        <v>39</v>
      </c>
      <c r="K19" s="41"/>
      <c r="L19" s="41"/>
      <c r="M19" s="41"/>
      <c r="N19" s="41"/>
      <c r="O19" s="41"/>
      <c r="P19" s="41"/>
      <c r="Q19" s="56">
        <f t="shared" si="1"/>
        <v>7</v>
      </c>
    </row>
    <row r="20" spans="1:17" ht="14.5" x14ac:dyDescent="0.35">
      <c r="A20" s="1">
        <v>2116239</v>
      </c>
      <c r="B20" s="1" t="s">
        <v>1728</v>
      </c>
      <c r="C20" s="41"/>
      <c r="D20" s="111" t="s">
        <v>162</v>
      </c>
      <c r="E20" s="111"/>
      <c r="F20" s="1" t="s">
        <v>1742</v>
      </c>
      <c r="G20" s="346"/>
      <c r="H20" s="346"/>
      <c r="I20" s="41" t="s">
        <v>27</v>
      </c>
      <c r="J20" s="41" t="s">
        <v>46</v>
      </c>
      <c r="K20" s="41"/>
      <c r="L20" s="41"/>
      <c r="M20" s="41"/>
      <c r="N20" s="41"/>
      <c r="O20" s="41"/>
      <c r="P20" s="41"/>
      <c r="Q20" s="56" t="str">
        <f t="shared" si="1"/>
        <v>Will be Clubbed (2116249)</v>
      </c>
    </row>
    <row r="21" spans="1:17" ht="14.5" x14ac:dyDescent="0.3">
      <c r="A21" s="355">
        <v>2118199</v>
      </c>
      <c r="B21" s="356" t="s">
        <v>1743</v>
      </c>
      <c r="C21" s="41"/>
      <c r="D21" s="111">
        <v>44508</v>
      </c>
      <c r="E21" s="111"/>
      <c r="F21" s="346"/>
      <c r="G21" s="346">
        <v>4</v>
      </c>
      <c r="H21" s="346"/>
      <c r="I21" s="41" t="s">
        <v>104</v>
      </c>
      <c r="J21" s="41" t="s">
        <v>1048</v>
      </c>
      <c r="K21" s="41"/>
      <c r="L21" s="41"/>
      <c r="M21" s="41"/>
      <c r="N21" s="41"/>
      <c r="O21" s="41"/>
      <c r="P21" s="41"/>
      <c r="Q21" s="56">
        <f t="shared" si="1"/>
        <v>4</v>
      </c>
    </row>
    <row r="22" spans="1:17" ht="14.5" x14ac:dyDescent="0.35">
      <c r="A22" s="355">
        <v>2116249</v>
      </c>
      <c r="B22" s="356" t="s">
        <v>1744</v>
      </c>
      <c r="C22" s="41"/>
      <c r="D22" s="111">
        <v>44508</v>
      </c>
      <c r="E22" s="111"/>
      <c r="F22" s="1"/>
      <c r="G22" s="346">
        <v>8</v>
      </c>
      <c r="H22" s="346"/>
      <c r="I22" s="41" t="s">
        <v>104</v>
      </c>
      <c r="J22" s="41" t="s">
        <v>46</v>
      </c>
      <c r="K22" s="41"/>
      <c r="L22" s="41"/>
      <c r="M22" s="41"/>
      <c r="N22" s="41"/>
      <c r="O22" s="41"/>
      <c r="P22" s="41"/>
      <c r="Q22" s="56">
        <f t="shared" si="1"/>
        <v>8</v>
      </c>
    </row>
    <row r="23" spans="1:17" ht="14.5" x14ac:dyDescent="0.3">
      <c r="A23" s="354">
        <v>2114864</v>
      </c>
      <c r="B23" s="354" t="s">
        <v>1745</v>
      </c>
      <c r="C23" s="41"/>
      <c r="D23" s="111">
        <v>44508</v>
      </c>
      <c r="E23" s="111"/>
      <c r="F23" s="346"/>
      <c r="G23" s="346">
        <v>2</v>
      </c>
      <c r="H23" s="346"/>
      <c r="I23" s="41" t="s">
        <v>104</v>
      </c>
      <c r="J23" s="41" t="s">
        <v>520</v>
      </c>
      <c r="K23" s="41"/>
      <c r="L23" s="41"/>
      <c r="M23" s="41"/>
      <c r="N23" s="41"/>
      <c r="O23" s="41"/>
      <c r="P23" s="41"/>
      <c r="Q23" s="56">
        <f t="shared" si="1"/>
        <v>2</v>
      </c>
    </row>
    <row r="24" spans="1:17" ht="14.5" x14ac:dyDescent="0.35">
      <c r="A24" s="1">
        <v>2120491</v>
      </c>
      <c r="B24" s="160" t="s">
        <v>1746</v>
      </c>
      <c r="C24" s="359"/>
      <c r="D24" s="111">
        <v>44517</v>
      </c>
      <c r="E24" s="360"/>
      <c r="F24" s="361"/>
      <c r="G24" s="361">
        <v>5</v>
      </c>
      <c r="H24" s="361"/>
      <c r="I24" s="359" t="s">
        <v>104</v>
      </c>
      <c r="J24" s="359" t="s">
        <v>46</v>
      </c>
      <c r="K24" s="359"/>
      <c r="L24" s="359"/>
      <c r="M24" s="359"/>
      <c r="N24" s="359"/>
      <c r="O24" s="359"/>
      <c r="P24" s="359"/>
      <c r="Q24" s="56">
        <f t="shared" si="1"/>
        <v>5</v>
      </c>
    </row>
    <row r="25" spans="1:17" ht="14.5" x14ac:dyDescent="0.35">
      <c r="A25" s="1">
        <v>2123186</v>
      </c>
      <c r="B25" s="1" t="s">
        <v>1747</v>
      </c>
      <c r="C25" s="41"/>
      <c r="D25" s="111">
        <v>44517</v>
      </c>
      <c r="E25" s="111"/>
      <c r="F25" s="346"/>
      <c r="G25" s="346"/>
      <c r="H25" s="346"/>
      <c r="I25" s="41" t="s">
        <v>555</v>
      </c>
      <c r="J25" s="41"/>
      <c r="K25" s="41"/>
      <c r="L25" s="41"/>
      <c r="M25" s="41"/>
      <c r="N25" s="41"/>
      <c r="O25" s="41"/>
      <c r="P25" s="41"/>
      <c r="Q25" s="56">
        <f t="shared" si="1"/>
        <v>0</v>
      </c>
    </row>
    <row r="26" spans="1:17" ht="14.5" x14ac:dyDescent="0.3">
      <c r="A26" s="354">
        <v>2119699</v>
      </c>
      <c r="B26" s="222" t="s">
        <v>1748</v>
      </c>
      <c r="C26" s="41"/>
      <c r="D26" s="111">
        <v>44517</v>
      </c>
      <c r="E26" s="41"/>
      <c r="F26" s="41"/>
      <c r="G26" s="346">
        <v>6</v>
      </c>
      <c r="H26" s="346">
        <v>6</v>
      </c>
      <c r="I26" s="359" t="s">
        <v>104</v>
      </c>
      <c r="J26" s="41" t="s">
        <v>1048</v>
      </c>
      <c r="K26" s="41"/>
      <c r="L26" s="41"/>
      <c r="M26" s="41"/>
      <c r="N26" s="41"/>
      <c r="O26" s="41"/>
      <c r="P26" s="41"/>
      <c r="Q26" s="56">
        <f t="shared" si="1"/>
        <v>6</v>
      </c>
    </row>
    <row r="27" spans="1:17" ht="14.5" x14ac:dyDescent="0.3">
      <c r="A27" s="222">
        <v>2119703</v>
      </c>
      <c r="B27" s="222" t="s">
        <v>1749</v>
      </c>
      <c r="C27" s="41"/>
      <c r="D27" s="111">
        <v>44517</v>
      </c>
      <c r="E27" s="41"/>
      <c r="F27" s="41"/>
      <c r="G27" s="346"/>
      <c r="H27" s="346"/>
      <c r="I27" s="41" t="s">
        <v>555</v>
      </c>
      <c r="J27" s="41"/>
      <c r="K27" s="41"/>
      <c r="L27" s="41"/>
      <c r="M27" s="41"/>
      <c r="N27" s="41"/>
      <c r="O27" s="41"/>
      <c r="P27" s="41"/>
      <c r="Q27" s="56">
        <f t="shared" si="1"/>
        <v>0</v>
      </c>
    </row>
    <row r="28" spans="1:17" ht="14.5" x14ac:dyDescent="0.35">
      <c r="A28" s="222">
        <v>2123365</v>
      </c>
      <c r="B28" s="270" t="s">
        <v>1750</v>
      </c>
      <c r="C28" s="41"/>
      <c r="D28" s="111">
        <v>44519</v>
      </c>
      <c r="E28" s="41"/>
      <c r="F28" s="41"/>
      <c r="G28" s="346">
        <v>5</v>
      </c>
      <c r="H28" s="346">
        <v>5</v>
      </c>
      <c r="I28" s="41" t="s">
        <v>21</v>
      </c>
      <c r="J28" s="41" t="s">
        <v>46</v>
      </c>
      <c r="K28" s="41"/>
      <c r="L28" s="41"/>
      <c r="M28" s="41"/>
      <c r="N28" s="41"/>
      <c r="O28" s="41"/>
      <c r="P28" s="41"/>
      <c r="Q28" s="56">
        <f t="shared" ref="Q28:Q40" si="2">IF(ISBLANK(G28),F28,G28)</f>
        <v>5</v>
      </c>
    </row>
    <row r="29" spans="1:17" ht="14.5" x14ac:dyDescent="0.35">
      <c r="A29" s="222">
        <v>2123359</v>
      </c>
      <c r="B29" s="270" t="s">
        <v>1751</v>
      </c>
      <c r="C29" s="41"/>
      <c r="D29" s="111">
        <v>44522</v>
      </c>
      <c r="E29" s="41"/>
      <c r="F29" s="41"/>
      <c r="G29" s="346">
        <v>6</v>
      </c>
      <c r="H29" s="346">
        <v>6</v>
      </c>
      <c r="I29" s="359" t="s">
        <v>104</v>
      </c>
      <c r="J29" s="41" t="s">
        <v>1048</v>
      </c>
      <c r="K29" s="41"/>
      <c r="L29" s="41"/>
      <c r="M29" s="41"/>
      <c r="N29" s="41"/>
      <c r="O29" s="41"/>
      <c r="P29" s="41"/>
      <c r="Q29" s="56">
        <f t="shared" si="2"/>
        <v>6</v>
      </c>
    </row>
    <row r="30" spans="1:17" ht="14.5" x14ac:dyDescent="0.35">
      <c r="A30" s="222">
        <v>2124031</v>
      </c>
      <c r="B30" s="270" t="s">
        <v>1752</v>
      </c>
      <c r="C30" s="41"/>
      <c r="D30" s="111">
        <v>44517</v>
      </c>
      <c r="E30" s="41"/>
      <c r="F30" s="41"/>
      <c r="G30" s="346"/>
      <c r="H30" s="346"/>
      <c r="I30" s="41" t="s">
        <v>555</v>
      </c>
      <c r="J30" s="41"/>
      <c r="K30" s="41"/>
      <c r="L30" s="41"/>
      <c r="M30" s="41"/>
      <c r="N30" s="41"/>
      <c r="O30" s="41"/>
      <c r="P30" s="41"/>
      <c r="Q30" s="56">
        <f t="shared" si="2"/>
        <v>0</v>
      </c>
    </row>
    <row r="31" spans="1:17" ht="14.5" x14ac:dyDescent="0.35">
      <c r="A31" s="222">
        <v>2121645</v>
      </c>
      <c r="B31" s="270" t="s">
        <v>1753</v>
      </c>
      <c r="C31" s="41"/>
      <c r="D31" s="111">
        <v>44517</v>
      </c>
      <c r="E31" s="41"/>
      <c r="F31" s="41"/>
      <c r="G31" s="346">
        <v>3</v>
      </c>
      <c r="H31" s="346">
        <v>4</v>
      </c>
      <c r="I31" s="56" t="s">
        <v>104</v>
      </c>
      <c r="J31" s="41" t="s">
        <v>546</v>
      </c>
      <c r="K31" s="41"/>
      <c r="L31" s="41"/>
      <c r="M31" s="41"/>
      <c r="N31" s="41"/>
      <c r="O31" s="41"/>
      <c r="P31" s="41"/>
      <c r="Q31" s="56">
        <f t="shared" si="2"/>
        <v>3</v>
      </c>
    </row>
    <row r="32" spans="1:17" ht="14.5" x14ac:dyDescent="0.35">
      <c r="A32" s="222">
        <v>2121646</v>
      </c>
      <c r="B32" s="270" t="s">
        <v>1754</v>
      </c>
      <c r="C32" s="41"/>
      <c r="D32" s="111">
        <v>44519</v>
      </c>
      <c r="E32" s="41"/>
      <c r="F32" s="41"/>
      <c r="G32" s="346"/>
      <c r="H32" s="346"/>
      <c r="I32" s="41" t="s">
        <v>555</v>
      </c>
      <c r="J32" s="41"/>
      <c r="K32" s="41"/>
      <c r="L32" s="41"/>
      <c r="M32" s="41"/>
      <c r="N32" s="41"/>
      <c r="O32" s="41"/>
      <c r="P32" s="41"/>
      <c r="Q32" s="56">
        <f t="shared" si="2"/>
        <v>0</v>
      </c>
    </row>
    <row r="33" spans="1:17" ht="14.5" x14ac:dyDescent="0.35">
      <c r="A33" s="222">
        <v>2123393</v>
      </c>
      <c r="B33" s="362" t="s">
        <v>1755</v>
      </c>
      <c r="C33" s="41"/>
      <c r="D33" s="111">
        <v>44518</v>
      </c>
      <c r="E33" s="41"/>
      <c r="F33" s="41"/>
      <c r="G33" s="346">
        <v>4</v>
      </c>
      <c r="H33" s="346">
        <v>4</v>
      </c>
      <c r="I33" s="56" t="s">
        <v>104</v>
      </c>
      <c r="J33" s="41" t="s">
        <v>39</v>
      </c>
      <c r="K33" s="41"/>
      <c r="L33" s="41"/>
      <c r="M33" s="41"/>
      <c r="N33" s="41"/>
      <c r="O33" s="41"/>
      <c r="P33" s="41"/>
      <c r="Q33" s="56">
        <f t="shared" si="2"/>
        <v>4</v>
      </c>
    </row>
    <row r="34" spans="1:17" ht="14.5" x14ac:dyDescent="0.35">
      <c r="A34" s="278">
        <v>2119992</v>
      </c>
      <c r="B34" s="270" t="s">
        <v>1756</v>
      </c>
      <c r="C34" s="41"/>
      <c r="D34" s="111">
        <v>44522</v>
      </c>
      <c r="E34" s="41"/>
      <c r="F34" s="41"/>
      <c r="G34" s="346"/>
      <c r="H34" s="346"/>
      <c r="I34" s="41" t="s">
        <v>555</v>
      </c>
      <c r="J34" s="41"/>
      <c r="K34" s="41"/>
      <c r="L34" s="41"/>
      <c r="M34" s="41"/>
      <c r="N34" s="41"/>
      <c r="O34" s="41"/>
      <c r="P34" s="41"/>
      <c r="Q34" s="56">
        <f t="shared" si="2"/>
        <v>0</v>
      </c>
    </row>
    <row r="35" spans="1:17" ht="14.5" x14ac:dyDescent="0.35">
      <c r="A35" s="278">
        <v>2124143</v>
      </c>
      <c r="B35" s="270" t="s">
        <v>1757</v>
      </c>
      <c r="C35" s="41"/>
      <c r="D35" s="111">
        <v>44524</v>
      </c>
      <c r="E35" s="41"/>
      <c r="F35" s="41"/>
      <c r="G35" s="346">
        <v>4</v>
      </c>
      <c r="H35" s="346"/>
      <c r="I35" s="41" t="s">
        <v>104</v>
      </c>
      <c r="J35" s="41" t="s">
        <v>520</v>
      </c>
      <c r="K35" s="41"/>
      <c r="L35" s="41"/>
      <c r="M35" s="41"/>
      <c r="N35" s="41"/>
      <c r="O35" s="41"/>
      <c r="P35" s="41"/>
      <c r="Q35" s="56">
        <f t="shared" si="2"/>
        <v>4</v>
      </c>
    </row>
    <row r="36" spans="1:17" ht="14.5" x14ac:dyDescent="0.35">
      <c r="A36" s="278">
        <v>2124142</v>
      </c>
      <c r="B36" s="270" t="s">
        <v>1758</v>
      </c>
      <c r="C36" s="359"/>
      <c r="D36" s="111">
        <v>44523</v>
      </c>
      <c r="E36" s="359"/>
      <c r="F36" s="359"/>
      <c r="G36" s="361">
        <v>4</v>
      </c>
      <c r="H36" s="361"/>
      <c r="I36" s="56" t="s">
        <v>104</v>
      </c>
      <c r="J36" s="372" t="s">
        <v>30</v>
      </c>
      <c r="K36" s="359"/>
      <c r="L36" s="359"/>
      <c r="M36" s="359"/>
      <c r="N36" s="359"/>
      <c r="O36" s="359"/>
      <c r="P36" s="359"/>
      <c r="Q36" s="56">
        <f t="shared" si="2"/>
        <v>4</v>
      </c>
    </row>
    <row r="37" spans="1:17" ht="14.5" x14ac:dyDescent="0.35">
      <c r="A37" s="363">
        <v>2124144</v>
      </c>
      <c r="B37" s="1" t="s">
        <v>1759</v>
      </c>
      <c r="C37" s="41"/>
      <c r="D37" s="111">
        <v>44523</v>
      </c>
      <c r="E37" s="41"/>
      <c r="F37" s="41"/>
      <c r="G37" s="346"/>
      <c r="H37" s="346"/>
      <c r="I37" s="41" t="s">
        <v>555</v>
      </c>
      <c r="J37" s="41"/>
      <c r="K37" s="41"/>
      <c r="L37" s="41"/>
      <c r="M37" s="41"/>
      <c r="N37" s="41"/>
      <c r="O37" s="41"/>
      <c r="P37" s="41"/>
      <c r="Q37" s="56">
        <f t="shared" si="2"/>
        <v>0</v>
      </c>
    </row>
    <row r="38" spans="1:17" ht="14.5" x14ac:dyDescent="0.35">
      <c r="A38" s="363">
        <v>2124242</v>
      </c>
      <c r="B38" s="1" t="s">
        <v>1760</v>
      </c>
      <c r="C38" s="41"/>
      <c r="D38" s="111" t="s">
        <v>162</v>
      </c>
      <c r="E38" s="41"/>
      <c r="F38" s="41"/>
      <c r="G38" s="346"/>
      <c r="H38" s="346"/>
      <c r="I38" s="41" t="s">
        <v>555</v>
      </c>
      <c r="J38" s="41"/>
      <c r="K38" s="41"/>
      <c r="L38" s="41"/>
      <c r="M38" s="41"/>
      <c r="N38" s="41"/>
      <c r="O38" s="41"/>
      <c r="P38" s="41"/>
      <c r="Q38" s="56">
        <f t="shared" si="2"/>
        <v>0</v>
      </c>
    </row>
    <row r="39" spans="1:17" ht="14.5" x14ac:dyDescent="0.35">
      <c r="A39" s="363">
        <v>2134083</v>
      </c>
      <c r="B39" s="354" t="s">
        <v>1761</v>
      </c>
      <c r="C39" s="41"/>
      <c r="D39" s="111" t="s">
        <v>162</v>
      </c>
      <c r="E39" s="41"/>
      <c r="F39" s="41"/>
      <c r="G39" s="346">
        <v>0</v>
      </c>
      <c r="H39" s="346"/>
      <c r="I39" s="41" t="s">
        <v>555</v>
      </c>
      <c r="J39" s="41"/>
      <c r="K39" s="41"/>
      <c r="L39" s="41"/>
      <c r="M39" s="41"/>
      <c r="N39" s="41"/>
      <c r="O39" s="41"/>
      <c r="P39" s="41"/>
      <c r="Q39" s="56">
        <f t="shared" si="2"/>
        <v>0</v>
      </c>
    </row>
    <row r="40" spans="1:17" ht="14.5" x14ac:dyDescent="0.35">
      <c r="A40" s="363">
        <v>2134082</v>
      </c>
      <c r="B40" s="362" t="s">
        <v>1762</v>
      </c>
      <c r="C40" s="41"/>
      <c r="D40" s="111" t="s">
        <v>162</v>
      </c>
      <c r="E40" s="41"/>
      <c r="F40" s="41"/>
      <c r="G40" s="346">
        <v>2</v>
      </c>
      <c r="H40" s="346"/>
      <c r="I40" s="41" t="s">
        <v>105</v>
      </c>
      <c r="J40" s="41" t="s">
        <v>520</v>
      </c>
      <c r="K40" s="41"/>
      <c r="L40" s="41"/>
      <c r="M40" s="41"/>
      <c r="N40" s="41"/>
      <c r="O40" s="41"/>
      <c r="P40" s="41"/>
      <c r="Q40" s="56">
        <f t="shared" si="2"/>
        <v>2</v>
      </c>
    </row>
  </sheetData>
  <autoFilter ref="A2:Q40" xr:uid="{08F6016B-731E-49AC-B40D-959C457EAFEA}"/>
  <mergeCells count="1">
    <mergeCell ref="A1:P1"/>
  </mergeCells>
  <hyperlinks>
    <hyperlink ref="A6" r:id="rId1" display="https://octane.deloitte.com/ui/entity-navigation.jsp?p=1001/399004&amp;entityType=work_item&amp;id=1946657" xr:uid="{CB993959-36FB-4305-9506-3ADD3094267D}"/>
    <hyperlink ref="A28" r:id="rId2" display="https://octane.deloitte.com/ui/entity-navigation.jsp?p=1001/399004&amp;entityType=work_item&amp;id=2123365" xr:uid="{3E01E7F9-A97C-4EA0-AC74-0C652BF462B2}"/>
    <hyperlink ref="A29" r:id="rId3" display="https://octane.deloitte.com/ui/entity-navigation.jsp?p=1001/399004&amp;entityType=work_item&amp;id=2123359" xr:uid="{84310EB3-3FD9-4F02-B3DB-C5845B7D5845}"/>
    <hyperlink ref="A30" r:id="rId4" display="https://octane.deloitte.com/ui/entity-navigation.jsp?p=1001/399004&amp;entityType=work_item&amp;id=2124031" xr:uid="{C0394AB4-CD61-48F0-A39C-74D8E156C234}"/>
    <hyperlink ref="A31" r:id="rId5" display="https://octane.deloitte.com/ui/entity-navigation.jsp?p=1001/399004&amp;entityType=work_item&amp;id=2121645" xr:uid="{398FCD97-3879-4790-B9D5-584DC01C1374}"/>
    <hyperlink ref="A32" r:id="rId6" display="https://octane.deloitte.com/ui/entity-navigation.jsp?p=1001/399004&amp;entityType=work_item&amp;id=2121646" xr:uid="{B024186C-2836-442A-AED1-61D99639F18F}"/>
    <hyperlink ref="A33" r:id="rId7" display="https://octane.deloitte.com/ui/entity-navigation.jsp?p=1001/399004&amp;entityType=work_item&amp;id=2123393" xr:uid="{D373D1EC-06A4-4F80-9AB5-47791B882ACA}"/>
    <hyperlink ref="A34" r:id="rId8" display="https://octane.deloitte.com/ui/entity-navigation.jsp?p=1001/399004&amp;entityType=work_item&amp;id=2119992" xr:uid="{258BE226-A4D7-4ABF-80AD-112184A9937F}"/>
    <hyperlink ref="A35" r:id="rId9" display="https://octane.deloitte.com/ui/entity-navigation.jsp?p=1001/399004&amp;entityType=work_item&amp;id=2124143" xr:uid="{913334F8-51A7-41CA-AB17-C1B8038F0935}"/>
    <hyperlink ref="A36" r:id="rId10" display="https://octane.deloitte.com/ui/entity-navigation.jsp?p=1001/399004&amp;entityType=work_item&amp;id=2124142" xr:uid="{AEABE8DF-591E-48E9-BA38-4EBA964D87B2}"/>
    <hyperlink ref="A37" r:id="rId11" display="https://octane.deloitte.com/ui/entity-navigation.jsp?p=1001/399004&amp;entityType=work_item&amp;id=2124144" xr:uid="{8D6B5FB1-F693-43F1-B557-848E4312323E}"/>
    <hyperlink ref="A39" r:id="rId12" display="https://octane.deloitte.com/ui/entity-navigation.jsp?p=1001/399004&amp;entityType=work_item&amp;id=2134083" xr:uid="{20DDDF88-11AD-4B3C-9C1A-DCEE89C07CF0}"/>
    <hyperlink ref="A40" r:id="rId13" display="https://octane.deloitte.com/ui/entity-navigation.jsp?p=1001/399004&amp;entityType=work_item&amp;id=2134082" xr:uid="{77FB5CBE-3113-40C9-B646-C16A2AC961CC}"/>
  </hyperlinks>
  <pageMargins left="0.7" right="0.7" top="0.75" bottom="0.75" header="0.3" footer="0.3"/>
  <pageSetup paperSize="9" orientation="portrait" r:id="rId1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91813-7044-4504-A261-1D2A4F6C9A92}">
  <dimension ref="A1:Q37"/>
  <sheetViews>
    <sheetView zoomScale="74" workbookViewId="0">
      <selection activeCell="G22" sqref="G22"/>
    </sheetView>
  </sheetViews>
  <sheetFormatPr defaultColWidth="8.7265625" defaultRowHeight="13" x14ac:dyDescent="0.3"/>
  <cols>
    <col min="1" max="1" width="8.7265625" style="56"/>
    <col min="2" max="2" width="56.81640625" style="100" customWidth="1"/>
    <col min="3" max="3" width="18.26953125" style="56" hidden="1" customWidth="1"/>
    <col min="4" max="4" width="16.81640625" style="89" customWidth="1"/>
    <col min="5" max="5" width="13.453125" style="56" customWidth="1"/>
    <col min="6" max="6" width="15.81640625" style="56" customWidth="1"/>
    <col min="7" max="7" width="14.453125" style="89" customWidth="1"/>
    <col min="8" max="8" width="14.7265625" style="89" customWidth="1"/>
    <col min="9" max="9" width="19.54296875" style="56" customWidth="1"/>
    <col min="10" max="10" width="18.1796875" style="56" bestFit="1" customWidth="1"/>
    <col min="11" max="11" width="11.81640625" style="56" customWidth="1"/>
    <col min="12" max="13" width="8.7265625" style="56"/>
    <col min="14" max="14" width="24.81640625" style="56" customWidth="1"/>
    <col min="15" max="15" width="8.7265625" style="56" customWidth="1"/>
    <col min="16" max="16" width="19.1796875" style="56" customWidth="1"/>
    <col min="17" max="17" width="24.26953125" style="56" customWidth="1"/>
    <col min="18" max="16384" width="8.7265625" style="56"/>
  </cols>
  <sheetData>
    <row r="1" spans="1:17" x14ac:dyDescent="0.3">
      <c r="A1" s="417" t="s">
        <v>1636</v>
      </c>
      <c r="B1" s="417"/>
      <c r="C1" s="417"/>
      <c r="D1" s="417"/>
      <c r="E1" s="417"/>
      <c r="F1" s="417"/>
      <c r="G1" s="417"/>
      <c r="H1" s="417"/>
      <c r="I1" s="417"/>
      <c r="J1" s="417"/>
      <c r="K1" s="417"/>
      <c r="L1" s="417"/>
      <c r="M1" s="417"/>
      <c r="N1" s="417"/>
      <c r="O1" s="417"/>
      <c r="P1" s="417"/>
    </row>
    <row r="2" spans="1:17" ht="15.5" x14ac:dyDescent="0.3">
      <c r="A2" s="210" t="s">
        <v>1</v>
      </c>
      <c r="B2" s="101" t="s">
        <v>2</v>
      </c>
      <c r="C2" s="210" t="s">
        <v>240</v>
      </c>
      <c r="D2" s="210" t="s">
        <v>3</v>
      </c>
      <c r="E2" s="210" t="s">
        <v>154</v>
      </c>
      <c r="F2" s="210" t="s">
        <v>5</v>
      </c>
      <c r="G2" s="210" t="s">
        <v>6</v>
      </c>
      <c r="H2" s="210" t="s">
        <v>7</v>
      </c>
      <c r="I2" s="210" t="s">
        <v>8</v>
      </c>
      <c r="J2" s="210" t="s">
        <v>9</v>
      </c>
      <c r="K2" s="210" t="s">
        <v>10</v>
      </c>
      <c r="L2" s="210" t="s">
        <v>12</v>
      </c>
      <c r="M2" s="210" t="s">
        <v>13</v>
      </c>
      <c r="N2" s="210" t="s">
        <v>14</v>
      </c>
      <c r="O2" s="210" t="s">
        <v>15</v>
      </c>
      <c r="P2" s="210" t="s">
        <v>18</v>
      </c>
      <c r="Q2" s="56" t="s">
        <v>541</v>
      </c>
    </row>
    <row r="3" spans="1:17" ht="14.5" customHeight="1" x14ac:dyDescent="0.35">
      <c r="A3" s="1">
        <v>1992418</v>
      </c>
      <c r="B3" s="1" t="s">
        <v>1763</v>
      </c>
      <c r="C3" s="41"/>
      <c r="D3" s="111" t="s">
        <v>162</v>
      </c>
      <c r="E3" s="111"/>
      <c r="F3" s="1" t="s">
        <v>1764</v>
      </c>
      <c r="G3" s="346"/>
      <c r="H3" s="346"/>
      <c r="I3" s="41" t="s">
        <v>27</v>
      </c>
      <c r="J3" s="41"/>
      <c r="K3" s="41"/>
      <c r="L3" s="103"/>
      <c r="M3" s="103"/>
      <c r="N3" s="349">
        <v>0</v>
      </c>
      <c r="O3" s="41"/>
      <c r="P3" s="41"/>
      <c r="Q3" s="56" t="str">
        <f t="shared" ref="Q3:Q37" si="0">IF(ISBLANK(G3),F3,G3)</f>
        <v>Will be Clubbed (1992420)</v>
      </c>
    </row>
    <row r="4" spans="1:17" ht="14.5" customHeight="1" x14ac:dyDescent="0.35">
      <c r="A4" s="1">
        <v>1992419</v>
      </c>
      <c r="B4" s="1" t="s">
        <v>1765</v>
      </c>
      <c r="C4" s="41"/>
      <c r="D4" s="111" t="s">
        <v>162</v>
      </c>
      <c r="E4" s="111"/>
      <c r="F4" s="1" t="s">
        <v>1764</v>
      </c>
      <c r="G4" s="346"/>
      <c r="H4" s="346"/>
      <c r="I4" s="41" t="s">
        <v>27</v>
      </c>
      <c r="J4" s="41"/>
      <c r="K4" s="41"/>
      <c r="L4" s="103"/>
      <c r="M4" s="103"/>
      <c r="N4" s="349">
        <v>0</v>
      </c>
      <c r="O4" s="41"/>
      <c r="P4" s="41"/>
      <c r="Q4" s="56" t="str">
        <f t="shared" si="0"/>
        <v>Will be Clubbed (1992420)</v>
      </c>
    </row>
    <row r="5" spans="1:17" ht="14.5" customHeight="1" x14ac:dyDescent="0.35">
      <c r="A5" s="1">
        <v>1992420</v>
      </c>
      <c r="B5" s="1" t="s">
        <v>1766</v>
      </c>
      <c r="C5" s="41"/>
      <c r="D5" s="111" t="s">
        <v>162</v>
      </c>
      <c r="E5" s="111"/>
      <c r="F5" s="1">
        <v>8</v>
      </c>
      <c r="G5" s="346">
        <v>11</v>
      </c>
      <c r="H5" s="346"/>
      <c r="I5" s="41" t="s">
        <v>21</v>
      </c>
      <c r="J5" s="41" t="s">
        <v>1048</v>
      </c>
      <c r="K5" s="41" t="s">
        <v>30</v>
      </c>
      <c r="L5" s="103"/>
      <c r="M5" s="103"/>
      <c r="N5" s="349">
        <v>6</v>
      </c>
      <c r="O5" s="41"/>
      <c r="P5" s="41"/>
      <c r="Q5" s="56">
        <f t="shared" si="0"/>
        <v>11</v>
      </c>
    </row>
    <row r="6" spans="1:17" ht="14.5" customHeight="1" x14ac:dyDescent="0.35">
      <c r="A6" s="1">
        <v>1992421</v>
      </c>
      <c r="B6" s="1" t="s">
        <v>1637</v>
      </c>
      <c r="C6" s="41"/>
      <c r="D6" s="111" t="s">
        <v>162</v>
      </c>
      <c r="E6" s="111"/>
      <c r="F6" s="1">
        <v>6</v>
      </c>
      <c r="G6" s="346">
        <v>0</v>
      </c>
      <c r="H6" s="346"/>
      <c r="I6" s="41" t="s">
        <v>21</v>
      </c>
      <c r="J6" s="41" t="s">
        <v>39</v>
      </c>
      <c r="K6" s="41" t="s">
        <v>30</v>
      </c>
      <c r="L6" s="103"/>
      <c r="M6" s="103"/>
      <c r="N6" s="349">
        <v>4.5</v>
      </c>
      <c r="O6" s="41"/>
      <c r="P6" s="41"/>
      <c r="Q6" s="56">
        <f t="shared" si="0"/>
        <v>0</v>
      </c>
    </row>
    <row r="7" spans="1:17" ht="14.5" customHeight="1" x14ac:dyDescent="0.35">
      <c r="A7" s="1">
        <v>1992422</v>
      </c>
      <c r="B7" s="1" t="s">
        <v>1767</v>
      </c>
      <c r="C7" s="41"/>
      <c r="D7" s="111" t="s">
        <v>162</v>
      </c>
      <c r="E7" s="111"/>
      <c r="F7" s="1">
        <v>14</v>
      </c>
      <c r="G7" s="346">
        <v>16</v>
      </c>
      <c r="H7" s="346"/>
      <c r="I7" s="41" t="s">
        <v>21</v>
      </c>
      <c r="J7" s="41" t="s">
        <v>520</v>
      </c>
      <c r="K7" s="41" t="s">
        <v>46</v>
      </c>
      <c r="L7" s="103"/>
      <c r="M7" s="103"/>
      <c r="N7" s="349">
        <v>10.5</v>
      </c>
      <c r="O7" s="41"/>
      <c r="P7" s="41"/>
      <c r="Q7" s="56">
        <f t="shared" si="0"/>
        <v>16</v>
      </c>
    </row>
    <row r="8" spans="1:17" ht="14.5" customHeight="1" x14ac:dyDescent="0.35">
      <c r="A8" s="1">
        <v>1991479</v>
      </c>
      <c r="B8" s="1" t="s">
        <v>1768</v>
      </c>
      <c r="C8" s="41"/>
      <c r="D8" s="111" t="s">
        <v>162</v>
      </c>
      <c r="E8" s="111"/>
      <c r="F8" s="1">
        <v>5</v>
      </c>
      <c r="G8" s="346">
        <v>5</v>
      </c>
      <c r="H8" s="346"/>
      <c r="I8" s="41" t="s">
        <v>21</v>
      </c>
      <c r="J8" s="41" t="s">
        <v>546</v>
      </c>
      <c r="K8" s="41" t="s">
        <v>46</v>
      </c>
      <c r="L8" s="103"/>
      <c r="M8" s="103"/>
      <c r="N8" s="349">
        <v>2.5</v>
      </c>
      <c r="O8" s="41"/>
      <c r="P8" s="41"/>
      <c r="Q8" s="56">
        <f t="shared" si="0"/>
        <v>5</v>
      </c>
    </row>
    <row r="9" spans="1:17" ht="14.5" customHeight="1" x14ac:dyDescent="0.35">
      <c r="A9" s="1">
        <v>1992424</v>
      </c>
      <c r="B9" s="1" t="s">
        <v>1769</v>
      </c>
      <c r="C9" s="41"/>
      <c r="D9" s="111" t="s">
        <v>162</v>
      </c>
      <c r="E9" s="111"/>
      <c r="F9" s="1" t="s">
        <v>1770</v>
      </c>
      <c r="G9" s="346"/>
      <c r="H9" s="346"/>
      <c r="I9" s="41" t="s">
        <v>27</v>
      </c>
      <c r="J9" s="41"/>
      <c r="K9" s="41"/>
      <c r="L9" s="103"/>
      <c r="M9" s="103"/>
      <c r="N9" s="349">
        <v>0</v>
      </c>
      <c r="O9" s="41"/>
      <c r="P9" s="41"/>
      <c r="Q9" s="56" t="str">
        <f t="shared" si="0"/>
        <v>Will be Clubbed (1992422)</v>
      </c>
    </row>
    <row r="10" spans="1:17" ht="14.5" customHeight="1" x14ac:dyDescent="0.35">
      <c r="A10" s="1">
        <v>1992423</v>
      </c>
      <c r="B10" s="1" t="s">
        <v>1715</v>
      </c>
      <c r="C10" s="41"/>
      <c r="D10" s="111" t="s">
        <v>162</v>
      </c>
      <c r="E10" s="111"/>
      <c r="F10" s="1" t="s">
        <v>1618</v>
      </c>
      <c r="G10" s="346"/>
      <c r="H10" s="346"/>
      <c r="I10" s="41" t="s">
        <v>555</v>
      </c>
      <c r="J10" s="41"/>
      <c r="K10" s="41"/>
      <c r="L10" s="103"/>
      <c r="M10" s="103"/>
      <c r="N10" s="349">
        <v>0</v>
      </c>
      <c r="O10" s="41"/>
      <c r="P10" s="41"/>
      <c r="Q10" s="56" t="str">
        <f t="shared" si="0"/>
        <v>No Test Case Needed</v>
      </c>
    </row>
    <row r="11" spans="1:17" ht="14.5" customHeight="1" x14ac:dyDescent="0.35">
      <c r="A11" s="213">
        <v>1959992</v>
      </c>
      <c r="B11" s="1" t="s">
        <v>1678</v>
      </c>
      <c r="C11" s="41"/>
      <c r="D11" s="111" t="s">
        <v>162</v>
      </c>
      <c r="E11" s="111"/>
      <c r="F11" s="1">
        <v>25</v>
      </c>
      <c r="G11" s="346">
        <v>29</v>
      </c>
      <c r="H11" s="346"/>
      <c r="I11" s="41" t="s">
        <v>21</v>
      </c>
      <c r="J11" s="41" t="s">
        <v>1679</v>
      </c>
      <c r="K11" s="41" t="s">
        <v>46</v>
      </c>
      <c r="L11" s="103"/>
      <c r="M11" s="103"/>
      <c r="N11" s="349">
        <v>18.75</v>
      </c>
      <c r="O11" s="41"/>
      <c r="P11" s="41"/>
      <c r="Q11" s="56">
        <f t="shared" si="0"/>
        <v>29</v>
      </c>
    </row>
    <row r="12" spans="1:17" ht="14.5" customHeight="1" x14ac:dyDescent="0.35">
      <c r="A12" s="1">
        <v>1968636</v>
      </c>
      <c r="B12" s="1" t="s">
        <v>1771</v>
      </c>
      <c r="C12" s="41"/>
      <c r="D12" s="111" t="s">
        <v>162</v>
      </c>
      <c r="E12" s="111"/>
      <c r="F12" s="1">
        <v>7</v>
      </c>
      <c r="G12" s="346">
        <v>7</v>
      </c>
      <c r="H12" s="346"/>
      <c r="I12" s="41" t="s">
        <v>21</v>
      </c>
      <c r="J12" s="41" t="s">
        <v>1048</v>
      </c>
      <c r="K12" s="41" t="s">
        <v>46</v>
      </c>
      <c r="L12" s="103"/>
      <c r="M12" s="103"/>
      <c r="N12" s="349">
        <v>3.5</v>
      </c>
      <c r="O12" s="41"/>
      <c r="P12" s="41"/>
      <c r="Q12" s="56">
        <f t="shared" si="0"/>
        <v>7</v>
      </c>
    </row>
    <row r="13" spans="1:17" ht="14.5" customHeight="1" x14ac:dyDescent="0.35">
      <c r="A13" s="213">
        <v>1946657</v>
      </c>
      <c r="B13" s="1" t="s">
        <v>1626</v>
      </c>
      <c r="C13" s="41"/>
      <c r="D13" s="111" t="s">
        <v>162</v>
      </c>
      <c r="E13" s="111"/>
      <c r="F13" s="1">
        <v>5</v>
      </c>
      <c r="G13" s="346">
        <v>0</v>
      </c>
      <c r="H13" s="346"/>
      <c r="I13" s="41" t="s">
        <v>21</v>
      </c>
      <c r="J13" s="41" t="str">
        <f>VLOOKUP(A13,'S7 Details'!A:P,10,0)</f>
        <v>Yashaswini</v>
      </c>
      <c r="K13" s="41" t="s">
        <v>46</v>
      </c>
      <c r="L13" s="103"/>
      <c r="M13" s="103"/>
      <c r="N13" s="349">
        <v>3.75</v>
      </c>
      <c r="O13" s="41"/>
      <c r="P13" s="41"/>
      <c r="Q13" s="56">
        <f>IF(ISBLANK(G13),F13,G13)</f>
        <v>0</v>
      </c>
    </row>
    <row r="14" spans="1:17" ht="14.5" customHeight="1" x14ac:dyDescent="0.35">
      <c r="A14" s="213">
        <v>1982276</v>
      </c>
      <c r="B14" s="1" t="s">
        <v>1700</v>
      </c>
      <c r="C14" s="41"/>
      <c r="D14" s="111" t="s">
        <v>162</v>
      </c>
      <c r="E14" s="111"/>
      <c r="F14" s="1">
        <v>5</v>
      </c>
      <c r="G14" s="346">
        <v>11</v>
      </c>
      <c r="H14" s="346"/>
      <c r="I14" s="41" t="s">
        <v>21</v>
      </c>
      <c r="J14" s="41" t="s">
        <v>546</v>
      </c>
      <c r="K14" s="41" t="s">
        <v>30</v>
      </c>
      <c r="L14" s="103"/>
      <c r="M14" s="103"/>
      <c r="N14" s="349">
        <v>2.5</v>
      </c>
      <c r="O14" s="41"/>
      <c r="P14" s="41"/>
      <c r="Q14" s="56">
        <f>IF(ISBLANK(G14),F14,G14)</f>
        <v>11</v>
      </c>
    </row>
    <row r="15" spans="1:17" ht="14.5" customHeight="1" x14ac:dyDescent="0.35">
      <c r="A15" s="1">
        <v>1997194</v>
      </c>
      <c r="B15" s="1" t="s">
        <v>1772</v>
      </c>
      <c r="C15" s="41"/>
      <c r="D15" s="111" t="s">
        <v>162</v>
      </c>
      <c r="E15" s="111"/>
      <c r="F15" s="1">
        <v>3</v>
      </c>
      <c r="G15" s="346">
        <v>4</v>
      </c>
      <c r="H15" s="346"/>
      <c r="I15" s="41" t="s">
        <v>21</v>
      </c>
      <c r="J15" s="41" t="s">
        <v>546</v>
      </c>
      <c r="K15" s="41" t="s">
        <v>30</v>
      </c>
      <c r="L15" s="103"/>
      <c r="M15" s="103"/>
      <c r="N15" s="349"/>
      <c r="O15" s="41"/>
      <c r="P15" s="41"/>
      <c r="Q15" s="56">
        <f t="shared" si="0"/>
        <v>4</v>
      </c>
    </row>
    <row r="16" spans="1:17" ht="14.5" customHeight="1" x14ac:dyDescent="0.35">
      <c r="A16" s="1">
        <v>1997192</v>
      </c>
      <c r="B16" s="1" t="s">
        <v>1773</v>
      </c>
      <c r="C16" s="41"/>
      <c r="D16" s="111" t="s">
        <v>162</v>
      </c>
      <c r="E16" s="111"/>
      <c r="F16" s="1">
        <v>3</v>
      </c>
      <c r="G16" s="346">
        <v>4</v>
      </c>
      <c r="H16" s="346"/>
      <c r="I16" s="41" t="s">
        <v>21</v>
      </c>
      <c r="J16" s="41" t="s">
        <v>1048</v>
      </c>
      <c r="K16" s="41" t="s">
        <v>46</v>
      </c>
      <c r="L16" s="103"/>
      <c r="M16" s="103"/>
      <c r="N16" s="349"/>
      <c r="O16" s="41"/>
      <c r="P16" s="41"/>
      <c r="Q16" s="56">
        <f t="shared" si="0"/>
        <v>4</v>
      </c>
    </row>
    <row r="17" spans="1:17" ht="14.5" customHeight="1" x14ac:dyDescent="0.35">
      <c r="A17" s="1">
        <v>1997434</v>
      </c>
      <c r="B17" s="1" t="s">
        <v>1638</v>
      </c>
      <c r="C17" s="41"/>
      <c r="D17" s="111" t="s">
        <v>162</v>
      </c>
      <c r="E17" s="111"/>
      <c r="F17" s="1">
        <v>5</v>
      </c>
      <c r="G17" s="346">
        <v>0</v>
      </c>
      <c r="H17" s="346"/>
      <c r="I17" s="41" t="s">
        <v>104</v>
      </c>
      <c r="J17" s="41" t="s">
        <v>30</v>
      </c>
      <c r="K17" s="41" t="s">
        <v>46</v>
      </c>
      <c r="L17" s="103"/>
      <c r="M17" s="103"/>
      <c r="N17" s="349"/>
      <c r="O17" s="41"/>
      <c r="P17" s="41"/>
      <c r="Q17" s="56">
        <f t="shared" si="0"/>
        <v>0</v>
      </c>
    </row>
    <row r="18" spans="1:17" ht="14.5" customHeight="1" x14ac:dyDescent="0.35">
      <c r="A18">
        <v>1998098</v>
      </c>
      <c r="B18" t="s">
        <v>1639</v>
      </c>
      <c r="C18" s="41"/>
      <c r="D18" s="111" t="s">
        <v>162</v>
      </c>
      <c r="E18" s="111"/>
      <c r="F18" s="1">
        <v>12</v>
      </c>
      <c r="G18" s="346">
        <v>0</v>
      </c>
      <c r="H18" s="346"/>
      <c r="I18" s="41" t="s">
        <v>104</v>
      </c>
      <c r="J18" s="41" t="s">
        <v>1774</v>
      </c>
      <c r="K18" s="41" t="s">
        <v>46</v>
      </c>
      <c r="L18" s="103"/>
      <c r="M18" s="103"/>
      <c r="N18" s="349"/>
      <c r="O18" s="41"/>
      <c r="P18" s="41"/>
      <c r="Q18" s="56">
        <f t="shared" si="0"/>
        <v>0</v>
      </c>
    </row>
    <row r="19" spans="1:17" ht="14.5" customHeight="1" x14ac:dyDescent="0.35">
      <c r="A19" s="278">
        <v>1996803</v>
      </c>
      <c r="B19" s="160" t="s">
        <v>1775</v>
      </c>
      <c r="C19" s="41"/>
      <c r="D19" s="111" t="s">
        <v>162</v>
      </c>
      <c r="E19" s="111"/>
      <c r="F19" s="1">
        <v>3</v>
      </c>
      <c r="G19" s="346">
        <v>5</v>
      </c>
      <c r="H19" s="346"/>
      <c r="I19" s="41" t="s">
        <v>21</v>
      </c>
      <c r="J19" s="41" t="s">
        <v>520</v>
      </c>
      <c r="K19" s="41" t="s">
        <v>46</v>
      </c>
      <c r="L19" s="103"/>
      <c r="M19" s="103"/>
      <c r="N19" s="349"/>
      <c r="O19" s="41"/>
      <c r="P19" s="41"/>
      <c r="Q19" s="56">
        <f t="shared" si="0"/>
        <v>5</v>
      </c>
    </row>
    <row r="20" spans="1:17" ht="14.5" customHeight="1" x14ac:dyDescent="0.35">
      <c r="A20" s="278">
        <v>1997623</v>
      </c>
      <c r="B20" s="160" t="s">
        <v>1776</v>
      </c>
      <c r="C20" s="41"/>
      <c r="D20" s="111" t="s">
        <v>162</v>
      </c>
      <c r="E20" s="111"/>
      <c r="F20" s="1">
        <v>3</v>
      </c>
      <c r="G20" s="346">
        <v>3</v>
      </c>
      <c r="H20" s="346"/>
      <c r="I20" s="41" t="s">
        <v>21</v>
      </c>
      <c r="J20" s="41" t="s">
        <v>520</v>
      </c>
      <c r="K20" s="41" t="s">
        <v>46</v>
      </c>
      <c r="L20" s="103"/>
      <c r="M20" s="103"/>
      <c r="N20" s="349"/>
      <c r="O20" s="41"/>
      <c r="P20" s="41"/>
      <c r="Q20" s="56">
        <f t="shared" si="0"/>
        <v>3</v>
      </c>
    </row>
    <row r="21" spans="1:17" ht="14.5" customHeight="1" x14ac:dyDescent="0.35">
      <c r="A21" s="278">
        <v>1998325</v>
      </c>
      <c r="B21" s="160" t="s">
        <v>1777</v>
      </c>
      <c r="C21" s="41"/>
      <c r="D21" s="111" t="s">
        <v>162</v>
      </c>
      <c r="E21" s="111"/>
      <c r="F21" s="1" t="s">
        <v>1618</v>
      </c>
      <c r="G21" s="346"/>
      <c r="H21" s="346"/>
      <c r="I21" s="41" t="s">
        <v>555</v>
      </c>
      <c r="J21" s="41" t="s">
        <v>30</v>
      </c>
      <c r="K21" s="41"/>
      <c r="L21" s="103"/>
      <c r="M21" s="103"/>
      <c r="N21" s="349"/>
      <c r="O21" s="41"/>
      <c r="P21" s="41"/>
      <c r="Q21" s="56" t="str">
        <f t="shared" si="0"/>
        <v>No Test Case Needed</v>
      </c>
    </row>
    <row r="22" spans="1:17" ht="14.5" customHeight="1" x14ac:dyDescent="0.35">
      <c r="A22" s="1">
        <v>1996980</v>
      </c>
      <c r="B22" s="1" t="s">
        <v>1778</v>
      </c>
      <c r="C22" s="41"/>
      <c r="D22" s="111" t="s">
        <v>162</v>
      </c>
      <c r="E22" s="111"/>
      <c r="F22" s="1" t="s">
        <v>1618</v>
      </c>
      <c r="G22" s="346"/>
      <c r="H22" s="346"/>
      <c r="I22" s="41" t="s">
        <v>555</v>
      </c>
      <c r="J22" s="41"/>
      <c r="K22" s="41"/>
      <c r="L22" s="103"/>
      <c r="M22" s="103"/>
      <c r="N22" s="349"/>
      <c r="O22" s="41"/>
      <c r="P22" s="41"/>
      <c r="Q22" s="56" t="str">
        <f t="shared" si="0"/>
        <v>No Test Case Needed</v>
      </c>
    </row>
    <row r="23" spans="1:17" ht="14.5" customHeight="1" x14ac:dyDescent="0.35">
      <c r="A23" s="1">
        <v>1996981</v>
      </c>
      <c r="B23" s="1" t="s">
        <v>1779</v>
      </c>
      <c r="C23" s="41"/>
      <c r="D23" s="111" t="s">
        <v>162</v>
      </c>
      <c r="E23" s="111"/>
      <c r="F23" s="1">
        <v>3</v>
      </c>
      <c r="G23" s="346">
        <v>6</v>
      </c>
      <c r="H23" s="346"/>
      <c r="I23" s="41" t="s">
        <v>21</v>
      </c>
      <c r="J23" s="41" t="s">
        <v>546</v>
      </c>
      <c r="K23" s="41" t="s">
        <v>46</v>
      </c>
      <c r="L23" s="103"/>
      <c r="M23" s="103"/>
      <c r="N23" s="349"/>
      <c r="O23" s="41"/>
      <c r="P23" s="41"/>
      <c r="Q23" s="56">
        <f t="shared" si="0"/>
        <v>6</v>
      </c>
    </row>
    <row r="24" spans="1:17" ht="14.5" customHeight="1" x14ac:dyDescent="0.35">
      <c r="A24" s="1">
        <v>2006339</v>
      </c>
      <c r="B24" s="1" t="s">
        <v>1780</v>
      </c>
      <c r="C24" s="41"/>
      <c r="D24" s="111" t="s">
        <v>162</v>
      </c>
      <c r="E24" s="111"/>
      <c r="F24" s="1">
        <v>5</v>
      </c>
      <c r="G24" s="346">
        <v>4</v>
      </c>
      <c r="H24" s="346"/>
      <c r="I24" s="41" t="s">
        <v>21</v>
      </c>
      <c r="J24" s="41" t="s">
        <v>520</v>
      </c>
      <c r="K24" s="41" t="s">
        <v>46</v>
      </c>
      <c r="L24" s="103"/>
      <c r="M24" s="103"/>
      <c r="N24" s="349"/>
      <c r="O24" s="41"/>
      <c r="P24" s="41"/>
      <c r="Q24" s="56">
        <f t="shared" si="0"/>
        <v>4</v>
      </c>
    </row>
    <row r="25" spans="1:17" ht="14.5" customHeight="1" x14ac:dyDescent="0.35">
      <c r="A25" s="1">
        <v>2004384</v>
      </c>
      <c r="B25" s="1" t="s">
        <v>1781</v>
      </c>
      <c r="C25" s="41"/>
      <c r="D25" s="111" t="s">
        <v>162</v>
      </c>
      <c r="E25" s="111"/>
      <c r="F25" s="1">
        <v>3</v>
      </c>
      <c r="G25" s="346">
        <v>3</v>
      </c>
      <c r="H25" s="346"/>
      <c r="I25" s="41" t="s">
        <v>105</v>
      </c>
      <c r="J25" s="41" t="s">
        <v>30</v>
      </c>
      <c r="K25" s="41"/>
      <c r="L25" s="103"/>
      <c r="M25" s="103"/>
      <c r="N25" s="349"/>
      <c r="O25" s="41"/>
      <c r="P25" s="41"/>
      <c r="Q25" s="56">
        <f t="shared" si="0"/>
        <v>3</v>
      </c>
    </row>
    <row r="26" spans="1:17" ht="14.5" customHeight="1" x14ac:dyDescent="0.35">
      <c r="A26" s="1">
        <v>2006474</v>
      </c>
      <c r="B26" s="26" t="s">
        <v>1782</v>
      </c>
      <c r="C26" s="41"/>
      <c r="D26" s="111" t="s">
        <v>162</v>
      </c>
      <c r="E26" s="111"/>
      <c r="F26" s="41">
        <v>4</v>
      </c>
      <c r="G26" s="346">
        <v>4</v>
      </c>
      <c r="H26" s="346"/>
      <c r="I26" s="41" t="s">
        <v>104</v>
      </c>
      <c r="J26" s="41" t="s">
        <v>1783</v>
      </c>
      <c r="K26" s="41"/>
      <c r="L26" s="103"/>
      <c r="M26" s="103"/>
      <c r="N26" s="349"/>
      <c r="O26" s="41"/>
      <c r="P26" s="41"/>
      <c r="Q26" s="56">
        <f t="shared" si="0"/>
        <v>4</v>
      </c>
    </row>
    <row r="27" spans="1:17" ht="14.5" customHeight="1" x14ac:dyDescent="0.35">
      <c r="A27" s="1">
        <v>2012335</v>
      </c>
      <c r="B27" s="1" t="s">
        <v>1641</v>
      </c>
      <c r="C27" s="41"/>
      <c r="D27" s="111" t="s">
        <v>162</v>
      </c>
      <c r="E27" s="111"/>
      <c r="F27" s="41" t="s">
        <v>1618</v>
      </c>
      <c r="G27" s="346"/>
      <c r="H27" s="346"/>
      <c r="I27" s="41"/>
      <c r="J27" s="41"/>
      <c r="K27" s="41"/>
      <c r="L27" s="103"/>
      <c r="M27" s="103"/>
      <c r="N27" s="349"/>
      <c r="O27" s="41"/>
      <c r="P27" s="41"/>
      <c r="Q27" s="56" t="str">
        <f t="shared" si="0"/>
        <v>No Test Case Needed</v>
      </c>
    </row>
    <row r="28" spans="1:17" ht="14.5" customHeight="1" x14ac:dyDescent="0.35">
      <c r="A28" s="160"/>
      <c r="B28" s="270"/>
      <c r="C28" s="41"/>
      <c r="D28" s="111"/>
      <c r="E28" s="111"/>
      <c r="F28" s="41"/>
      <c r="G28" s="346"/>
      <c r="H28" s="346"/>
      <c r="I28" s="41"/>
      <c r="J28" s="41"/>
      <c r="K28" s="41"/>
      <c r="L28" s="103"/>
      <c r="M28" s="103"/>
      <c r="N28" s="349"/>
      <c r="O28" s="41"/>
      <c r="P28" s="41"/>
      <c r="Q28" s="56">
        <f t="shared" si="0"/>
        <v>0</v>
      </c>
    </row>
    <row r="29" spans="1:17" ht="14.5" customHeight="1" x14ac:dyDescent="0.35">
      <c r="A29" s="160"/>
      <c r="B29" s="270"/>
      <c r="C29" s="41"/>
      <c r="D29" s="111"/>
      <c r="E29" s="111"/>
      <c r="F29" s="41"/>
      <c r="G29" s="346"/>
      <c r="H29" s="346"/>
      <c r="I29" s="41"/>
      <c r="J29" s="41"/>
      <c r="K29" s="41"/>
      <c r="L29" s="103"/>
      <c r="M29" s="103"/>
      <c r="N29" s="349"/>
      <c r="O29" s="41"/>
      <c r="P29" s="41"/>
      <c r="Q29" s="56">
        <f t="shared" si="0"/>
        <v>0</v>
      </c>
    </row>
    <row r="30" spans="1:17" ht="14.5" customHeight="1" x14ac:dyDescent="0.35">
      <c r="A30" s="1"/>
      <c r="B30" s="270"/>
      <c r="C30" s="41"/>
      <c r="D30" s="111"/>
      <c r="E30" s="111"/>
      <c r="F30" s="41"/>
      <c r="G30" s="346"/>
      <c r="H30" s="346"/>
      <c r="I30" s="41"/>
      <c r="J30" s="41"/>
      <c r="K30" s="41"/>
      <c r="L30" s="103"/>
      <c r="M30" s="103"/>
      <c r="N30" s="349"/>
      <c r="O30" s="41"/>
      <c r="P30" s="41"/>
      <c r="Q30" s="56">
        <f t="shared" si="0"/>
        <v>0</v>
      </c>
    </row>
    <row r="31" spans="1:17" ht="14.5" customHeight="1" x14ac:dyDescent="0.35">
      <c r="A31" s="160"/>
      <c r="B31" s="270"/>
      <c r="C31" s="41"/>
      <c r="D31" s="111"/>
      <c r="E31" s="111"/>
      <c r="F31" s="41"/>
      <c r="G31" s="346"/>
      <c r="H31" s="346"/>
      <c r="I31" s="41"/>
      <c r="J31" s="41"/>
      <c r="K31" s="41"/>
      <c r="L31" s="103"/>
      <c r="M31" s="103"/>
      <c r="N31" s="349"/>
      <c r="O31" s="41"/>
      <c r="P31" s="41"/>
      <c r="Q31" s="56">
        <f t="shared" si="0"/>
        <v>0</v>
      </c>
    </row>
    <row r="32" spans="1:17" ht="14.5" customHeight="1" x14ac:dyDescent="0.35">
      <c r="A32" s="1"/>
      <c r="B32" s="1"/>
      <c r="C32" s="41"/>
      <c r="D32" s="111"/>
      <c r="E32" s="111"/>
      <c r="F32" s="41"/>
      <c r="G32" s="346"/>
      <c r="H32" s="346"/>
      <c r="I32" s="41"/>
      <c r="J32" s="41"/>
      <c r="K32" s="41"/>
      <c r="L32" s="103"/>
      <c r="M32" s="103"/>
      <c r="N32" s="349"/>
      <c r="O32" s="41"/>
      <c r="P32" s="41"/>
      <c r="Q32" s="56">
        <f>IF(ISBLANK(G32),F32,G32)</f>
        <v>0</v>
      </c>
    </row>
    <row r="33" spans="1:17" ht="14.5" customHeight="1" x14ac:dyDescent="0.35">
      <c r="A33" s="1"/>
      <c r="B33" s="1"/>
      <c r="C33" s="41"/>
      <c r="D33" s="111"/>
      <c r="E33" s="111"/>
      <c r="F33" s="41"/>
      <c r="G33" s="346"/>
      <c r="H33" s="346"/>
      <c r="I33" s="41"/>
      <c r="J33" s="41"/>
      <c r="K33" s="41"/>
      <c r="L33" s="103"/>
      <c r="M33" s="103"/>
      <c r="N33" s="349"/>
      <c r="O33" s="41"/>
      <c r="P33" s="41"/>
      <c r="Q33" s="56">
        <f>IF(ISBLANK(G33),F33,G33)</f>
        <v>0</v>
      </c>
    </row>
    <row r="34" spans="1:17" x14ac:dyDescent="0.3">
      <c r="A34" s="41"/>
      <c r="B34" s="42"/>
      <c r="C34" s="41"/>
      <c r="D34" s="111"/>
      <c r="E34" s="111"/>
      <c r="F34" s="346">
        <f>SUM(F3:F27)</f>
        <v>119</v>
      </c>
      <c r="G34" s="346"/>
      <c r="H34" s="346"/>
      <c r="I34" s="41"/>
      <c r="J34" s="41"/>
      <c r="K34" s="41"/>
      <c r="L34" s="103"/>
      <c r="M34" s="103"/>
      <c r="N34" s="41"/>
      <c r="O34" s="41"/>
      <c r="P34" s="41"/>
      <c r="Q34" s="56">
        <f t="shared" si="0"/>
        <v>119</v>
      </c>
    </row>
    <row r="35" spans="1:17" x14ac:dyDescent="0.3">
      <c r="A35" s="41"/>
      <c r="B35" s="42">
        <f>SUMIF(I3:I27,'S8 Design'!E2,G3:G27)</f>
        <v>105</v>
      </c>
      <c r="C35" s="41"/>
      <c r="D35" s="111"/>
      <c r="E35" s="111"/>
      <c r="F35" s="346"/>
      <c r="G35" s="346"/>
      <c r="H35" s="346"/>
      <c r="I35" s="41"/>
      <c r="J35" s="41"/>
      <c r="K35" s="41"/>
      <c r="L35" s="103"/>
      <c r="M35" s="103"/>
      <c r="N35" s="41"/>
      <c r="O35" s="41"/>
      <c r="P35" s="41"/>
      <c r="Q35" s="56">
        <f t="shared" si="0"/>
        <v>0</v>
      </c>
    </row>
    <row r="36" spans="1:17" x14ac:dyDescent="0.3">
      <c r="A36" s="41"/>
      <c r="B36" s="42">
        <f>SUMIF(I3:I27,'S8 Design'!C2,G3:G27)</f>
        <v>4</v>
      </c>
      <c r="C36" s="41"/>
      <c r="D36" s="111"/>
      <c r="E36" s="111"/>
      <c r="F36" s="346"/>
      <c r="G36" s="346"/>
      <c r="H36" s="346"/>
      <c r="I36" s="41"/>
      <c r="J36" s="41"/>
      <c r="K36" s="41"/>
      <c r="L36" s="103"/>
      <c r="M36" s="103"/>
      <c r="N36" s="41"/>
      <c r="O36" s="41"/>
      <c r="P36" s="41"/>
      <c r="Q36" s="56">
        <f t="shared" si="0"/>
        <v>0</v>
      </c>
    </row>
    <row r="37" spans="1:17" ht="14.5" x14ac:dyDescent="0.35">
      <c r="A37" s="41" t="s">
        <v>1603</v>
      </c>
      <c r="B37" s="216">
        <f>SUM(B35:B36)/F34</f>
        <v>0.91596638655462181</v>
      </c>
      <c r="C37" s="41"/>
      <c r="D37" s="111"/>
      <c r="E37" s="111"/>
      <c r="F37" s="346"/>
      <c r="G37" s="346"/>
      <c r="H37" s="346"/>
      <c r="I37" s="41"/>
      <c r="J37" s="41"/>
      <c r="K37" s="41"/>
      <c r="L37" s="41"/>
      <c r="M37" s="41"/>
      <c r="N37" s="41"/>
      <c r="O37" s="41"/>
      <c r="P37" s="41"/>
      <c r="Q37" s="56">
        <f t="shared" si="0"/>
        <v>0</v>
      </c>
    </row>
  </sheetData>
  <autoFilter ref="A2:Q39" xr:uid="{08F6016B-731E-49AC-B40D-959C457EAFEA}"/>
  <mergeCells count="1">
    <mergeCell ref="A1:P1"/>
  </mergeCells>
  <conditionalFormatting sqref="A34">
    <cfRule type="duplicateValues" dxfId="97" priority="20"/>
  </conditionalFormatting>
  <conditionalFormatting sqref="A36">
    <cfRule type="duplicateValues" dxfId="96" priority="19"/>
  </conditionalFormatting>
  <conditionalFormatting sqref="A37">
    <cfRule type="duplicateValues" dxfId="95" priority="18"/>
  </conditionalFormatting>
  <conditionalFormatting sqref="A35:B35">
    <cfRule type="duplicateValues" dxfId="94" priority="21"/>
  </conditionalFormatting>
  <conditionalFormatting sqref="A18 A24">
    <cfRule type="duplicateValues" dxfId="93" priority="10"/>
  </conditionalFormatting>
  <conditionalFormatting sqref="B18 B24">
    <cfRule type="duplicateValues" dxfId="92" priority="9"/>
  </conditionalFormatting>
  <conditionalFormatting sqref="A25 A27">
    <cfRule type="duplicateValues" dxfId="91" priority="8"/>
  </conditionalFormatting>
  <conditionalFormatting sqref="B25 B27">
    <cfRule type="duplicateValues" dxfId="90" priority="7"/>
  </conditionalFormatting>
  <conditionalFormatting sqref="A4:A10 A12 A15:A17">
    <cfRule type="duplicateValues" dxfId="89" priority="22"/>
  </conditionalFormatting>
  <conditionalFormatting sqref="B4:B10 B12 B15:B17">
    <cfRule type="duplicateValues" dxfId="88" priority="23"/>
  </conditionalFormatting>
  <conditionalFormatting sqref="A11">
    <cfRule type="duplicateValues" dxfId="87" priority="5"/>
  </conditionalFormatting>
  <conditionalFormatting sqref="B11">
    <cfRule type="duplicateValues" dxfId="86" priority="6"/>
  </conditionalFormatting>
  <conditionalFormatting sqref="A3">
    <cfRule type="duplicateValues" dxfId="85" priority="40"/>
  </conditionalFormatting>
  <conditionalFormatting sqref="B3">
    <cfRule type="duplicateValues" dxfId="84" priority="41"/>
  </conditionalFormatting>
  <conditionalFormatting sqref="A13">
    <cfRule type="duplicateValues" dxfId="83" priority="3"/>
  </conditionalFormatting>
  <conditionalFormatting sqref="A13">
    <cfRule type="duplicateValues" dxfId="82" priority="4"/>
  </conditionalFormatting>
  <conditionalFormatting sqref="A26">
    <cfRule type="duplicateValues" dxfId="81" priority="1"/>
  </conditionalFormatting>
  <conditionalFormatting sqref="A26">
    <cfRule type="duplicateValues" dxfId="80" priority="2"/>
  </conditionalFormatting>
  <hyperlinks>
    <hyperlink ref="A3" r:id="rId1" display="https://octane.deloitte.com/ui/entity-navigation.jsp?p=1001/399004&amp;entityType=work_item&amp;id=1992418" xr:uid="{2939F102-64E5-42DD-BD6C-5173BEB1E0E4}"/>
    <hyperlink ref="A4" r:id="rId2" display="https://octane.deloitte.com/ui/entity-navigation.jsp?p=1001/399004&amp;entityType=work_item&amp;id=1992419" xr:uid="{215112FB-6E87-49F8-A04A-8856CB304527}"/>
    <hyperlink ref="A5" r:id="rId3" display="https://octane.deloitte.com/ui/entity-navigation.jsp?p=1001/399004&amp;entityType=work_item&amp;id=1992420" xr:uid="{E87CBBFE-BC14-4424-AEF5-BB5B8D3EC1E3}"/>
    <hyperlink ref="A6" r:id="rId4" display="https://octane.deloitte.com/ui/entity-navigation.jsp?p=1001/399004&amp;entityType=work_item&amp;id=1992421" xr:uid="{AACF43E3-210F-4198-A06A-9E7F64BD3718}"/>
    <hyperlink ref="A7" r:id="rId5" display="https://octane.deloitte.com/ui/entity-navigation.jsp?p=1001/399004&amp;entityType=work_item&amp;id=1992422" xr:uid="{6E355C9A-B5E1-4510-A864-963A19CB6C9B}"/>
    <hyperlink ref="A8" r:id="rId6" display="https://octane.deloitte.com/ui/entity-navigation.jsp?p=1001/399004&amp;entityType=work_item&amp;id=1991479" xr:uid="{E522E017-B369-4F89-B3C2-A9FC8EFE29D0}"/>
    <hyperlink ref="A9" r:id="rId7" display="https://octane.deloitte.com/ui/entity-navigation.jsp?p=1001/399004&amp;entityType=work_item&amp;id=1992424" xr:uid="{300D4616-2FB9-410D-875F-9CAFD3B62EC9}"/>
    <hyperlink ref="A10" r:id="rId8" display="https://octane.deloitte.com/ui/entity-navigation.jsp?p=1001/399004&amp;entityType=work_item&amp;id=1992423" xr:uid="{9B948266-F7FA-462F-BAE9-EDB0E332DAD0}"/>
    <hyperlink ref="A12" r:id="rId9" display="https://octane.deloitte.com/ui/entity-navigation.jsp?p=1001/399004&amp;entityType=work_item&amp;id=1968636" xr:uid="{84921C84-88A5-41AB-9A52-9246107DE015}"/>
    <hyperlink ref="A11" r:id="rId10" display="https://octane.deloitte.com/ui/entity-navigation.jsp?p=1001/399004&amp;entityType=work_item&amp;id=1959992" xr:uid="{C389768D-AB6F-463E-985E-60462A16FB31}"/>
    <hyperlink ref="A13" r:id="rId11" display="https://octane.deloitte.com/ui/entity-navigation.jsp?p=1001/399004&amp;entityType=work_item&amp;id=1946657" xr:uid="{B0AEC5AB-0CA3-4FC3-ABDE-BC82AC87B4BA}"/>
    <hyperlink ref="A14" r:id="rId12" display="https://octane.deloitte.com/ui/entity-navigation.jsp?p=1001/399004&amp;entityType=work_item&amp;id=1982276" xr:uid="{82EA3786-114B-464E-8A6F-A94FCBBC6D99}"/>
    <hyperlink ref="A15" r:id="rId13" display="https://octane.deloitte.com/ui/entity-navigation.jsp?p=1001/399004&amp;entityType=work_item&amp;id=1997194" xr:uid="{61B9E457-0F20-4F27-ABF2-32144C470A5D}"/>
    <hyperlink ref="A16" r:id="rId14" display="https://octane.deloitte.com/ui/entity-navigation.jsp?p=1001/399004&amp;entityType=work_item&amp;id=1997192" xr:uid="{49E7D4C8-4F95-4E77-968A-E71903AC1412}"/>
    <hyperlink ref="A17" r:id="rId15" display="https://octane.deloitte.com/ui/entity-navigation.jsp?p=1001/399004&amp;entityType=work_item&amp;id=1997434" xr:uid="{8ADEEBAA-A85B-4FB4-8C7D-8C0541A433B2}"/>
    <hyperlink ref="A18" r:id="rId16" display="https://octane.deloitte.com/ui/entity-navigation.jsp?p=1001/399004&amp;entityType=work_item&amp;id=1998098" xr:uid="{2F9315A8-CBC4-4548-9720-7C78DB3F26C1}"/>
    <hyperlink ref="A19" r:id="rId17" display="https://octane.deloitte.com/ui/entity-navigation.jsp?p=1001/399004&amp;entityType=work_item&amp;id=1996803" xr:uid="{C858634D-86A3-4DD7-B971-1E5694AF6324}"/>
    <hyperlink ref="A20" r:id="rId18" display="https://octane.deloitte.com/ui/entity-navigation.jsp?p=1001/399004&amp;entityType=work_item&amp;id=1997623" xr:uid="{253D74E7-9E9A-48ED-AF18-B3F534750C4F}"/>
    <hyperlink ref="A21" r:id="rId19" display="https://octane.deloitte.com/ui/entity-navigation.jsp?p=1001/399004&amp;entityType=work_item&amp;id=1998325" xr:uid="{D4A27E9C-0253-433A-B2BC-90D543A5B359}"/>
    <hyperlink ref="A22" r:id="rId20" display="https://octane.deloitte.com/ui/entity-navigation.jsp?p=1001/399004&amp;entityType=work_item&amp;id=1996980" xr:uid="{274B466F-06DC-47D3-84A5-7669DD25555F}"/>
    <hyperlink ref="A23" r:id="rId21" display="https://octane.deloitte.com/ui/entity-navigation.jsp?p=1001/399004&amp;entityType=work_item&amp;id=1996981" xr:uid="{A445C5EB-5C66-4200-BDF2-FDC49B604880}"/>
    <hyperlink ref="A24" r:id="rId22" display="https://octane.deloitte.com/ui/entity-navigation.jsp?p=1001/399004&amp;entityType=work_item&amp;id=2006339" xr:uid="{8E56FB2A-66E7-4D5E-9CD4-91A0E20F4FD7}"/>
    <hyperlink ref="A25" r:id="rId23" display="https://octane.deloitte.com/ui/entity-navigation.jsp?p=1001/399004&amp;entityType=work_item&amp;id=2004384" xr:uid="{F4E9B998-D48A-4500-8AF9-914C1F11960E}"/>
  </hyperlinks>
  <pageMargins left="0.7" right="0.7" top="0.75" bottom="0.75" header="0.3" footer="0.3"/>
  <pageSetup paperSize="9" orientation="portrait" r:id="rId2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CAD00-DA84-4A44-AB2D-6A5B11DC2133}">
  <dimension ref="A1:O79"/>
  <sheetViews>
    <sheetView zoomScale="91" workbookViewId="0">
      <selection activeCell="A47" sqref="A47"/>
    </sheetView>
  </sheetViews>
  <sheetFormatPr defaultColWidth="8.7265625" defaultRowHeight="13" x14ac:dyDescent="0.3"/>
  <cols>
    <col min="1" max="1" width="20.1796875" style="56" customWidth="1"/>
    <col min="2" max="2" width="49.7265625" style="56" customWidth="1"/>
    <col min="3" max="3" width="23.453125" style="56" customWidth="1"/>
    <col min="4" max="4" width="18.54296875" style="56" customWidth="1"/>
    <col min="5" max="5" width="21.54296875" style="56" bestFit="1" customWidth="1"/>
    <col min="6" max="6" width="16.453125" style="56" customWidth="1"/>
    <col min="7" max="7" width="13" style="56" customWidth="1"/>
    <col min="8" max="8" width="11.1796875" style="56" customWidth="1"/>
    <col min="9" max="9" width="8.7265625" style="56"/>
    <col min="10" max="10" width="8.54296875" style="56" customWidth="1"/>
    <col min="11" max="11" width="12.453125" style="56" customWidth="1"/>
    <col min="12" max="12" width="14.81640625" style="56" customWidth="1"/>
    <col min="13" max="13" width="20.54296875" style="56" customWidth="1"/>
    <col min="14" max="14" width="13.7265625" style="56" customWidth="1"/>
    <col min="15" max="15" width="18.26953125" style="56" customWidth="1"/>
    <col min="16" max="16384" width="8.7265625" style="56"/>
  </cols>
  <sheetData>
    <row r="1" spans="1:15" x14ac:dyDescent="0.3">
      <c r="A1" s="396" t="s">
        <v>1784</v>
      </c>
      <c r="B1" s="397"/>
      <c r="C1" s="397"/>
      <c r="D1" s="397"/>
      <c r="E1" s="397"/>
      <c r="F1" s="397"/>
      <c r="G1" s="397"/>
      <c r="H1" s="397"/>
      <c r="I1" s="397"/>
      <c r="J1" s="397"/>
    </row>
    <row r="2" spans="1:15" ht="52" x14ac:dyDescent="0.3">
      <c r="A2" s="342" t="s">
        <v>74</v>
      </c>
      <c r="B2" s="342" t="s">
        <v>75</v>
      </c>
      <c r="C2" s="344" t="s">
        <v>104</v>
      </c>
      <c r="D2" s="344" t="s">
        <v>77</v>
      </c>
      <c r="E2" s="344" t="s">
        <v>21</v>
      </c>
      <c r="F2" s="344" t="s">
        <v>27</v>
      </c>
      <c r="G2" s="344" t="s">
        <v>105</v>
      </c>
      <c r="H2" s="344" t="s">
        <v>213</v>
      </c>
      <c r="I2" s="344" t="s">
        <v>555</v>
      </c>
      <c r="J2" s="344" t="s">
        <v>636</v>
      </c>
    </row>
    <row r="3" spans="1:15" x14ac:dyDescent="0.3">
      <c r="A3" s="114" t="s">
        <v>81</v>
      </c>
      <c r="B3" s="115">
        <f>COUNT(A6:A78)</f>
        <v>59</v>
      </c>
      <c r="C3" s="33">
        <f>COUNTIF(C6:C78,C2)</f>
        <v>2</v>
      </c>
      <c r="D3" s="33">
        <f>COUNTIF(C6:D78,D2)</f>
        <v>0</v>
      </c>
      <c r="E3" s="33">
        <f>COUNTIF(C6:E78,E2)</f>
        <v>34</v>
      </c>
      <c r="F3" s="33">
        <f>COUNTIF(C6:F78,F2)</f>
        <v>11</v>
      </c>
      <c r="G3" s="33">
        <f>COUNTIF(C6:G78,G2)</f>
        <v>1</v>
      </c>
      <c r="H3" s="33">
        <f>COUNTIF(C6:H78,H2)</f>
        <v>0</v>
      </c>
      <c r="I3" s="33">
        <f>COUNTIF(C6:I78,I2)</f>
        <v>11</v>
      </c>
      <c r="J3" s="33">
        <f>COUNTIF(C6:J78,J2)</f>
        <v>0</v>
      </c>
    </row>
    <row r="5" spans="1:15" x14ac:dyDescent="0.3">
      <c r="A5" s="342" t="s">
        <v>106</v>
      </c>
      <c r="B5" s="157" t="s">
        <v>2</v>
      </c>
      <c r="C5" s="342" t="s">
        <v>107</v>
      </c>
      <c r="D5" s="342" t="s">
        <v>108</v>
      </c>
      <c r="E5" s="342" t="s">
        <v>637</v>
      </c>
      <c r="F5" s="342"/>
      <c r="G5" s="342"/>
      <c r="H5" s="342"/>
      <c r="I5" s="342"/>
      <c r="J5" s="342"/>
      <c r="K5" s="342"/>
      <c r="L5" s="342"/>
      <c r="M5" s="342"/>
      <c r="N5" s="342"/>
      <c r="O5" s="342"/>
    </row>
    <row r="6" spans="1:15" ht="14.5" x14ac:dyDescent="0.35">
      <c r="A6" s="2">
        <v>1909403</v>
      </c>
      <c r="B6" s="26" t="str">
        <f>VLOOKUP(A6,'S8 Details'!3:87,2,FALSE)</f>
        <v>2.13 Verified &amp; Approved Field Disabling - Update for Conviction field disabling</v>
      </c>
      <c r="C6" s="346" t="str">
        <f>VLOOKUP(A6,'S8 Details'!3:87,9,FALSE)</f>
        <v>Design and review complete</v>
      </c>
      <c r="D6" s="104" t="str">
        <f>VLOOKUP(A6,'S8 Details'!3:87,4,FALSE)</f>
        <v>TBD</v>
      </c>
      <c r="E6" s="346">
        <f>VLOOKUP(A6,'S8 Details'!A3:Q89,17,0)</f>
        <v>9</v>
      </c>
    </row>
    <row r="7" spans="1:15" ht="14.5" x14ac:dyDescent="0.35">
      <c r="A7" s="1">
        <v>1868192</v>
      </c>
      <c r="B7" s="26" t="str">
        <f>VLOOKUP(A7,'S8 Details'!4:88,2,FALSE)</f>
        <v>Remove KY Specific Notifications</v>
      </c>
      <c r="C7" s="346" t="str">
        <f>VLOOKUP(A7,'S8 Details'!4:88,9,FALSE)</f>
        <v>Design and review complete</v>
      </c>
      <c r="D7" s="104" t="str">
        <f>VLOOKUP(A7,'S8 Details'!4:88,4,FALSE)</f>
        <v>TBD</v>
      </c>
      <c r="E7" s="346">
        <f>VLOOKUP(A7,'S8 Details'!A4:Q90,17,0)</f>
        <v>37</v>
      </c>
    </row>
    <row r="8" spans="1:15" ht="14.5" x14ac:dyDescent="0.35">
      <c r="A8" s="1">
        <v>1914022</v>
      </c>
      <c r="B8" s="26" t="str">
        <f>VLOOKUP(A8,'S8 Details'!5:89,2,FALSE)</f>
        <v>Address Validation with SmartyStreets</v>
      </c>
      <c r="C8" s="346" t="str">
        <f>VLOOKUP(A8,'S8 Details'!5:89,9,FALSE)</f>
        <v>No TC Needed</v>
      </c>
      <c r="D8" s="104">
        <f>VLOOKUP(A8,'S8 Details'!5:89,4,FALSE)</f>
        <v>44399</v>
      </c>
      <c r="E8" s="346" t="str">
        <f>VLOOKUP(A8,'S8 Details'!A5:Q91,17,0)</f>
        <v>No Test Case Needed</v>
      </c>
    </row>
    <row r="9" spans="1:15" ht="14.5" x14ac:dyDescent="0.35">
      <c r="A9" s="1">
        <v>1914020</v>
      </c>
      <c r="B9" s="26" t="str">
        <f>VLOOKUP(A9,'S8 Details'!6:90,2,FALSE)</f>
        <v>Report a Change Submission</v>
      </c>
      <c r="C9" s="346" t="str">
        <f>VLOOKUP(A9,'S8 Details'!6:90,9,FALSE)</f>
        <v>Design and review complete</v>
      </c>
      <c r="D9" s="104" t="str">
        <f>VLOOKUP(A9,'S8 Details'!6:90,4,FALSE)</f>
        <v>TBD</v>
      </c>
      <c r="E9" s="346">
        <f>VLOOKUP(A9,'S8 Details'!A6:Q92,17,0)</f>
        <v>6</v>
      </c>
    </row>
    <row r="10" spans="1:15" ht="14.5" x14ac:dyDescent="0.35">
      <c r="A10" s="1">
        <v>1925334</v>
      </c>
      <c r="B10" s="26" t="str">
        <f>VLOOKUP(A10,'S8 Details'!7:91,2,FALSE)</f>
        <v>3.1.1.2 Program Tiles - Update apply AG display logic to TANF/SNAP + change Notice of Decision language on TANF</v>
      </c>
      <c r="C10" s="346" t="str">
        <f>VLOOKUP(A10,'S8 Details'!7:91,9,FALSE)</f>
        <v>Design and review complete</v>
      </c>
      <c r="D10" s="104">
        <f>VLOOKUP(A10,'S8 Details'!7:91,4,FALSE)</f>
        <v>44403</v>
      </c>
      <c r="E10" s="346">
        <f>VLOOKUP(A10,'S8 Details'!A7:Q93,17,0)</f>
        <v>9</v>
      </c>
    </row>
    <row r="11" spans="1:15" ht="14.5" x14ac:dyDescent="0.35">
      <c r="A11" s="1">
        <v>1946683</v>
      </c>
      <c r="B11" s="26" t="str">
        <f>VLOOKUP(A11,'S8 Details'!8:92,2,FALSE)</f>
        <v>2.1 Individual Dashboard - First Time User - Update to add Connect to Benefits button</v>
      </c>
      <c r="C11" s="346" t="str">
        <f>VLOOKUP(A11,'S8 Details'!8:92,9,FALSE)</f>
        <v>Clubbed with other US</v>
      </c>
      <c r="D11" s="104" t="str">
        <f>VLOOKUP(A11,'S8 Details'!8:92,4,FALSE)</f>
        <v>TBD</v>
      </c>
      <c r="E11" s="346" t="str">
        <f>VLOOKUP(A11,'S8 Details'!A8:Q94,17,0)</f>
        <v>Will be Clubbed</v>
      </c>
    </row>
    <row r="12" spans="1:15" ht="14.5" x14ac:dyDescent="0.35">
      <c r="A12" s="1">
        <v>1946653</v>
      </c>
      <c r="B12" s="26" t="str">
        <f>VLOOKUP(A12,'S8 Details'!9:93,2,FALSE)</f>
        <v>2.1 Message Center Home</v>
      </c>
      <c r="C12" s="346" t="str">
        <f>VLOOKUP(A12,'S8 Details'!9:93,9,FALSE)</f>
        <v>Design and review complete</v>
      </c>
      <c r="D12" s="104" t="str">
        <f>VLOOKUP(A12,'S8 Details'!9:93,4,FALSE)</f>
        <v>TBD</v>
      </c>
      <c r="E12" s="346">
        <f>VLOOKUP(A12,'S8 Details'!A9:Q95,17,0)</f>
        <v>7</v>
      </c>
    </row>
    <row r="13" spans="1:15" ht="14.5" x14ac:dyDescent="0.35">
      <c r="A13" s="1">
        <v>1946684</v>
      </c>
      <c r="B13" s="26" t="str">
        <f>VLOOKUP(A13,'S8 Details'!10:94,2,FALSE)</f>
        <v>2.1.1 Connect to Benefits</v>
      </c>
      <c r="C13" s="346" t="str">
        <f>VLOOKUP(A13,'S8 Details'!10:94,9,FALSE)</f>
        <v>Design and review complete</v>
      </c>
      <c r="D13" s="104" t="str">
        <f>VLOOKUP(A13,'S8 Details'!10:94,4,FALSE)</f>
        <v>TBD</v>
      </c>
      <c r="E13" s="346">
        <f>VLOOKUP(A13,'S8 Details'!A10:Q96,17,0)</f>
        <v>7</v>
      </c>
    </row>
    <row r="14" spans="1:15" ht="14.5" x14ac:dyDescent="0.35">
      <c r="A14" s="1">
        <v>1946685</v>
      </c>
      <c r="B14" s="26" t="str">
        <f>VLOOKUP(A14,'S8 Details'!11:95,2,FALSE)</f>
        <v>2.1.1.1 Connected to Benefits</v>
      </c>
      <c r="C14" s="346" t="str">
        <f>VLOOKUP(A14,'S8 Details'!11:95,9,FALSE)</f>
        <v>Design and review complete</v>
      </c>
      <c r="D14" s="104" t="str">
        <f>VLOOKUP(A14,'S8 Details'!11:95,4,FALSE)</f>
        <v>TBD</v>
      </c>
      <c r="E14" s="346">
        <f>VLOOKUP(A14,'S8 Details'!A11:Q97,17,0)</f>
        <v>7</v>
      </c>
    </row>
    <row r="15" spans="1:15" ht="14.5" x14ac:dyDescent="0.35">
      <c r="A15" s="1">
        <v>1946686</v>
      </c>
      <c r="B15" s="26" t="str">
        <f>VLOOKUP(A15,'S8 Details'!12:96,2,FALSE)</f>
        <v>2.1.1.2 Connect to Benefits - Not Match Found</v>
      </c>
      <c r="C15" s="346" t="str">
        <f>VLOOKUP(A15,'S8 Details'!12:96,9,FALSE)</f>
        <v>Design and review complete</v>
      </c>
      <c r="D15" s="104" t="str">
        <f>VLOOKUP(A15,'S8 Details'!12:96,4,FALSE)</f>
        <v>TBD</v>
      </c>
      <c r="E15" s="346">
        <f>VLOOKUP(A15,'S8 Details'!A12:Q98,17,0)</f>
        <v>4</v>
      </c>
    </row>
    <row r="16" spans="1:15" ht="14.5" x14ac:dyDescent="0.35">
      <c r="A16" s="1">
        <v>1946654</v>
      </c>
      <c r="B16" s="26" t="str">
        <f>VLOOKUP(A16,'S8 Details'!13:97,2,FALSE)</f>
        <v>2.2 Message Center Search</v>
      </c>
      <c r="C16" s="346" t="str">
        <f>VLOOKUP(A16,'S8 Details'!13:97,9,FALSE)</f>
        <v>Design and review complete</v>
      </c>
      <c r="D16" s="104" t="str">
        <f>VLOOKUP(A16,'S8 Details'!13:97,4,FALSE)</f>
        <v>TBD</v>
      </c>
      <c r="E16" s="346">
        <f>VLOOKUP(A16,'S8 Details'!A13:Q99,17,0)</f>
        <v>5</v>
      </c>
    </row>
    <row r="17" spans="1:5" ht="14.5" x14ac:dyDescent="0.35">
      <c r="A17" s="1">
        <v>1946655</v>
      </c>
      <c r="B17" s="26" t="str">
        <f>VLOOKUP(A17,'S8 Details'!14:98,2,FALSE)</f>
        <v>2.3 Notifications Configurations</v>
      </c>
      <c r="C17" s="346" t="str">
        <f>VLOOKUP(A17,'S8 Details'!14:98,9,FALSE)</f>
        <v>Design and review complete</v>
      </c>
      <c r="D17" s="104" t="str">
        <f>VLOOKUP(A17,'S8 Details'!14:98,4,FALSE)</f>
        <v>TBD</v>
      </c>
      <c r="E17" s="346">
        <f>VLOOKUP(A17,'S8 Details'!A14:Q100,17,0)</f>
        <v>7</v>
      </c>
    </row>
    <row r="18" spans="1:5" ht="14.5" x14ac:dyDescent="0.35">
      <c r="A18" s="1">
        <v>1946657</v>
      </c>
      <c r="B18" s="26" t="str">
        <f>VLOOKUP(A18,'S8 Details'!15:99,2,FALSE)</f>
        <v>2.4 View Notice Notification Configuration</v>
      </c>
      <c r="C18" s="346" t="str">
        <f>VLOOKUP(A18,'S8 Details'!15:99,9,FALSE)</f>
        <v>Design and review complete</v>
      </c>
      <c r="D18" s="104" t="str">
        <f>VLOOKUP(A18,'S8 Details'!15:99,4,FALSE)</f>
        <v>TBD</v>
      </c>
      <c r="E18" s="346">
        <f>VLOOKUP(A18,'S8 Details'!A15:Q101,17,0)</f>
        <v>4</v>
      </c>
    </row>
    <row r="19" spans="1:5" ht="14.5" x14ac:dyDescent="0.35">
      <c r="A19" s="1">
        <v>1946659</v>
      </c>
      <c r="B19" s="26" t="str">
        <f>VLOOKUP(A19,'S8 Details'!16:100,2,FALSE)</f>
        <v>2.5 To Do's Configuration</v>
      </c>
      <c r="C19" s="346" t="str">
        <f>VLOOKUP(A19,'S8 Details'!16:100,9,FALSE)</f>
        <v>Design and review complete</v>
      </c>
      <c r="D19" s="104" t="str">
        <f>VLOOKUP(A19,'S8 Details'!16:100,4,FALSE)</f>
        <v>TBD</v>
      </c>
      <c r="E19" s="346">
        <f>VLOOKUP(A19,'S8 Details'!A16:Q102,17,0)</f>
        <v>8</v>
      </c>
    </row>
    <row r="20" spans="1:5" ht="14.5" x14ac:dyDescent="0.35">
      <c r="A20" s="1">
        <v>1946661</v>
      </c>
      <c r="B20" s="26" t="str">
        <f>VLOOKUP(A20,'S8 Details'!17:101,2,FALSE)</f>
        <v>3.1 Setting and Changing Electronic Noticing Preferences</v>
      </c>
      <c r="C20" s="346" t="str">
        <f>VLOOKUP(A20,'S8 Details'!17:101,9,FALSE)</f>
        <v>Design and review complete</v>
      </c>
      <c r="D20" s="104" t="str">
        <f>VLOOKUP(A20,'S8 Details'!17:101,4,FALSE)</f>
        <v>TBD</v>
      </c>
      <c r="E20" s="346">
        <f>VLOOKUP(A20,'S8 Details'!A17:Q103,17,0)</f>
        <v>7</v>
      </c>
    </row>
    <row r="21" spans="1:5" ht="14.5" x14ac:dyDescent="0.35">
      <c r="A21" s="1">
        <v>1946663</v>
      </c>
      <c r="B21" s="26" t="str">
        <f>VLOOKUP(A21,'S8 Details'!18:102,2,FALSE)</f>
        <v>3.2 Storing the Electronic Notification Preferences</v>
      </c>
      <c r="C21" s="346" t="str">
        <f>VLOOKUP(A21,'S8 Details'!18:102,9,FALSE)</f>
        <v>Clubbed with other US</v>
      </c>
      <c r="D21" s="104" t="str">
        <f>VLOOKUP(A21,'S8 Details'!18:102,4,FALSE)</f>
        <v>TBD</v>
      </c>
      <c r="E21" s="346" t="str">
        <f>VLOOKUP(A21,'S8 Details'!A18:Q104,17,0)</f>
        <v>Will be Clubbed (1946661)</v>
      </c>
    </row>
    <row r="22" spans="1:5" ht="14.5" x14ac:dyDescent="0.35">
      <c r="A22" s="1">
        <v>1946665</v>
      </c>
      <c r="B22" s="26" t="str">
        <f>VLOOKUP(A22,'S8 Details'!19:103,2,FALSE)</f>
        <v>4 Integration for Displaying Notices</v>
      </c>
      <c r="C22" s="346" t="str">
        <f>VLOOKUP(A22,'S8 Details'!19:103,9,FALSE)</f>
        <v>No TC Needed</v>
      </c>
      <c r="D22" s="104">
        <f>VLOOKUP(A22,'S8 Details'!19:103,4,FALSE)</f>
        <v>44400</v>
      </c>
      <c r="E22" s="346" t="str">
        <f>VLOOKUP(A22,'S8 Details'!A19:Q105,17,0)</f>
        <v>No Test Case Needed</v>
      </c>
    </row>
    <row r="23" spans="1:5" ht="14.5" x14ac:dyDescent="0.35">
      <c r="A23" s="1">
        <v>1946637</v>
      </c>
      <c r="B23" s="26" t="str">
        <f>VLOOKUP(A23,'S8 Details'!20:104,2,FALSE)</f>
        <v>Help Text - Message Center and ID Proofing</v>
      </c>
      <c r="C23" s="346" t="str">
        <f>VLOOKUP(A23,'S8 Details'!20:104,9,FALSE)</f>
        <v>No TC Needed</v>
      </c>
      <c r="D23" s="104">
        <f>VLOOKUP(A23,'S8 Details'!20:104,4,FALSE)</f>
        <v>44400</v>
      </c>
      <c r="E23" s="346" t="str">
        <f>VLOOKUP(A23,'S8 Details'!A20:Q106,17,0)</f>
        <v>No Test Case Needed</v>
      </c>
    </row>
    <row r="24" spans="1:5" ht="14.5" x14ac:dyDescent="0.35">
      <c r="A24" s="1">
        <v>1946674</v>
      </c>
      <c r="B24" s="26" t="str">
        <f>VLOOKUP(A24,'S8 Details'!21:105,2,FALSE)</f>
        <v>RIDP</v>
      </c>
      <c r="C24" s="346" t="str">
        <f>VLOOKUP(A24,'S8 Details'!21:105,9,FALSE)</f>
        <v>design and review complete</v>
      </c>
      <c r="D24" s="104">
        <f>VLOOKUP(A24,'S8 Details'!21:105,4,FALSE)</f>
        <v>44414</v>
      </c>
      <c r="E24" s="346">
        <f>VLOOKUP(A24,'S8 Details'!A21:Q107,17,0)</f>
        <v>16</v>
      </c>
    </row>
    <row r="25" spans="1:5" ht="14.5" x14ac:dyDescent="0.35">
      <c r="A25" s="1">
        <v>1946688</v>
      </c>
      <c r="B25" s="26" t="str">
        <f>VLOOKUP(A25,'S8 Details'!22:106,2,FALSE)</f>
        <v>Update to the AlienNumberValidator</v>
      </c>
      <c r="C25" s="346" t="str">
        <f>VLOOKUP(A25,'S8 Details'!22:106,9,FALSE)</f>
        <v>Design and review complete</v>
      </c>
      <c r="D25" s="104" t="str">
        <f>VLOOKUP(A25,'S8 Details'!22:106,4,FALSE)</f>
        <v>TBD</v>
      </c>
      <c r="E25" s="346">
        <f>VLOOKUP(A25,'S8 Details'!A22:Q108,17,0)</f>
        <v>4</v>
      </c>
    </row>
    <row r="26" spans="1:5" ht="14.5" x14ac:dyDescent="0.35">
      <c r="A26" s="1">
        <v>1960063</v>
      </c>
      <c r="B26" s="26" t="str">
        <f>VLOOKUP(A26,'S8 Details'!23:107,2,FALSE)</f>
        <v>6 Account Management - Update to add phone number to Account Locked screen</v>
      </c>
      <c r="C26" s="346" t="str">
        <f>VLOOKUP(A26,'S8 Details'!23:107,9,FALSE)</f>
        <v>Design and review complete</v>
      </c>
      <c r="D26" s="104" t="str">
        <f>VLOOKUP(A26,'S8 Details'!23:107,4,FALSE)</f>
        <v>TBD</v>
      </c>
      <c r="E26" s="346">
        <f>VLOOKUP(A26,'S8 Details'!A23:Q109,17,0)</f>
        <v>5</v>
      </c>
    </row>
    <row r="27" spans="1:5" ht="14.5" x14ac:dyDescent="0.35">
      <c r="A27" s="1">
        <v>1960021</v>
      </c>
      <c r="B27" s="26" t="str">
        <f>VLOOKUP(A27,'S8 Details'!24:108,2,FALSE)</f>
        <v>Correct Duplicate Headers and Additional Spacing on Benefits screen for SNAP/TANF tiles</v>
      </c>
      <c r="C27" s="346" t="str">
        <f>VLOOKUP(A27,'S8 Details'!24:108,9,FALSE)</f>
        <v>Design and review complete</v>
      </c>
      <c r="D27" s="104">
        <f>VLOOKUP(A27,'S8 Details'!24:108,4,FALSE)</f>
        <v>44400</v>
      </c>
      <c r="E27" s="346">
        <f>VLOOKUP(A27,'S8 Details'!A24:Q110,17,0)</f>
        <v>3</v>
      </c>
    </row>
    <row r="28" spans="1:5" ht="14.5" x14ac:dyDescent="0.35">
      <c r="A28" s="1">
        <v>1937927</v>
      </c>
      <c r="B28" s="26" t="str">
        <f>VLOOKUP(A28,'S8 Details'!25:109,2,FALSE)</f>
        <v>Home Page, Program Pages, and Footer - Remove KY specific functionality</v>
      </c>
      <c r="C28" s="346" t="str">
        <f>VLOOKUP(A28,'S8 Details'!25:109,9,FALSE)</f>
        <v>Design and review complete</v>
      </c>
      <c r="D28" s="104" t="str">
        <f>VLOOKUP(A28,'S8 Details'!25:109,4,FALSE)</f>
        <v>TBD</v>
      </c>
      <c r="E28" s="346">
        <f>VLOOKUP(A28,'S8 Details'!A25:Q111,17,0)</f>
        <v>12</v>
      </c>
    </row>
    <row r="29" spans="1:5" ht="14.5" x14ac:dyDescent="0.35">
      <c r="A29" s="1">
        <v>1886592</v>
      </c>
      <c r="B29" s="26" t="str">
        <f>VLOOKUP(A29,'S8 Details'!26:110,2,FALSE)</f>
        <v>Prescreening Overview - Fix existing issue with button placement on mobile</v>
      </c>
      <c r="C29" s="346" t="str">
        <f>VLOOKUP(A29,'S8 Details'!26:110,9,FALSE)</f>
        <v>No TC Needed</v>
      </c>
      <c r="D29" s="104" t="str">
        <f>VLOOKUP(A29,'S8 Details'!26:110,4,FALSE)</f>
        <v>TBD</v>
      </c>
      <c r="E29" s="346" t="str">
        <f>VLOOKUP(A29,'S8 Details'!A26:Q112,17,0)</f>
        <v>No Test Case Needed</v>
      </c>
    </row>
    <row r="30" spans="1:5" ht="14.5" x14ac:dyDescent="0.35">
      <c r="A30" s="1">
        <v>1960379</v>
      </c>
      <c r="B30" s="26" t="str">
        <f>VLOOKUP(A30,'S8 Details'!27:111,2,FALSE)</f>
        <v>Prescreening Results - Update to change the hyperlinks on the results to program pages</v>
      </c>
      <c r="C30" s="346" t="str">
        <f>VLOOKUP(A30,'S8 Details'!27:111,9,FALSE)</f>
        <v>Design and review complete</v>
      </c>
      <c r="D30" s="104">
        <f>VLOOKUP(A30,'S8 Details'!27:111,4,FALSE)</f>
        <v>44397</v>
      </c>
      <c r="E30" s="346">
        <f>VLOOKUP(A30,'S8 Details'!A27:Q113,17,0)</f>
        <v>3</v>
      </c>
    </row>
    <row r="31" spans="1:5" ht="14.5" x14ac:dyDescent="0.35">
      <c r="A31" s="1">
        <v>1957905</v>
      </c>
      <c r="B31" s="26" t="str">
        <f>VLOOKUP(A31,'S8 Details'!28:112,2,FALSE)</f>
        <v>Update Banner Images for Maine Branding in Desktop/Mobile</v>
      </c>
      <c r="C31" s="346" t="str">
        <f>VLOOKUP(A31,'S8 Details'!28:112,9,FALSE)</f>
        <v>Design and review complete</v>
      </c>
      <c r="D31" s="104" t="str">
        <f>VLOOKUP(A31,'S8 Details'!28:112,4,FALSE)</f>
        <v>TBD</v>
      </c>
      <c r="E31" s="346">
        <f>VLOOKUP(A31,'S8 Details'!A28:Q114,17,0)</f>
        <v>9</v>
      </c>
    </row>
    <row r="32" spans="1:5" ht="14.5" x14ac:dyDescent="0.35">
      <c r="A32" s="1">
        <v>1960535</v>
      </c>
      <c r="B32" s="26" t="str">
        <f>VLOOKUP(A32,'S8 Details'!29:113,2,FALSE)</f>
        <v>Benefits Application Reference Table Inventory - Update to add values to IMMIGRATIONSTATUS</v>
      </c>
      <c r="C32" s="346" t="str">
        <f>VLOOKUP(A32,'S8 Details'!29:113,9,FALSE)</f>
        <v>Design and review complete</v>
      </c>
      <c r="D32" s="104">
        <f>VLOOKUP(A32,'S8 Details'!29:113,4,FALSE)</f>
        <v>44398</v>
      </c>
      <c r="E32" s="346">
        <f>VLOOKUP(A32,'S8 Details'!A29:Q115,17,0)</f>
        <v>4</v>
      </c>
    </row>
    <row r="33" spans="1:5" ht="14.5" x14ac:dyDescent="0.35">
      <c r="A33" s="1">
        <v>1959992</v>
      </c>
      <c r="B33" s="26" t="str">
        <f>VLOOKUP(A33,'S8 Details'!30:114,2,FALSE)</f>
        <v>PDF Generation</v>
      </c>
      <c r="C33" s="346" t="str">
        <f>VLOOKUP(A33,'S8 Details'!30:114,9,FALSE)</f>
        <v>Design and review complete</v>
      </c>
      <c r="D33" s="104" t="str">
        <f>VLOOKUP(A33,'S8 Details'!30:114,4,FALSE)</f>
        <v>TBD</v>
      </c>
      <c r="E33" s="346">
        <f>VLOOKUP(A33,'S8 Details'!A30:Q116,17,0)</f>
        <v>0</v>
      </c>
    </row>
    <row r="34" spans="1:5" ht="14.5" x14ac:dyDescent="0.35">
      <c r="A34" s="1">
        <v>1961242</v>
      </c>
      <c r="B34" s="26" t="str">
        <f>VLOOKUP(A34,'S8 Details'!31:115,2,FALSE)</f>
        <v>Updates for SNAP Final Rule Implementation 273.11(s)</v>
      </c>
      <c r="C34" s="346" t="str">
        <f>VLOOKUP(A34,'S8 Details'!31:115,9,FALSE)</f>
        <v>Design and review complete</v>
      </c>
      <c r="D34" s="104">
        <f>VLOOKUP(A34,'S8 Details'!31:115,4,FALSE)</f>
        <v>44403</v>
      </c>
      <c r="E34" s="346">
        <f>VLOOKUP(A34,'S8 Details'!A31:Q117,17,0)</f>
        <v>23</v>
      </c>
    </row>
    <row r="35" spans="1:5" ht="14.5" x14ac:dyDescent="0.35">
      <c r="A35" s="1">
        <v>1960761</v>
      </c>
      <c r="B35" s="26" t="str">
        <f>VLOOKUP(A35,'S8 Details'!32:116,2,FALSE)</f>
        <v>2.1.1 Unauthenticated Header</v>
      </c>
      <c r="C35" s="346" t="str">
        <f>VLOOKUP(A35,'S8 Details'!32:116,9,FALSE)</f>
        <v>Design and review complete</v>
      </c>
      <c r="D35" s="104">
        <f>VLOOKUP(A35,'S8 Details'!32:116,4,FALSE)</f>
        <v>44396</v>
      </c>
      <c r="E35" s="346">
        <f>VLOOKUP(A35,'S8 Details'!A32:Q118,17,0)</f>
        <v>3</v>
      </c>
    </row>
    <row r="36" spans="1:5" ht="14.5" x14ac:dyDescent="0.35">
      <c r="A36" s="1">
        <v>1960763</v>
      </c>
      <c r="B36" s="26" t="str">
        <f>VLOOKUP(A36,'S8 Details'!33:117,2,FALSE)</f>
        <v>2.1.2 Authenticated Header</v>
      </c>
      <c r="C36" s="346" t="str">
        <f>VLOOKUP(A36,'S8 Details'!33:117,9,FALSE)</f>
        <v>Design and review complete</v>
      </c>
      <c r="D36" s="104">
        <f>VLOOKUP(A36,'S8 Details'!33:117,4,FALSE)</f>
        <v>44396</v>
      </c>
      <c r="E36" s="346">
        <f>VLOOKUP(A36,'S8 Details'!A33:Q119,17,0)</f>
        <v>8</v>
      </c>
    </row>
    <row r="37" spans="1:5" ht="14.5" x14ac:dyDescent="0.35">
      <c r="A37" s="1">
        <v>1960764</v>
      </c>
      <c r="B37" s="26" t="str">
        <f>VLOOKUP(A37,'S8 Details'!34:118,2,FALSE)</f>
        <v>2.1.3 Language Bar</v>
      </c>
      <c r="C37" s="346" t="str">
        <f>VLOOKUP(A37,'S8 Details'!34:118,9,FALSE)</f>
        <v>Design and review complete</v>
      </c>
      <c r="D37" s="104">
        <f>VLOOKUP(A37,'S8 Details'!34:118,4,FALSE)</f>
        <v>44397</v>
      </c>
      <c r="E37" s="346">
        <f>VLOOKUP(A37,'S8 Details'!A34:Q120,17,0)</f>
        <v>5</v>
      </c>
    </row>
    <row r="38" spans="1:5" ht="14.5" x14ac:dyDescent="0.35">
      <c r="A38" s="1">
        <v>1960766</v>
      </c>
      <c r="B38" s="26" t="str">
        <f>VLOOKUP(A38,'S8 Details'!35:119,2,FALSE)</f>
        <v>2.1.3.1 Get Interpreter screen</v>
      </c>
      <c r="C38" s="346" t="str">
        <f>VLOOKUP(A38,'S8 Details'!35:119,9,FALSE)</f>
        <v>Design and review complete</v>
      </c>
      <c r="D38" s="104">
        <f>VLOOKUP(A38,'S8 Details'!35:119,4,FALSE)</f>
        <v>44399</v>
      </c>
      <c r="E38" s="346">
        <f>VLOOKUP(A38,'S8 Details'!A35:Q121,17,0)</f>
        <v>5</v>
      </c>
    </row>
    <row r="39" spans="1:5" ht="14.5" x14ac:dyDescent="0.35">
      <c r="A39" s="1">
        <v>1960767</v>
      </c>
      <c r="B39" s="26" t="str">
        <f>VLOOKUP(A39,'S8 Details'!36:120,2,FALSE)</f>
        <v>2.2 Footer</v>
      </c>
      <c r="C39" s="346" t="str">
        <f>VLOOKUP(A39,'S8 Details'!36:120,9,FALSE)</f>
        <v>Design and review complete</v>
      </c>
      <c r="D39" s="104">
        <f>VLOOKUP(A39,'S8 Details'!36:120,4,FALSE)</f>
        <v>44396</v>
      </c>
      <c r="E39" s="346">
        <f>VLOOKUP(A39,'S8 Details'!A36:Q122,17,0)</f>
        <v>5</v>
      </c>
    </row>
    <row r="40" spans="1:5" ht="14.5" x14ac:dyDescent="0.35">
      <c r="A40" s="1">
        <v>1960770</v>
      </c>
      <c r="B40" s="26" t="str">
        <f>VLOOKUP(A40,'S8 Details'!37:121,2,FALSE)</f>
        <v>3 Unauthenticated Pages</v>
      </c>
      <c r="C40" s="346" t="str">
        <f>VLOOKUP(A40,'S8 Details'!37:121,9,FALSE)</f>
        <v>Clubbed with other US</v>
      </c>
      <c r="D40" s="104" t="str">
        <f>VLOOKUP(A40,'S8 Details'!37:121,4,FALSE)</f>
        <v>TBD</v>
      </c>
      <c r="E40" s="346" t="str">
        <f>VLOOKUP(A40,'S8 Details'!A37:Q123,17,0)</f>
        <v>Will be Clubbed (1960773)</v>
      </c>
    </row>
    <row r="41" spans="1:5" ht="14.5" x14ac:dyDescent="0.35">
      <c r="A41" s="1">
        <v>1960773</v>
      </c>
      <c r="B41" s="26" t="str">
        <f>VLOOKUP(A41,'S8 Details'!38:122,2,FALSE)</f>
        <v>3.1 Home Page</v>
      </c>
      <c r="C41" s="346" t="str">
        <f>VLOOKUP(A41,'S8 Details'!38:122,9,FALSE)</f>
        <v>Design and review complete</v>
      </c>
      <c r="D41" s="104" t="str">
        <f>VLOOKUP(A41,'S8 Details'!38:122,4,FALSE)</f>
        <v>TBD</v>
      </c>
      <c r="E41" s="346">
        <f>VLOOKUP(A41,'S8 Details'!A38:Q124,17,0)</f>
        <v>17</v>
      </c>
    </row>
    <row r="42" spans="1:5" ht="14.5" x14ac:dyDescent="0.35">
      <c r="A42" s="1">
        <v>1960774</v>
      </c>
      <c r="B42" s="26" t="str">
        <f>VLOOKUP(A42,'S8 Details'!39:123,2,FALSE)</f>
        <v>3.1.1 Announcements</v>
      </c>
      <c r="C42" s="346" t="str">
        <f>VLOOKUP(A42,'S8 Details'!39:123,9,FALSE)</f>
        <v>Clubbed with other US</v>
      </c>
      <c r="D42" s="104">
        <f>VLOOKUP(A42,'S8 Details'!39:123,4,FALSE)</f>
        <v>44404</v>
      </c>
      <c r="E42" s="346" t="str">
        <f>VLOOKUP(A42,'S8 Details'!A39:Q125,17,0)</f>
        <v>Will be Clubbed (1960773)</v>
      </c>
    </row>
    <row r="43" spans="1:5" ht="14.5" x14ac:dyDescent="0.35">
      <c r="A43" s="1">
        <v>1960776</v>
      </c>
      <c r="B43" s="26" t="str">
        <f>VLOOKUP(A43,'S8 Details'!40:124,2,FALSE)</f>
        <v>3.1.2 Welcome to My Maine Connection</v>
      </c>
      <c r="C43" s="346" t="str">
        <f>VLOOKUP(A43,'S8 Details'!40:124,9,FALSE)</f>
        <v>Clubbed with other US</v>
      </c>
      <c r="D43" s="104">
        <f>VLOOKUP(A43,'S8 Details'!40:124,4,FALSE)</f>
        <v>44397</v>
      </c>
      <c r="E43" s="346" t="str">
        <f>VLOOKUP(A43,'S8 Details'!A40:Q126,17,0)</f>
        <v>Will be Clubbed (1960773)</v>
      </c>
    </row>
    <row r="44" spans="1:5" ht="14.5" x14ac:dyDescent="0.35">
      <c r="A44" s="1">
        <v>1960779</v>
      </c>
      <c r="B44" s="26" t="str">
        <f>VLOOKUP(A44,'S8 Details'!41:125,2,FALSE)</f>
        <v>3.1.3 Programs</v>
      </c>
      <c r="C44" s="346" t="str">
        <f>VLOOKUP(A44,'S8 Details'!41:125,9,FALSE)</f>
        <v>Clubbed with other US</v>
      </c>
      <c r="D44" s="104">
        <f>VLOOKUP(A44,'S8 Details'!41:125,4,FALSE)</f>
        <v>44397</v>
      </c>
      <c r="E44" s="346" t="str">
        <f>VLOOKUP(A44,'S8 Details'!A41:Q127,17,0)</f>
        <v>Will be Clubbed (1960773)</v>
      </c>
    </row>
    <row r="45" spans="1:5" ht="14.5" x14ac:dyDescent="0.35">
      <c r="A45" s="1">
        <v>1960790</v>
      </c>
      <c r="B45" s="26" t="str">
        <f>VLOOKUP(A45,'S8 Details'!42:126,2,FALSE)</f>
        <v>3.1.4 Need Help?</v>
      </c>
      <c r="C45" s="346" t="str">
        <f>VLOOKUP(A45,'S8 Details'!42:126,9,FALSE)</f>
        <v>Clubbed with other US</v>
      </c>
      <c r="D45" s="104">
        <f>VLOOKUP(A45,'S8 Details'!42:126,4,FALSE)</f>
        <v>44398</v>
      </c>
      <c r="E45" s="346" t="str">
        <f>VLOOKUP(A45,'S8 Details'!A42:Q128,17,0)</f>
        <v>Will be Clubbed (1960773)</v>
      </c>
    </row>
    <row r="46" spans="1:5" ht="14.5" x14ac:dyDescent="0.35">
      <c r="A46" s="1">
        <v>1960791</v>
      </c>
      <c r="B46" s="26" t="str">
        <f>VLOOKUP(A46,'S8 Details'!43:127,2,FALSE)</f>
        <v>3.1.5 Cookies Message</v>
      </c>
      <c r="C46" s="346" t="str">
        <f>VLOOKUP(A46,'S8 Details'!43:127,9,FALSE)</f>
        <v>Clubbed with other US</v>
      </c>
      <c r="D46" s="104">
        <f>VLOOKUP(A46,'S8 Details'!43:127,4,FALSE)</f>
        <v>44398</v>
      </c>
      <c r="E46" s="346" t="str">
        <f>VLOOKUP(A46,'S8 Details'!A43:Q129,17,0)</f>
        <v>Will be Clubbed (1960773)</v>
      </c>
    </row>
    <row r="47" spans="1:5" ht="14.5" x14ac:dyDescent="0.35">
      <c r="A47" s="1">
        <v>1960793</v>
      </c>
      <c r="B47" s="26" t="str">
        <f>VLOOKUP(A47,'S8 Details'!44:128,2,FALSE)</f>
        <v>3.2 Program Pages</v>
      </c>
      <c r="C47" s="346" t="str">
        <f>VLOOKUP(A47,'S8 Details'!44:128,9,FALSE)</f>
        <v>Design and review complete</v>
      </c>
      <c r="D47" s="104" t="str">
        <f>VLOOKUP(A47,'S8 Details'!44:128,4,FALSE)</f>
        <v>TBD</v>
      </c>
      <c r="E47" s="346">
        <f>VLOOKUP(A47,'S8 Details'!A44:Q130,17,0)</f>
        <v>9</v>
      </c>
    </row>
    <row r="48" spans="1:5" ht="14.5" x14ac:dyDescent="0.35">
      <c r="A48" s="1">
        <v>1961406</v>
      </c>
      <c r="B48" s="26" t="str">
        <f>VLOOKUP(A48,'S8 Details'!45:129,2,FALSE)</f>
        <v>Change "Maine IOS"/"ME IOS" to "My Maine Connection" in Information for All Who Apply and Eligibility Results: Under Review Scenario</v>
      </c>
      <c r="C48" s="346" t="str">
        <f>VLOOKUP(A48,'S8 Details'!45:129,9,FALSE)</f>
        <v>No TC Needed</v>
      </c>
      <c r="D48" s="104">
        <f>VLOOKUP(A48,'S8 Details'!45:129,4,FALSE)</f>
        <v>44397</v>
      </c>
      <c r="E48" s="346" t="str">
        <f>VLOOKUP(A48,'S8 Details'!A45:Q131,17,0)</f>
        <v>No Test Case Needed</v>
      </c>
    </row>
    <row r="49" spans="1:5" ht="14.5" x14ac:dyDescent="0.35">
      <c r="A49" s="1">
        <v>1968178</v>
      </c>
      <c r="B49" s="26" t="str">
        <f>VLOOKUP(A49,'S8 Details'!46:130,2,FALSE)</f>
        <v>Additional learn more for Not a U.S. Citizen screen + field level help for immigration status</v>
      </c>
      <c r="C49" s="346" t="str">
        <f>VLOOKUP(A49,'S8 Details'!46:130,9,FALSE)</f>
        <v>Design and review complete</v>
      </c>
      <c r="D49" s="104" t="str">
        <f>VLOOKUP(A49,'S8 Details'!46:130,4,FALSE)</f>
        <v>TBD</v>
      </c>
      <c r="E49" s="346">
        <f>VLOOKUP(A49,'S8 Details'!A46:Q132,17,0)</f>
        <v>4</v>
      </c>
    </row>
    <row r="50" spans="1:5" ht="14.5" x14ac:dyDescent="0.35">
      <c r="A50" s="1">
        <v>1968186</v>
      </c>
      <c r="B50" s="26" t="str">
        <f>VLOOKUP(A50,'S8 Details'!47:131,2,FALSE)</f>
        <v>Change "Maine IOS"/"ME IOS" to "My Maine Connection" in Account Management screens/emails</v>
      </c>
      <c r="C50" s="346" t="str">
        <f>VLOOKUP(A50,'S8 Details'!47:131,9,FALSE)</f>
        <v>No TC Needed</v>
      </c>
      <c r="D50" s="104" t="str">
        <f>VLOOKUP(A50,'S8 Details'!47:131,4,FALSE)</f>
        <v>TBD</v>
      </c>
      <c r="E50" s="346" t="str">
        <f>VLOOKUP(A50,'S8 Details'!A47:Q133,17,0)</f>
        <v>No Test Case Needed</v>
      </c>
    </row>
    <row r="51" spans="1:5" ht="14.5" x14ac:dyDescent="0.35">
      <c r="A51" s="1">
        <v>1970129</v>
      </c>
      <c r="B51" s="26" t="str">
        <f>VLOOKUP(A51,'S8 Details'!48:132,2,FALSE)</f>
        <v>Help &amp; FAQ - Renewal and Account Management - Change "Maine IOS"/"ME IOS" to "My Maine Connection"</v>
      </c>
      <c r="C51" s="346" t="str">
        <f>VLOOKUP(A51,'S8 Details'!48:132,9,FALSE)</f>
        <v>No TC Needed</v>
      </c>
      <c r="D51" s="104">
        <f>VLOOKUP(A51,'S8 Details'!48:132,4,FALSE)</f>
        <v>44399</v>
      </c>
      <c r="E51" s="346" t="str">
        <f>VLOOKUP(A51,'S8 Details'!A48:Q134,17,0)</f>
        <v>No Test Case Needed</v>
      </c>
    </row>
    <row r="52" spans="1:5" ht="14.5" x14ac:dyDescent="0.35">
      <c r="A52" s="1">
        <v>1970128</v>
      </c>
      <c r="B52" s="26" t="str">
        <f>VLOOKUP(A52,'S8 Details'!49:133,2,FALSE)</f>
        <v>Help &amp; FAQ Benefits Application - Change "Maine IOS"/"ME IOS" to "My Maine Connection"</v>
      </c>
      <c r="C52" s="346" t="str">
        <f>VLOOKUP(A52,'S8 Details'!49:133,9,FALSE)</f>
        <v>No TC Needed</v>
      </c>
      <c r="D52" s="104">
        <f>VLOOKUP(A52,'S8 Details'!49:133,4,FALSE)</f>
        <v>44400</v>
      </c>
      <c r="E52" s="346" t="str">
        <f>VLOOKUP(A52,'S8 Details'!A49:Q135,17,0)</f>
        <v>No Test Case Needed</v>
      </c>
    </row>
    <row r="53" spans="1:5" ht="14.5" x14ac:dyDescent="0.35">
      <c r="A53" s="1">
        <v>1970039</v>
      </c>
      <c r="B53" s="26" t="str">
        <f>VLOOKUP(A53,'S8 Details'!50:134,2,FALSE)</f>
        <v>Program Pages - MaineCare Program Page</v>
      </c>
      <c r="C53" s="346" t="str">
        <f>VLOOKUP(A53,'S8 Details'!50:134,9,FALSE)</f>
        <v>Clubbed with other US</v>
      </c>
      <c r="D53" s="104">
        <f>VLOOKUP(A53,'S8 Details'!50:134,4,FALSE)</f>
        <v>44399</v>
      </c>
      <c r="E53" s="346" t="str">
        <f>VLOOKUP(A53,'S8 Details'!A50:Q136,17,0)</f>
        <v>Will be Clubbed (1960793)</v>
      </c>
    </row>
    <row r="54" spans="1:5" ht="14.5" x14ac:dyDescent="0.35">
      <c r="A54" s="1">
        <v>1970040</v>
      </c>
      <c r="B54" s="26" t="str">
        <f>VLOOKUP(A54,'S8 Details'!51:135,2,FALSE)</f>
        <v>Program Pages - SNAP Program Page</v>
      </c>
      <c r="C54" s="346" t="str">
        <f>VLOOKUP(A54,'S8 Details'!51:135,9,FALSE)</f>
        <v>Clubbed with other US</v>
      </c>
      <c r="D54" s="104">
        <f>VLOOKUP(A54,'S8 Details'!51:135,4,FALSE)</f>
        <v>44399</v>
      </c>
      <c r="E54" s="346" t="str">
        <f>VLOOKUP(A54,'S8 Details'!A51:Q137,17,0)</f>
        <v>Will be Clubbed (1960793)</v>
      </c>
    </row>
    <row r="55" spans="1:5" ht="14.5" x14ac:dyDescent="0.35">
      <c r="A55" s="1">
        <v>1970041</v>
      </c>
      <c r="B55" s="26" t="str">
        <f>VLOOKUP(A55,'S8 Details'!52:136,2,FALSE)</f>
        <v>Program Pages - TANF Program Page</v>
      </c>
      <c r="C55" s="346" t="str">
        <f>VLOOKUP(A55,'S8 Details'!52:136,9,FALSE)</f>
        <v>Clubbed with other US</v>
      </c>
      <c r="D55" s="104">
        <f>VLOOKUP(A55,'S8 Details'!52:136,4,FALSE)</f>
        <v>44399</v>
      </c>
      <c r="E55" s="346" t="str">
        <f>VLOOKUP(A55,'S8 Details'!A52:Q138,17,0)</f>
        <v>Will be Clubbed (1960793)</v>
      </c>
    </row>
    <row r="56" spans="1:5" ht="14.5" x14ac:dyDescent="0.35">
      <c r="A56" s="1">
        <v>1887231</v>
      </c>
      <c r="B56" s="26" t="str">
        <f>VLOOKUP(A56,'S8 Details'!53:138,2,FALSE)</f>
        <v>Help &amp; FAQs - RAC, SNAP 6 Month Report, Dashboard</v>
      </c>
      <c r="C56" s="346" t="str">
        <f>VLOOKUP(A56,'S8 Details'!53:138,9,FALSE)</f>
        <v>No TC Needed</v>
      </c>
      <c r="D56" s="104">
        <f>VLOOKUP(A56,'S8 Details'!53:138,4,FALSE)</f>
        <v>44400</v>
      </c>
      <c r="E56" s="346" t="str">
        <f>VLOOKUP(A56,'S8 Details'!A53:Q140,17,0)</f>
        <v>No Test Case Needed</v>
      </c>
    </row>
    <row r="57" spans="1:5" ht="14.5" x14ac:dyDescent="0.35">
      <c r="A57" s="1">
        <v>1973479</v>
      </c>
      <c r="B57" s="26" t="str">
        <f>VLOOKUP(A57,'S8 Details'!54:139,2,FALSE)</f>
        <v>Prescreening Results - Update to make result statuses more prominent</v>
      </c>
      <c r="C57" s="346" t="str">
        <f>VLOOKUP(A57,'S8 Details'!54:139,9,FALSE)</f>
        <v>Design and review complete</v>
      </c>
      <c r="D57" s="104">
        <f>VLOOKUP(A57,'S8 Details'!54:139,4,FALSE)</f>
        <v>44405</v>
      </c>
      <c r="E57" s="346">
        <f>VLOOKUP(A57,'S8 Details'!A54:Q141,17,0)</f>
        <v>4</v>
      </c>
    </row>
    <row r="58" spans="1:5" ht="14.5" x14ac:dyDescent="0.35">
      <c r="A58" s="1">
        <v>1973474</v>
      </c>
      <c r="B58" s="26" t="str">
        <f>VLOOKUP(A58,'S8 Details'!55:140,2,FALSE)</f>
        <v>Benefits Application Reference Table Inventory - Update to AUTHREPPERMISSIONS</v>
      </c>
      <c r="C58" s="346" t="str">
        <f>VLOOKUP(A58,'S8 Details'!55:140,9,FALSE)</f>
        <v>Design and review complete</v>
      </c>
      <c r="D58" s="104">
        <f>VLOOKUP(A58,'S8 Details'!55:140,4,FALSE)</f>
        <v>44404</v>
      </c>
      <c r="E58" s="346">
        <f>VLOOKUP(A58,'S8 Details'!A55:Q142,17,0)</f>
        <v>7</v>
      </c>
    </row>
    <row r="59" spans="1:5" ht="14.5" x14ac:dyDescent="0.35">
      <c r="A59" s="160">
        <v>1978480</v>
      </c>
      <c r="B59" s="26" t="str">
        <f>VLOOKUP(A59,'S8 Details'!56:141,2,FALSE)</f>
        <v>2.12 Recurring Screens - Update to add separate Delete Household Member screen</v>
      </c>
      <c r="C59" s="346" t="str">
        <f>VLOOKUP(A59,'S8 Details'!56:141,9,FALSE)</f>
        <v>Design and review complete</v>
      </c>
      <c r="D59" s="104">
        <f>VLOOKUP(A59,'S8 Details'!56:141,4,FALSE)</f>
        <v>44418</v>
      </c>
      <c r="E59" s="346">
        <f>VLOOKUP(A59,'S8 Details'!A56:Q143,17,0)</f>
        <v>12</v>
      </c>
    </row>
    <row r="60" spans="1:5" ht="14.5" x14ac:dyDescent="0.35">
      <c r="A60" s="160">
        <v>1980753</v>
      </c>
      <c r="B60" s="26" t="str">
        <f>VLOOKUP(A60,'S8 Details'!57:142,2,FALSE)</f>
        <v>Disabling MaineCare Subprogram Selection in RAC</v>
      </c>
      <c r="C60" s="346" t="str">
        <f>VLOOKUP(A60,'S8 Details'!57:142,9,FALSE)</f>
        <v>Pending to Start</v>
      </c>
      <c r="D60" s="104">
        <f>VLOOKUP(A60,'S8 Details'!57:142,4,FALSE)</f>
        <v>44407</v>
      </c>
      <c r="E60" s="346">
        <f>VLOOKUP(A60,'S8 Details'!A57:Q144,17,0)</f>
        <v>3</v>
      </c>
    </row>
    <row r="61" spans="1:5" ht="14.5" x14ac:dyDescent="0.35">
      <c r="A61" s="1">
        <v>1981084</v>
      </c>
      <c r="B61" s="26" t="str">
        <f>VLOOKUP(A61,'S8 Details'!58:143,2,FALSE)</f>
        <v>Update Favicon for Maine Branding</v>
      </c>
      <c r="C61" s="346" t="str">
        <f>VLOOKUP(A61,'S8 Details'!58:143,9,FALSE)</f>
        <v>No TC Needed</v>
      </c>
      <c r="D61" s="104" t="str">
        <f>VLOOKUP(A61,'S8 Details'!58:143,4,FALSE)</f>
        <v>TBD</v>
      </c>
      <c r="E61" s="346" t="str">
        <f>VLOOKUP(A61,'S8 Details'!A58:Q145,17,0)</f>
        <v>No Test Case Needed</v>
      </c>
    </row>
    <row r="62" spans="1:5" ht="14.5" x14ac:dyDescent="0.35">
      <c r="A62" s="271">
        <v>1981089</v>
      </c>
      <c r="B62" s="26" t="str">
        <f>VLOOKUP(A62,'S8 Details'!59:144,2,FALSE)</f>
        <v>Update My Maine Connection Logo for Maine Branding in both desktop/mobile in all instances</v>
      </c>
      <c r="C62" s="346" t="str">
        <f>VLOOKUP(A62,'S8 Details'!59:144,9,FALSE)</f>
        <v>No TC Needed</v>
      </c>
      <c r="D62" s="104" t="str">
        <f>VLOOKUP(A62,'S8 Details'!59:144,4,FALSE)</f>
        <v>TBD</v>
      </c>
      <c r="E62" s="346" t="str">
        <f>VLOOKUP(A62,'S8 Details'!A59:Q146,17,0)</f>
        <v>No Test Case Needed</v>
      </c>
    </row>
    <row r="63" spans="1:5" ht="14.5" x14ac:dyDescent="0.35">
      <c r="A63" s="1">
        <v>1982276</v>
      </c>
      <c r="B63" s="26" t="str">
        <f>VLOOKUP(A63,'S8 Details'!60:145,2,FALSE)</f>
        <v>FAQ - Remove KY Specific Q&amp;A</v>
      </c>
      <c r="C63" s="346" t="str">
        <f>VLOOKUP(A63,'S8 Details'!60:145,9,FALSE)</f>
        <v>Review Pending</v>
      </c>
      <c r="D63" s="104">
        <f>VLOOKUP(A63,'S8 Details'!60:145,4,FALSE)</f>
        <v>44414</v>
      </c>
      <c r="E63" s="346">
        <f>VLOOKUP(A63,'S8 Details'!A60:Q147,17,0)</f>
        <v>8</v>
      </c>
    </row>
    <row r="64" spans="1:5" ht="14.5" x14ac:dyDescent="0.35">
      <c r="A64" s="1">
        <v>1981553</v>
      </c>
      <c r="B64" s="26" t="str">
        <f>VLOOKUP(A64,'S8 Details'!61:146,2,FALSE)</f>
        <v>Update to SNAP + MaineCare Program Pages for the Ways to Apply Tile</v>
      </c>
      <c r="C64" s="346" t="str">
        <f>VLOOKUP(A64,'S8 Details'!61:146,9,FALSE)</f>
        <v>Review Pending</v>
      </c>
      <c r="D64" s="104" t="str">
        <f>VLOOKUP(A64,'S8 Details'!61:146,4,FALSE)</f>
        <v>TBD</v>
      </c>
      <c r="E64" s="346">
        <f>VLOOKUP(A64,'S8 Details'!A61:Q148,17,0)</f>
        <v>3</v>
      </c>
    </row>
    <row r="65" spans="1:5" x14ac:dyDescent="0.3">
      <c r="A65" s="420" t="s">
        <v>110</v>
      </c>
      <c r="B65" s="420"/>
      <c r="C65" s="420"/>
      <c r="D65" s="420"/>
      <c r="E65" s="346">
        <f>SUM(E6:E64)</f>
        <v>289</v>
      </c>
    </row>
    <row r="66" spans="1:5" x14ac:dyDescent="0.3">
      <c r="A66" s="41"/>
      <c r="B66" s="26"/>
      <c r="C66" s="346"/>
      <c r="D66" s="104"/>
      <c r="E66" s="346"/>
    </row>
    <row r="67" spans="1:5" x14ac:dyDescent="0.3">
      <c r="A67" s="41"/>
      <c r="B67" s="26"/>
      <c r="C67" s="346"/>
      <c r="D67" s="104"/>
      <c r="E67" s="346"/>
    </row>
    <row r="68" spans="1:5" x14ac:dyDescent="0.3">
      <c r="A68" s="41"/>
      <c r="B68" s="26"/>
      <c r="C68" s="346"/>
      <c r="D68" s="104"/>
      <c r="E68" s="346"/>
    </row>
    <row r="69" spans="1:5" x14ac:dyDescent="0.3">
      <c r="A69" s="41"/>
      <c r="B69" s="26"/>
      <c r="C69" s="346"/>
      <c r="D69" s="104"/>
      <c r="E69" s="346"/>
    </row>
    <row r="70" spans="1:5" x14ac:dyDescent="0.3">
      <c r="A70" s="41"/>
      <c r="B70" s="26"/>
      <c r="C70" s="346"/>
      <c r="D70" s="104"/>
      <c r="E70" s="346"/>
    </row>
    <row r="71" spans="1:5" x14ac:dyDescent="0.3">
      <c r="A71" s="41"/>
      <c r="B71" s="26"/>
      <c r="C71" s="346"/>
      <c r="D71" s="104"/>
      <c r="E71" s="346"/>
    </row>
    <row r="72" spans="1:5" x14ac:dyDescent="0.3">
      <c r="A72" s="41"/>
      <c r="B72" s="26"/>
      <c r="C72" s="346"/>
      <c r="D72" s="104"/>
      <c r="E72" s="346"/>
    </row>
    <row r="73" spans="1:5" x14ac:dyDescent="0.3">
      <c r="A73" s="41"/>
      <c r="B73" s="26"/>
      <c r="C73" s="346"/>
      <c r="D73" s="104"/>
      <c r="E73" s="346"/>
    </row>
    <row r="74" spans="1:5" x14ac:dyDescent="0.3">
      <c r="A74" s="41"/>
      <c r="B74" s="26"/>
      <c r="C74" s="346"/>
      <c r="D74" s="104"/>
      <c r="E74" s="346"/>
    </row>
    <row r="75" spans="1:5" x14ac:dyDescent="0.3">
      <c r="A75" s="41"/>
      <c r="B75" s="26"/>
      <c r="C75" s="346"/>
      <c r="D75" s="104"/>
      <c r="E75" s="346"/>
    </row>
    <row r="76" spans="1:5" x14ac:dyDescent="0.3">
      <c r="A76" s="41"/>
      <c r="B76" s="26"/>
      <c r="C76" s="346"/>
      <c r="D76" s="104"/>
      <c r="E76" s="346"/>
    </row>
    <row r="77" spans="1:5" x14ac:dyDescent="0.3">
      <c r="A77" s="41"/>
      <c r="B77" s="26"/>
      <c r="C77" s="346"/>
      <c r="D77" s="104"/>
      <c r="E77" s="346"/>
    </row>
    <row r="78" spans="1:5" x14ac:dyDescent="0.3">
      <c r="A78" s="41"/>
      <c r="B78" s="26"/>
      <c r="C78" s="346"/>
      <c r="D78" s="104"/>
      <c r="E78" s="346"/>
    </row>
    <row r="79" spans="1:5" x14ac:dyDescent="0.3">
      <c r="A79" s="395"/>
      <c r="B79" s="395"/>
      <c r="C79" s="395"/>
      <c r="D79" s="395"/>
      <c r="E79" s="346"/>
    </row>
  </sheetData>
  <autoFilter ref="A5:E65" xr:uid="{33A3067F-150A-42CC-8EF0-760D8E71F90A}"/>
  <mergeCells count="3">
    <mergeCell ref="A1:J1"/>
    <mergeCell ref="A65:D65"/>
    <mergeCell ref="A79:D79"/>
  </mergeCells>
  <conditionalFormatting sqref="A65:A73">
    <cfRule type="duplicateValues" dxfId="79" priority="24"/>
  </conditionalFormatting>
  <conditionalFormatting sqref="A65:A73">
    <cfRule type="duplicateValues" dxfId="78" priority="23"/>
  </conditionalFormatting>
  <conditionalFormatting sqref="A74">
    <cfRule type="duplicateValues" dxfId="77" priority="22"/>
  </conditionalFormatting>
  <conditionalFormatting sqref="A75:A76">
    <cfRule type="duplicateValues" dxfId="76" priority="21"/>
  </conditionalFormatting>
  <conditionalFormatting sqref="A77">
    <cfRule type="duplicateValues" dxfId="75" priority="20"/>
  </conditionalFormatting>
  <conditionalFormatting sqref="A78">
    <cfRule type="duplicateValues" dxfId="74" priority="19"/>
  </conditionalFormatting>
  <conditionalFormatting sqref="A6:A25">
    <cfRule type="duplicateValues" dxfId="73" priority="10"/>
  </conditionalFormatting>
  <conditionalFormatting sqref="A26:A31">
    <cfRule type="duplicateValues" dxfId="72" priority="9"/>
  </conditionalFormatting>
  <conditionalFormatting sqref="A7:A10">
    <cfRule type="duplicateValues" dxfId="71" priority="11"/>
  </conditionalFormatting>
  <conditionalFormatting sqref="A11:A25">
    <cfRule type="duplicateValues" dxfId="70" priority="12"/>
  </conditionalFormatting>
  <conditionalFormatting sqref="A32:A34">
    <cfRule type="duplicateValues" dxfId="69" priority="8"/>
  </conditionalFormatting>
  <conditionalFormatting sqref="A35:A48">
    <cfRule type="duplicateValues" dxfId="68" priority="7"/>
  </conditionalFormatting>
  <conditionalFormatting sqref="A49:A55">
    <cfRule type="duplicateValues" dxfId="67" priority="5"/>
  </conditionalFormatting>
  <conditionalFormatting sqref="A56">
    <cfRule type="duplicateValues" dxfId="66" priority="4"/>
  </conditionalFormatting>
  <conditionalFormatting sqref="A57:A58">
    <cfRule type="duplicateValues" dxfId="65" priority="1"/>
  </conditionalFormatting>
  <hyperlinks>
    <hyperlink ref="A6" r:id="rId1" display="https://octane.deloitte.com/ui/entity-navigation.jsp?p=1001/399004&amp;entityType=work_item&amp;id=1909403" xr:uid="{310CB10D-F6F0-4FF9-9A0D-2B412061C14C}"/>
    <hyperlink ref="A7" r:id="rId2" display="https://octane.deloitte.com/ui/entity-navigation.jsp?p=1001/399004&amp;entityType=work_item&amp;id=1868192" xr:uid="{D872BF13-E57A-4B1E-B5CC-F2D1290B83AE}"/>
    <hyperlink ref="A8" r:id="rId3" display="https://octane.deloitte.com/ui/entity-navigation.jsp?p=1001/399004&amp;entityType=work_item&amp;id=1914022" xr:uid="{86D6B2D2-2AC8-457B-B040-B4D72EF0A490}"/>
    <hyperlink ref="A9" r:id="rId4" display="https://octane.deloitte.com/ui/entity-navigation.jsp?p=1001/399004&amp;entityType=work_item&amp;id=1914020" xr:uid="{ECD9F8E4-DD52-4763-8B7C-2DC42F8C6F20}"/>
    <hyperlink ref="A11" r:id="rId5" display="https://octane.deloitte.com/ui/entity-navigation.jsp?p=1001/399004&amp;entityType=work_item&amp;id=1946683" xr:uid="{AF9A45ED-972C-4C07-A266-9EA64867B015}"/>
    <hyperlink ref="A12" r:id="rId6" display="https://octane.deloitte.com/ui/entity-navigation.jsp?p=1001/399004&amp;entityType=work_item&amp;id=1946653" xr:uid="{EE47932C-9D3E-4516-8451-D50E5FD55AD0}"/>
    <hyperlink ref="A13" r:id="rId7" display="https://octane.deloitte.com/ui/entity-navigation.jsp?p=1001/399004&amp;entityType=work_item&amp;id=1946684" xr:uid="{968F0A6E-DE6E-4C5F-940C-88BD76242C7A}"/>
    <hyperlink ref="A14" r:id="rId8" display="https://octane.deloitte.com/ui/entity-navigation.jsp?p=1001/399004&amp;entityType=work_item&amp;id=1946685" xr:uid="{B9C75F61-C3E6-40FC-8544-20A3E9E81606}"/>
    <hyperlink ref="A15" r:id="rId9" display="https://octane.deloitte.com/ui/entity-navigation.jsp?p=1001/399004&amp;entityType=work_item&amp;id=1946686" xr:uid="{71C678E3-6AA9-45F5-AC01-C30A985706F0}"/>
    <hyperlink ref="A16" r:id="rId10" display="https://octane.deloitte.com/ui/entity-navigation.jsp?p=1001/399004&amp;entityType=work_item&amp;id=1946654" xr:uid="{B896A9FE-EEC0-456C-BE06-2121A5289464}"/>
    <hyperlink ref="A17" r:id="rId11" display="https://octane.deloitte.com/ui/entity-navigation.jsp?p=1001/399004&amp;entityType=work_item&amp;id=1946655" xr:uid="{B758DB85-686B-4172-9C92-584687E5E29B}"/>
    <hyperlink ref="A18" r:id="rId12" display="https://octane.deloitte.com/ui/entity-navigation.jsp?p=1001/399004&amp;entityType=work_item&amp;id=1946657" xr:uid="{CC02F39A-F98F-49C7-977B-FF765381301A}"/>
    <hyperlink ref="A19" r:id="rId13" display="https://octane.deloitte.com/ui/entity-navigation.jsp?p=1001/399004&amp;entityType=work_item&amp;id=1946659" xr:uid="{344A6C47-1794-4140-80C8-6FF6DE1DA86F}"/>
    <hyperlink ref="A20" r:id="rId14" display="https://octane.deloitte.com/ui/entity-navigation.jsp?p=1001/399004&amp;entityType=work_item&amp;id=1946661" xr:uid="{50F311A5-596D-4E96-94AB-22E665A0D7CE}"/>
    <hyperlink ref="A21" r:id="rId15" display="https://octane.deloitte.com/ui/entity-navigation.jsp?p=1001/399004&amp;entityType=work_item&amp;id=1946663" xr:uid="{08612CFC-D464-4A53-81E0-609FCB5EF6F3}"/>
    <hyperlink ref="A22" r:id="rId16" display="https://octane.deloitte.com/ui/entity-navigation.jsp?p=1001/399004&amp;entityType=work_item&amp;id=1946665" xr:uid="{8297404C-53F9-416D-B43C-A1C48856F82C}"/>
    <hyperlink ref="A23" r:id="rId17" display="https://octane.deloitte.com/ui/entity-navigation.jsp?p=1001/399004&amp;entityType=work_item&amp;id=1946637" xr:uid="{1E3B67DF-597A-43EA-BF74-3FCED76FEEDD}"/>
    <hyperlink ref="A24" r:id="rId18" display="https://octane.deloitte.com/ui/entity-navigation.jsp?p=1001/399004&amp;entityType=work_item&amp;id=1946674" xr:uid="{CEA1FEE3-3B93-40D6-9883-7C43EB8CB021}"/>
    <hyperlink ref="A25" r:id="rId19" display="https://octane.deloitte.com/ui/entity-navigation.jsp?p=1001/399004&amp;entityType=work_item&amp;id=1946688" xr:uid="{B5FCB89B-6303-4FBF-A4F3-A992CBF71B7D}"/>
    <hyperlink ref="A26" r:id="rId20" display="https://octane.deloitte.com/ui/entity-navigation.jsp?p=1001/399004&amp;entityType=work_item&amp;id=1960063" xr:uid="{0699D659-A1E6-4A15-9F54-1932541F3B27}"/>
    <hyperlink ref="A27" r:id="rId21" display="https://octane.deloitte.com/ui/entity-navigation.jsp?p=1001/399004&amp;entityType=work_item&amp;id=1960021" xr:uid="{267BADEC-9813-42FB-9B82-06B704546146}"/>
    <hyperlink ref="A28" r:id="rId22" display="https://octane.deloitte.com/ui/entity-navigation.jsp?p=1001/399004&amp;entityType=work_item&amp;id=1937927" xr:uid="{D4A9580A-C9D0-4CC0-B9CF-E6E293E3F383}"/>
    <hyperlink ref="A29" r:id="rId23" display="https://octane.deloitte.com/ui/entity-navigation.jsp?p=1001/399004&amp;entityType=work_item&amp;id=1886592" xr:uid="{B557E835-F630-4503-896D-F8CA3F4E93F3}"/>
    <hyperlink ref="A30" r:id="rId24" display="https://octane.deloitte.com/ui/entity-navigation.jsp?p=1001/399004&amp;entityType=work_item&amp;id=1960379" xr:uid="{9C921DDA-3061-420C-BE87-6B09AFF89693}"/>
    <hyperlink ref="A31" r:id="rId25" display="https://octane.deloitte.com/ui/entity-navigation.jsp?p=1001/399004&amp;entityType=work_item&amp;id=1957905" xr:uid="{65E2EBBB-A590-4EF0-9375-BE13B1A00CE1}"/>
    <hyperlink ref="A33" r:id="rId26" display="https://octane.deloitte.com/ui/entity-navigation.jsp?p=1001/399004&amp;entityType=work_item&amp;id=1959992" xr:uid="{12F19291-8E4D-43DD-A376-AC412C605EBD}"/>
    <hyperlink ref="A34" r:id="rId27" display="https://octane.deloitte.com/ui/entity-navigation.jsp?p=1001/399004&amp;entityType=work_item&amp;id=1961242" xr:uid="{1DF4504F-3C6F-4C1D-8E50-E3BA551DA041}"/>
    <hyperlink ref="A35" r:id="rId28" display="https://octane.deloitte.com/ui/entity-navigation.jsp?p=1001/399004&amp;entityType=work_item&amp;id=1960761" xr:uid="{954166CB-2386-4713-80B5-34298724363D}"/>
    <hyperlink ref="A36" r:id="rId29" display="https://octane.deloitte.com/ui/entity-navigation.jsp?p=1001/399004&amp;entityType=work_item&amp;id=1960763" xr:uid="{D055F288-D835-4E0D-8A01-BDBAB093680D}"/>
    <hyperlink ref="A37" r:id="rId30" display="https://octane.deloitte.com/ui/entity-navigation.jsp?p=1001/399004&amp;entityType=work_item&amp;id=1960764" xr:uid="{09B179A8-3A9E-4224-AC35-BEF7A9A5D810}"/>
    <hyperlink ref="A38" r:id="rId31" display="https://octane.deloitte.com/ui/entity-navigation.jsp?p=1001/399004&amp;entityType=work_item&amp;id=1960766" xr:uid="{CAB446D5-0B2B-44BA-AFDD-1831AF4F9C6D}"/>
    <hyperlink ref="A39" r:id="rId32" display="https://octane.deloitte.com/ui/entity-navigation.jsp?p=1001/399004&amp;entityType=work_item&amp;id=1960767" xr:uid="{EF794EF1-84AE-4C3E-AEDC-4302D2693738}"/>
    <hyperlink ref="A40" r:id="rId33" display="https://octane.deloitte.com/ui/entity-navigation.jsp?p=1001/399004&amp;entityType=work_item&amp;id=1960770" xr:uid="{9A0BE16A-7EEB-4BE7-A3C4-6FDA774004E5}"/>
    <hyperlink ref="A41" r:id="rId34" display="https://octane.deloitte.com/ui/entity-navigation.jsp?p=1001/399004&amp;entityType=work_item&amp;id=1960773" xr:uid="{DF0A23B5-EC83-4D31-B7C3-E557AF4AD06F}"/>
    <hyperlink ref="A42" r:id="rId35" display="https://octane.deloitte.com/ui/entity-navigation.jsp?p=1001/399004&amp;entityType=work_item&amp;id=1960774" xr:uid="{242C61B7-FB3E-4EF0-83C5-2A664E234A59}"/>
    <hyperlink ref="A43" r:id="rId36" display="https://octane.deloitte.com/ui/entity-navigation.jsp?p=1001/399004&amp;entityType=work_item&amp;id=1960776" xr:uid="{51168D5C-AF63-4933-9C9E-52C180112B7E}"/>
    <hyperlink ref="A44" r:id="rId37" display="https://octane.deloitte.com/ui/entity-navigation.jsp?p=1001/399004&amp;entityType=work_item&amp;id=1960779" xr:uid="{45BF6B61-4139-46E8-9397-FA30A6D2E8D1}"/>
    <hyperlink ref="A45" r:id="rId38" display="https://octane.deloitte.com/ui/entity-navigation.jsp?p=1001/399004&amp;entityType=work_item&amp;id=1960790" xr:uid="{ECB3C2D3-E471-44BD-A734-FF2A4D39A68E}"/>
    <hyperlink ref="A46" r:id="rId39" display="https://octane.deloitte.com/ui/entity-navigation.jsp?p=1001/399004&amp;entityType=work_item&amp;id=1960791" xr:uid="{B13DDD5D-EF76-4909-8C24-AFC284600F8A}"/>
    <hyperlink ref="A47" r:id="rId40" display="https://octane.deloitte.com/ui/entity-navigation.jsp?p=1001/399004&amp;entityType=work_item&amp;id=1960793" xr:uid="{D3C93679-D1EF-454F-8034-CF7FE0560E86}"/>
    <hyperlink ref="A48" r:id="rId41" display="https://octane.deloitte.com/ui/entity-navigation.jsp?p=1001/399004&amp;entityType=work_item&amp;id=1961406" xr:uid="{E65E34FD-7DC6-416C-8940-4AD2A498BAA4}"/>
    <hyperlink ref="A49" r:id="rId42" display="https://octane.deloitte.com/ui/entity-navigation.jsp?p=1001/399004&amp;entityType=work_item&amp;id=1968178" xr:uid="{453A76FA-2591-489E-B2B4-01BD25F58B4D}"/>
    <hyperlink ref="A50" r:id="rId43" display="https://octane.deloitte.com/ui/entity-navigation.jsp?p=1001/399004&amp;entityType=work_item&amp;id=1968186" xr:uid="{09B97EA3-C2F1-46DE-9BED-A68CABCFE1AE}"/>
    <hyperlink ref="A51" r:id="rId44" display="https://octane.deloitte.com/ui/entity-navigation.jsp?p=1001/399004&amp;entityType=work_item&amp;id=1970129" xr:uid="{5F6C579C-FBA6-408F-8316-5A9380362D45}"/>
    <hyperlink ref="A52" r:id="rId45" display="https://octane.deloitte.com/ui/entity-navigation.jsp?p=1001/399004&amp;entityType=work_item&amp;id=1970128" xr:uid="{1ED1DE54-BF16-4D55-A4C6-2ADF7ADF46AA}"/>
    <hyperlink ref="A53" r:id="rId46" display="https://octane.deloitte.com/ui/entity-navigation.jsp?p=1001/399004&amp;entityType=work_item&amp;id=1970039" xr:uid="{37C986C4-4C26-4480-90B0-0440D9BF9C33}"/>
    <hyperlink ref="A54" r:id="rId47" display="https://octane.deloitte.com/ui/entity-navigation.jsp?p=1001/399004&amp;entityType=work_item&amp;id=1970040" xr:uid="{3E70632C-BD6E-4033-9F4B-AF363A0C80E7}"/>
    <hyperlink ref="A55" r:id="rId48" display="https://octane.deloitte.com/ui/entity-navigation.jsp?p=1001/399004&amp;entityType=work_item&amp;id=1970041" xr:uid="{0F380C3B-6C33-4174-8D6B-FBF00254649F}"/>
    <hyperlink ref="A59" r:id="rId49" display="https://octane.deloitte.com/ui/entity-navigation.jsp?p=1001/399004&amp;entityType=work_item&amp;id=1978480" xr:uid="{A0C470AB-44CE-4CD4-A71A-23B5C7C5B349}"/>
    <hyperlink ref="A60" r:id="rId50" display="https://octane.deloitte.com/ui/entity-navigation.jsp?p=1001/399004&amp;entityType=work_item&amp;id=1980753" xr:uid="{5C6FD93B-17AF-4FC7-8AD2-5AC87A283748}"/>
    <hyperlink ref="A61" r:id="rId51" display="https://octane.deloitte.com/ui/entity-navigation.jsp?p=1001/399004&amp;entityType=work_item&amp;id=1981084" xr:uid="{0DB32443-9B1A-4248-AF9B-74CC221F6157}"/>
    <hyperlink ref="A62" r:id="rId52" display="https://octane.deloitte.com/ui/entity-navigation.jsp?p=1001/399004&amp;entityType=work_item&amp;id=1981089" xr:uid="{ECF8D128-B177-4C0F-AAC3-1CE3E6F92638}"/>
    <hyperlink ref="A63" r:id="rId53" display="https://octane.deloitte.com/ui/entity-navigation.jsp?p=1001/399004&amp;entityType=work_item&amp;id=1982276" xr:uid="{1AB95AC3-42DC-4EEB-9571-F7C288F15021}"/>
    <hyperlink ref="A64" r:id="rId54" display="https://octane.deloitte.com/ui/entity-navigation.jsp?p=1001/399004&amp;entityType=work_item&amp;id=1981553" xr:uid="{8FD2BD83-91FE-4F5C-8A32-2C34724FCB0C}"/>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2AFD8-F400-4B2D-AA42-BBB9306468D8}">
  <dimension ref="A1:O79"/>
  <sheetViews>
    <sheetView zoomScale="91" workbookViewId="0">
      <selection activeCell="A47" sqref="A47"/>
    </sheetView>
  </sheetViews>
  <sheetFormatPr defaultColWidth="8.7265625" defaultRowHeight="13" x14ac:dyDescent="0.3"/>
  <cols>
    <col min="1" max="1" width="20.1796875" style="56" customWidth="1"/>
    <col min="2" max="2" width="49.7265625" style="56" customWidth="1"/>
    <col min="3" max="3" width="23.453125" style="56" customWidth="1"/>
    <col min="4" max="4" width="18.54296875" style="56" customWidth="1"/>
    <col min="5" max="5" width="21.54296875" style="56" bestFit="1" customWidth="1"/>
    <col min="6" max="6" width="16.453125" style="56" customWidth="1"/>
    <col min="7" max="7" width="13" style="56" customWidth="1"/>
    <col min="8" max="8" width="11.1796875" style="56" customWidth="1"/>
    <col min="9" max="9" width="8.7265625" style="56" bestFit="1"/>
    <col min="10" max="10" width="8.54296875" style="56" customWidth="1"/>
    <col min="11" max="11" width="12.453125" style="56" customWidth="1"/>
    <col min="12" max="12" width="14.81640625" style="56" customWidth="1"/>
    <col min="13" max="13" width="20.54296875" style="56" customWidth="1"/>
    <col min="14" max="14" width="13.7265625" style="56" customWidth="1"/>
    <col min="15" max="15" width="18.26953125" style="56" customWidth="1"/>
    <col min="16" max="16384" width="8.7265625" style="56"/>
  </cols>
  <sheetData>
    <row r="1" spans="1:15" x14ac:dyDescent="0.3">
      <c r="A1" s="396" t="s">
        <v>1785</v>
      </c>
      <c r="B1" s="397"/>
      <c r="C1" s="397"/>
      <c r="D1" s="397"/>
      <c r="E1" s="397"/>
      <c r="F1" s="397"/>
      <c r="G1" s="397"/>
      <c r="H1" s="397"/>
      <c r="I1" s="397"/>
      <c r="J1" s="397"/>
    </row>
    <row r="2" spans="1:15" ht="52" x14ac:dyDescent="0.3">
      <c r="A2" s="342" t="s">
        <v>74</v>
      </c>
      <c r="B2" s="342" t="s">
        <v>75</v>
      </c>
      <c r="C2" s="344" t="s">
        <v>104</v>
      </c>
      <c r="D2" s="344" t="s">
        <v>77</v>
      </c>
      <c r="E2" s="344" t="s">
        <v>21</v>
      </c>
      <c r="F2" s="344" t="s">
        <v>27</v>
      </c>
      <c r="G2" s="344" t="s">
        <v>105</v>
      </c>
      <c r="H2" s="344" t="s">
        <v>213</v>
      </c>
      <c r="I2" s="344" t="s">
        <v>555</v>
      </c>
      <c r="J2" s="344" t="s">
        <v>636</v>
      </c>
    </row>
    <row r="3" spans="1:15" x14ac:dyDescent="0.3">
      <c r="A3" s="114" t="s">
        <v>81</v>
      </c>
      <c r="B3" s="115">
        <f>COUNT(A6:A78)</f>
        <v>19</v>
      </c>
      <c r="C3" s="33">
        <f>COUNTIF(C6:C78,C2)</f>
        <v>3</v>
      </c>
      <c r="D3" s="33">
        <f>COUNTIF(C6:D78,D2)</f>
        <v>0</v>
      </c>
      <c r="E3" s="33">
        <f>COUNTIF(C6:E78,E2)</f>
        <v>11</v>
      </c>
      <c r="F3" s="33">
        <f>COUNTIF(C6:F78,F2)</f>
        <v>3</v>
      </c>
      <c r="G3" s="33">
        <f>COUNTIF(C6:G78,G2)</f>
        <v>0</v>
      </c>
      <c r="H3" s="33">
        <f>COUNTIF(C6:H78,H2)</f>
        <v>0</v>
      </c>
      <c r="I3" s="33">
        <f>COUNTIF(C6:I78,I2)</f>
        <v>2</v>
      </c>
      <c r="J3" s="33">
        <f>COUNTIF(C6:J78,J2)</f>
        <v>0</v>
      </c>
    </row>
    <row r="5" spans="1:15" x14ac:dyDescent="0.3">
      <c r="A5" s="342" t="s">
        <v>106</v>
      </c>
      <c r="B5" s="157" t="s">
        <v>2</v>
      </c>
      <c r="C5" s="342" t="s">
        <v>107</v>
      </c>
      <c r="D5" s="342" t="s">
        <v>108</v>
      </c>
      <c r="E5" s="342" t="s">
        <v>637</v>
      </c>
      <c r="F5" s="342"/>
      <c r="G5" s="342"/>
      <c r="H5" s="342"/>
      <c r="I5" s="342"/>
      <c r="J5" s="342"/>
      <c r="K5" s="342"/>
      <c r="L5" s="342"/>
      <c r="M5" s="342"/>
      <c r="N5" s="342"/>
      <c r="O5" s="342"/>
    </row>
    <row r="6" spans="1:15" ht="14.5" x14ac:dyDescent="0.35">
      <c r="A6" s="1">
        <v>1992418</v>
      </c>
      <c r="B6" s="26" t="str">
        <f>VLOOKUP(A6,'S9 Details'!3:87,2,FALSE)</f>
        <v>2 Document Center</v>
      </c>
      <c r="C6" s="346" t="str">
        <f>VLOOKUP(A6,'S9 Details'!3:87,9,FALSE)</f>
        <v>Clubbed with other US</v>
      </c>
      <c r="D6" s="104" t="str">
        <f>VLOOKUP(A6,'S9 Details'!3:87,4,FALSE)</f>
        <v>TBD</v>
      </c>
      <c r="E6" s="346" t="str">
        <f>VLOOKUP(A6,'S9 Details'!A3:Q89,17,0)</f>
        <v>Will be Clubbed (1992420)</v>
      </c>
    </row>
    <row r="7" spans="1:15" ht="14.5" x14ac:dyDescent="0.35">
      <c r="A7" s="1">
        <v>1992419</v>
      </c>
      <c r="B7" s="26" t="str">
        <f>VLOOKUP(A7,'S9 Details'!4:88,2,FALSE)</f>
        <v>2.1 Document Center - Process Flow</v>
      </c>
      <c r="C7" s="346" t="str">
        <f>VLOOKUP(A7,'S9 Details'!4:88,9,FALSE)</f>
        <v>Clubbed with other US</v>
      </c>
      <c r="D7" s="104" t="str">
        <f>VLOOKUP(A7,'S9 Details'!4:88,4,FALSE)</f>
        <v>TBD</v>
      </c>
      <c r="E7" s="346" t="str">
        <f>VLOOKUP(A7,'S9 Details'!A4:Q90,17,0)</f>
        <v>Will be Clubbed (1992420)</v>
      </c>
    </row>
    <row r="8" spans="1:15" ht="14.5" x14ac:dyDescent="0.35">
      <c r="A8" s="1">
        <v>1992420</v>
      </c>
      <c r="B8" s="26" t="str">
        <f>VLOOKUP(A8,'S9 Details'!5:89,2,FALSE)</f>
        <v>2.2 Document Center Home</v>
      </c>
      <c r="C8" s="346" t="str">
        <f>VLOOKUP(A8,'S9 Details'!5:89,9,FALSE)</f>
        <v>Design and review complete</v>
      </c>
      <c r="D8" s="104" t="str">
        <f>VLOOKUP(A8,'S9 Details'!5:89,4,FALSE)</f>
        <v>TBD</v>
      </c>
      <c r="E8" s="346">
        <f>VLOOKUP(A8,'S9 Details'!A5:Q91,17,0)</f>
        <v>11</v>
      </c>
    </row>
    <row r="9" spans="1:15" ht="14.5" x14ac:dyDescent="0.35">
      <c r="A9" s="1">
        <v>1992421</v>
      </c>
      <c r="B9" s="26" t="str">
        <f>VLOOKUP(A9,'S9 Details'!6:90,2,FALSE)</f>
        <v>2.3 Upload Document</v>
      </c>
      <c r="C9" s="346" t="str">
        <f>VLOOKUP(A9,'S9 Details'!6:90,9,FALSE)</f>
        <v>Design and review complete</v>
      </c>
      <c r="D9" s="104" t="str">
        <f>VLOOKUP(A9,'S9 Details'!6:90,4,FALSE)</f>
        <v>TBD</v>
      </c>
      <c r="E9" s="346">
        <f>VLOOKUP(A9,'S9 Details'!A6:Q92,17,0)</f>
        <v>0</v>
      </c>
    </row>
    <row r="10" spans="1:15" ht="14.5" x14ac:dyDescent="0.35">
      <c r="A10" s="1">
        <v>1992422</v>
      </c>
      <c r="B10" s="26" t="str">
        <f>VLOOKUP(A10,'S9 Details'!7:91,2,FALSE)</f>
        <v>2.4 Docuware Categories and Subcategories</v>
      </c>
      <c r="C10" s="346" t="str">
        <f>VLOOKUP(A10,'S9 Details'!7:91,9,FALSE)</f>
        <v>Design and review complete</v>
      </c>
      <c r="D10" s="104" t="str">
        <f>VLOOKUP(A10,'S9 Details'!7:91,4,FALSE)</f>
        <v>TBD</v>
      </c>
      <c r="E10" s="346">
        <f>VLOOKUP(A10,'S9 Details'!A7:Q93,17,0)</f>
        <v>16</v>
      </c>
    </row>
    <row r="11" spans="1:15" ht="14.5" x14ac:dyDescent="0.35">
      <c r="A11" s="1">
        <v>1991479</v>
      </c>
      <c r="B11" s="26" t="str">
        <f>VLOOKUP(A11,'S9 Details'!8:92,2,FALSE)</f>
        <v>Change link for office finder in program pages and home page</v>
      </c>
      <c r="C11" s="346" t="str">
        <f>VLOOKUP(A11,'S9 Details'!8:92,9,FALSE)</f>
        <v>Design and review complete</v>
      </c>
      <c r="D11" s="104" t="str">
        <f>VLOOKUP(A11,'S9 Details'!8:92,4,FALSE)</f>
        <v>TBD</v>
      </c>
      <c r="E11" s="346">
        <f>VLOOKUP(A11,'S9 Details'!A8:Q94,17,0)</f>
        <v>5</v>
      </c>
    </row>
    <row r="12" spans="1:15" ht="14.5" x14ac:dyDescent="0.35">
      <c r="A12" s="1">
        <v>1992424</v>
      </c>
      <c r="B12" s="26" t="str">
        <f>VLOOKUP(A12,'S9 Details'!9:93,2,FALSE)</f>
        <v>Document Center Validations</v>
      </c>
      <c r="C12" s="346" t="str">
        <f>VLOOKUP(A12,'S9 Details'!9:93,9,FALSE)</f>
        <v>Clubbed with other US</v>
      </c>
      <c r="D12" s="104" t="str">
        <f>VLOOKUP(A12,'S9 Details'!9:93,4,FALSE)</f>
        <v>TBD</v>
      </c>
      <c r="E12" s="346" t="str">
        <f>VLOOKUP(A12,'S9 Details'!A9:Q95,17,0)</f>
        <v>Will be Clubbed (1992422)</v>
      </c>
    </row>
    <row r="13" spans="1:15" ht="14.5" x14ac:dyDescent="0.35">
      <c r="A13" s="1">
        <v>1992423</v>
      </c>
      <c r="B13" s="26" t="str">
        <f>VLOOKUP(A13,'S9 Details'!10:94,2,FALSE)</f>
        <v>Help &amp; FAQ - Document Center</v>
      </c>
      <c r="C13" s="346" t="str">
        <f>VLOOKUP(A13,'S9 Details'!10:94,9,FALSE)</f>
        <v>No TC Needed</v>
      </c>
      <c r="D13" s="104" t="str">
        <f>VLOOKUP(A13,'S9 Details'!10:94,4,FALSE)</f>
        <v>TBD</v>
      </c>
      <c r="E13" s="346" t="str">
        <f>VLOOKUP(A13,'S9 Details'!A10:Q96,17,0)</f>
        <v>No Test Case Needed</v>
      </c>
    </row>
    <row r="14" spans="1:15" ht="14.5" x14ac:dyDescent="0.35">
      <c r="A14" s="1">
        <v>1959992</v>
      </c>
      <c r="B14" s="26" t="str">
        <f>VLOOKUP(A14,'S9 Details'!11:95,2,FALSE)</f>
        <v>PDF Generation</v>
      </c>
      <c r="C14" s="346" t="str">
        <f>VLOOKUP(A14,'S9 Details'!11:95,9,FALSE)</f>
        <v>Design and review complete</v>
      </c>
      <c r="D14" s="104" t="str">
        <f>VLOOKUP(A14,'S9 Details'!11:95,4,FALSE)</f>
        <v>TBD</v>
      </c>
      <c r="E14" s="346">
        <f>VLOOKUP(A14,'S9 Details'!A11:Q97,17,0)</f>
        <v>29</v>
      </c>
    </row>
    <row r="15" spans="1:15" ht="14.5" x14ac:dyDescent="0.35">
      <c r="A15" s="1">
        <v>1968636</v>
      </c>
      <c r="B15" s="26" t="str">
        <f>VLOOKUP(A15,'S9 Details'!12:96,2,FALSE)</f>
        <v>Remove KY Specific Functionality on the Document Center</v>
      </c>
      <c r="C15" s="346" t="str">
        <f>VLOOKUP(A15,'S9 Details'!12:96,9,FALSE)</f>
        <v>Design and review complete</v>
      </c>
      <c r="D15" s="104" t="str">
        <f>VLOOKUP(A15,'S9 Details'!12:96,4,FALSE)</f>
        <v>TBD</v>
      </c>
      <c r="E15" s="346">
        <f>VLOOKUP(A15,'S9 Details'!A12:Q98,17,0)</f>
        <v>7</v>
      </c>
    </row>
    <row r="16" spans="1:15" ht="14.5" x14ac:dyDescent="0.35">
      <c r="A16" s="1">
        <v>1946657</v>
      </c>
      <c r="B16" s="26" t="str">
        <f>VLOOKUP(A16,'S9 Details'!13:97,2,FALSE)</f>
        <v>2.4 View Notice Notification Configuration</v>
      </c>
      <c r="C16" s="346" t="str">
        <f>VLOOKUP(A16,'S9 Details'!13:97,9,FALSE)</f>
        <v>Design and review complete</v>
      </c>
      <c r="D16" s="104" t="str">
        <f>VLOOKUP(A16,'S9 Details'!13:97,4,FALSE)</f>
        <v>TBD</v>
      </c>
      <c r="E16" s="346">
        <f>VLOOKUP(A16,'S9 Details'!A13:Q99,17,0)</f>
        <v>0</v>
      </c>
    </row>
    <row r="17" spans="1:5" ht="14.5" x14ac:dyDescent="0.35">
      <c r="A17" s="1">
        <v>1982276</v>
      </c>
      <c r="B17" s="26" t="str">
        <f>VLOOKUP(A17,'S9 Details'!14:98,2,FALSE)</f>
        <v>FAQ - Remove KY Specific Q&amp;A</v>
      </c>
      <c r="C17" s="346" t="str">
        <f>VLOOKUP(A17,'S9 Details'!14:98,9,FALSE)</f>
        <v>Design and review complete</v>
      </c>
      <c r="D17" s="104" t="str">
        <f>VLOOKUP(A17,'S9 Details'!14:98,4,FALSE)</f>
        <v>TBD</v>
      </c>
      <c r="E17" s="346">
        <f>VLOOKUP(A17,'S9 Details'!A14:Q100,17,0)</f>
        <v>11</v>
      </c>
    </row>
    <row r="18" spans="1:5" ht="14.5" x14ac:dyDescent="0.35">
      <c r="A18" s="1">
        <v>1997194</v>
      </c>
      <c r="B18" s="26" t="str">
        <f>VLOOKUP(A18,'S9 Details'!15:99,2,FALSE)</f>
        <v>2.2 Footer - Implement ME footer on Reset Password screen</v>
      </c>
      <c r="C18" s="346" t="str">
        <f>VLOOKUP(A18,'S9 Details'!15:99,9,FALSE)</f>
        <v>Design and review complete</v>
      </c>
      <c r="D18" s="104" t="str">
        <f>VLOOKUP(A18,'S9 Details'!15:99,4,FALSE)</f>
        <v>TBD</v>
      </c>
      <c r="E18" s="346">
        <f>VLOOKUP(A18,'S9 Details'!A15:Q101,17,0)</f>
        <v>4</v>
      </c>
    </row>
    <row r="19" spans="1:5" ht="14.5" x14ac:dyDescent="0.35">
      <c r="A19" s="1">
        <v>1997192</v>
      </c>
      <c r="B19" s="26" t="str">
        <f>VLOOKUP(A19,'S9 Details'!16:100,2,FALSE)</f>
        <v>2.2 Footer - Update to change email on footer</v>
      </c>
      <c r="C19" s="346" t="str">
        <f>VLOOKUP(A19,'S9 Details'!16:100,9,FALSE)</f>
        <v>Design and review complete</v>
      </c>
      <c r="D19" s="104" t="str">
        <f>VLOOKUP(A19,'S9 Details'!16:100,4,FALSE)</f>
        <v>TBD</v>
      </c>
      <c r="E19" s="346">
        <f>VLOOKUP(A19,'S9 Details'!A16:Q102,17,0)</f>
        <v>4</v>
      </c>
    </row>
    <row r="20" spans="1:5" ht="14.5" x14ac:dyDescent="0.35">
      <c r="A20" s="1">
        <v>1997434</v>
      </c>
      <c r="B20" s="26" t="str">
        <f>VLOOKUP(A20,'S9 Details'!17:101,2,FALSE)</f>
        <v>3.1.1.2 Program Tiles - Update to add different types of SNAP benefits</v>
      </c>
      <c r="C20" s="346" t="str">
        <f>VLOOKUP(A20,'S9 Details'!17:101,9,FALSE)</f>
        <v>Review Pending</v>
      </c>
      <c r="D20" s="104" t="str">
        <f>VLOOKUP(A20,'S9 Details'!17:101,4,FALSE)</f>
        <v>TBD</v>
      </c>
      <c r="E20" s="346">
        <f>VLOOKUP(A20,'S9 Details'!A17:Q103,17,0)</f>
        <v>0</v>
      </c>
    </row>
    <row r="21" spans="1:5" ht="14.5" x14ac:dyDescent="0.35">
      <c r="A21">
        <v>1998098</v>
      </c>
      <c r="B21" s="26" t="str">
        <f>VLOOKUP(A21,'S9 Details'!18:102,2,FALSE)</f>
        <v>FDSH Services - Store Response Codes in Salesforce to Send Back to ACES</v>
      </c>
      <c r="C21" s="346" t="str">
        <f>VLOOKUP(A21,'S9 Details'!18:102,9,FALSE)</f>
        <v>Review Pending</v>
      </c>
      <c r="D21" s="104" t="str">
        <f>VLOOKUP(A21,'S9 Details'!18:102,4,FALSE)</f>
        <v>TBD</v>
      </c>
      <c r="E21" s="346">
        <f>VLOOKUP(A21,'S9 Details'!A18:Q104,17,0)</f>
        <v>0</v>
      </c>
    </row>
    <row r="22" spans="1:5" ht="14.5" x14ac:dyDescent="0.35">
      <c r="A22" s="1">
        <v>1996980</v>
      </c>
      <c r="B22" s="26" t="str">
        <f>VLOOKUP(A22,'S9 Details'!19:103,2,FALSE)</f>
        <v>3.1.1 Benefits - Update to remove the "Discontinue Benefits" link</v>
      </c>
      <c r="C22" s="346" t="str">
        <f>VLOOKUP(A22,'S9 Details'!19:103,9,FALSE)</f>
        <v>No TC Needed</v>
      </c>
      <c r="D22" s="104" t="str">
        <f>VLOOKUP(A22,'S9 Details'!19:103,4,FALSE)</f>
        <v>TBD</v>
      </c>
      <c r="E22" s="346" t="str">
        <f>VLOOKUP(A22,'S9 Details'!A19:Q105,17,0)</f>
        <v>No Test Case Needed</v>
      </c>
    </row>
    <row r="23" spans="1:5" ht="14.5" x14ac:dyDescent="0.35">
      <c r="A23" s="1">
        <v>1996981</v>
      </c>
      <c r="B23" s="26" t="str">
        <f>VLOOKUP(A23,'S9 Details'!20:104,2,FALSE)</f>
        <v>Signature Page - Change submit button to be specific to the flow</v>
      </c>
      <c r="C23" s="346" t="str">
        <f>VLOOKUP(A23,'S9 Details'!20:104,9,FALSE)</f>
        <v>Design and review complete</v>
      </c>
      <c r="D23" s="104" t="str">
        <f>VLOOKUP(A23,'S9 Details'!20:104,4,FALSE)</f>
        <v>TBD</v>
      </c>
      <c r="E23" s="346">
        <f>VLOOKUP(A23,'S9 Details'!A20:Q106,17,0)</f>
        <v>6</v>
      </c>
    </row>
    <row r="24" spans="1:5" ht="14.5" x14ac:dyDescent="0.35">
      <c r="A24" s="1">
        <v>2006474</v>
      </c>
      <c r="B24" s="26" t="str">
        <f>VLOOKUP(A24,'S9 Details'!21:105,2,FALSE)</f>
        <v>SNAP 6 Month Report Submission</v>
      </c>
      <c r="C24" s="346" t="str">
        <f>VLOOKUP(A24,'S9 Details'!21:105,9,FALSE)</f>
        <v>Review Pending</v>
      </c>
      <c r="D24" s="104" t="str">
        <f>VLOOKUP(A24,'S9 Details'!21:105,4,FALSE)</f>
        <v>TBD</v>
      </c>
      <c r="E24" s="346"/>
    </row>
    <row r="25" spans="1:5" ht="14.5" x14ac:dyDescent="0.35">
      <c r="A25" s="1"/>
      <c r="B25" s="26"/>
      <c r="C25" s="346"/>
      <c r="D25" s="104"/>
      <c r="E25" s="346"/>
    </row>
    <row r="26" spans="1:5" ht="14.5" x14ac:dyDescent="0.35">
      <c r="A26" s="1"/>
      <c r="B26" s="26"/>
      <c r="C26" s="346"/>
      <c r="D26" s="104"/>
      <c r="E26" s="346"/>
    </row>
    <row r="27" spans="1:5" ht="14.5" x14ac:dyDescent="0.35">
      <c r="A27" s="1"/>
      <c r="B27" s="26"/>
      <c r="C27" s="346"/>
      <c r="D27" s="104"/>
      <c r="E27" s="346"/>
    </row>
    <row r="28" spans="1:5" ht="14.5" x14ac:dyDescent="0.35">
      <c r="A28" s="1"/>
      <c r="B28" s="26"/>
      <c r="C28" s="346"/>
      <c r="D28" s="104"/>
      <c r="E28" s="346"/>
    </row>
    <row r="29" spans="1:5" ht="14.5" x14ac:dyDescent="0.35">
      <c r="A29" s="1"/>
      <c r="B29" s="26"/>
      <c r="C29" s="346"/>
      <c r="D29" s="104"/>
      <c r="E29" s="346"/>
    </row>
    <row r="30" spans="1:5" ht="14.5" x14ac:dyDescent="0.35">
      <c r="A30" s="1"/>
      <c r="B30" s="26"/>
      <c r="C30" s="346"/>
      <c r="D30" s="104"/>
      <c r="E30" s="346"/>
    </row>
    <row r="31" spans="1:5" ht="14.5" x14ac:dyDescent="0.35">
      <c r="A31" s="1"/>
      <c r="B31" s="26"/>
      <c r="C31" s="346"/>
      <c r="D31" s="104"/>
      <c r="E31" s="346"/>
    </row>
    <row r="32" spans="1:5" ht="14.5" x14ac:dyDescent="0.35">
      <c r="A32" s="1"/>
      <c r="B32" s="26"/>
      <c r="C32" s="346"/>
      <c r="D32" s="104"/>
      <c r="E32" s="346"/>
    </row>
    <row r="33" spans="1:5" ht="14.5" x14ac:dyDescent="0.35">
      <c r="A33" s="1"/>
      <c r="B33" s="26"/>
      <c r="C33" s="346"/>
      <c r="D33" s="104"/>
      <c r="E33" s="346"/>
    </row>
    <row r="34" spans="1:5" ht="14.5" x14ac:dyDescent="0.35">
      <c r="A34" s="1"/>
      <c r="B34" s="26"/>
      <c r="C34" s="346"/>
      <c r="D34" s="104"/>
      <c r="E34" s="346"/>
    </row>
    <row r="35" spans="1:5" ht="14.5" x14ac:dyDescent="0.35">
      <c r="A35" s="1"/>
      <c r="B35" s="26"/>
      <c r="C35" s="346"/>
      <c r="D35" s="104"/>
      <c r="E35" s="346"/>
    </row>
    <row r="36" spans="1:5" ht="14.5" x14ac:dyDescent="0.35">
      <c r="A36" s="1"/>
      <c r="B36" s="26"/>
      <c r="C36" s="346"/>
      <c r="D36" s="104"/>
      <c r="E36" s="346"/>
    </row>
    <row r="37" spans="1:5" ht="14.5" x14ac:dyDescent="0.35">
      <c r="A37" s="1"/>
      <c r="B37" s="26"/>
      <c r="C37" s="346"/>
      <c r="D37" s="104"/>
      <c r="E37" s="346"/>
    </row>
    <row r="38" spans="1:5" ht="14.5" x14ac:dyDescent="0.35">
      <c r="A38" s="1"/>
      <c r="B38" s="26"/>
      <c r="C38" s="346"/>
      <c r="D38" s="104"/>
      <c r="E38" s="346"/>
    </row>
    <row r="39" spans="1:5" ht="14.5" x14ac:dyDescent="0.35">
      <c r="A39" s="1"/>
      <c r="B39" s="26"/>
      <c r="C39" s="346"/>
      <c r="D39" s="104"/>
      <c r="E39" s="346"/>
    </row>
    <row r="40" spans="1:5" ht="14.5" x14ac:dyDescent="0.35">
      <c r="A40" s="1"/>
      <c r="B40" s="26"/>
      <c r="C40" s="346"/>
      <c r="D40" s="104"/>
      <c r="E40" s="346"/>
    </row>
    <row r="41" spans="1:5" ht="14.5" x14ac:dyDescent="0.35">
      <c r="A41" s="1"/>
      <c r="B41" s="26"/>
      <c r="C41" s="346"/>
      <c r="D41" s="104"/>
      <c r="E41" s="346"/>
    </row>
    <row r="42" spans="1:5" ht="14.5" x14ac:dyDescent="0.35">
      <c r="A42" s="1"/>
      <c r="B42" s="26"/>
      <c r="C42" s="346"/>
      <c r="D42" s="104"/>
      <c r="E42" s="346"/>
    </row>
    <row r="43" spans="1:5" ht="14.5" x14ac:dyDescent="0.35">
      <c r="A43" s="1"/>
      <c r="B43" s="26"/>
      <c r="C43" s="346"/>
      <c r="D43" s="104"/>
      <c r="E43" s="346"/>
    </row>
    <row r="44" spans="1:5" ht="14.5" x14ac:dyDescent="0.35">
      <c r="A44" s="1"/>
      <c r="B44" s="26"/>
      <c r="C44" s="346"/>
      <c r="D44" s="104"/>
      <c r="E44" s="346"/>
    </row>
    <row r="45" spans="1:5" ht="14.5" x14ac:dyDescent="0.35">
      <c r="A45" s="1"/>
      <c r="B45" s="26"/>
      <c r="C45" s="346"/>
      <c r="D45" s="104"/>
      <c r="E45" s="346"/>
    </row>
    <row r="46" spans="1:5" ht="14.5" x14ac:dyDescent="0.35">
      <c r="A46" s="1"/>
      <c r="B46" s="26"/>
      <c r="C46" s="346"/>
      <c r="D46" s="104"/>
      <c r="E46" s="346"/>
    </row>
    <row r="47" spans="1:5" ht="14.5" x14ac:dyDescent="0.35">
      <c r="A47" s="1"/>
      <c r="B47" s="26"/>
      <c r="C47" s="346"/>
      <c r="D47" s="104"/>
      <c r="E47" s="346"/>
    </row>
    <row r="48" spans="1:5" ht="14.5" x14ac:dyDescent="0.35">
      <c r="A48" s="1"/>
      <c r="B48" s="26"/>
      <c r="C48" s="346"/>
      <c r="D48" s="104"/>
      <c r="E48" s="346"/>
    </row>
    <row r="49" spans="1:5" ht="14.5" x14ac:dyDescent="0.35">
      <c r="A49" s="1"/>
      <c r="B49" s="26"/>
      <c r="C49" s="346"/>
      <c r="D49" s="104"/>
      <c r="E49" s="346"/>
    </row>
    <row r="50" spans="1:5" ht="14.5" x14ac:dyDescent="0.35">
      <c r="A50" s="1"/>
      <c r="B50" s="26"/>
      <c r="C50" s="346"/>
      <c r="D50" s="104"/>
      <c r="E50" s="346"/>
    </row>
    <row r="51" spans="1:5" ht="14.5" x14ac:dyDescent="0.35">
      <c r="A51" s="1"/>
      <c r="B51" s="26"/>
      <c r="C51" s="346"/>
      <c r="D51" s="104"/>
      <c r="E51" s="346"/>
    </row>
    <row r="52" spans="1:5" ht="14.5" x14ac:dyDescent="0.35">
      <c r="A52" s="1"/>
      <c r="B52" s="26"/>
      <c r="C52" s="346"/>
      <c r="D52" s="104"/>
      <c r="E52" s="346"/>
    </row>
    <row r="53" spans="1:5" ht="14.5" x14ac:dyDescent="0.35">
      <c r="A53" s="1"/>
      <c r="B53" s="26"/>
      <c r="C53" s="346"/>
      <c r="D53" s="104"/>
      <c r="E53" s="346"/>
    </row>
    <row r="54" spans="1:5" ht="14.5" x14ac:dyDescent="0.35">
      <c r="A54" s="1"/>
      <c r="B54" s="26"/>
      <c r="C54" s="346"/>
      <c r="D54" s="104"/>
      <c r="E54" s="346"/>
    </row>
    <row r="55" spans="1:5" ht="14.5" x14ac:dyDescent="0.35">
      <c r="A55" s="1"/>
      <c r="B55" s="26"/>
      <c r="C55" s="346"/>
      <c r="D55" s="104"/>
      <c r="E55" s="346"/>
    </row>
    <row r="56" spans="1:5" ht="14.5" x14ac:dyDescent="0.35">
      <c r="A56" s="1"/>
      <c r="B56" s="26"/>
      <c r="C56" s="346"/>
      <c r="D56" s="104"/>
      <c r="E56" s="346"/>
    </row>
    <row r="57" spans="1:5" ht="14.5" x14ac:dyDescent="0.35">
      <c r="A57" s="1"/>
      <c r="B57" s="26"/>
      <c r="C57" s="346"/>
      <c r="D57" s="104"/>
      <c r="E57" s="346"/>
    </row>
    <row r="58" spans="1:5" ht="14.5" x14ac:dyDescent="0.35">
      <c r="A58" s="1"/>
      <c r="B58" s="26"/>
      <c r="C58" s="346"/>
      <c r="D58" s="104"/>
      <c r="E58" s="346"/>
    </row>
    <row r="59" spans="1:5" ht="14.5" x14ac:dyDescent="0.35">
      <c r="A59" s="160"/>
      <c r="B59" s="26"/>
      <c r="C59" s="346"/>
      <c r="D59" s="104"/>
      <c r="E59" s="346"/>
    </row>
    <row r="60" spans="1:5" ht="14.5" x14ac:dyDescent="0.35">
      <c r="A60" s="160"/>
      <c r="B60" s="26"/>
      <c r="C60" s="346"/>
      <c r="D60" s="104"/>
      <c r="E60" s="346"/>
    </row>
    <row r="61" spans="1:5" ht="14.5" x14ac:dyDescent="0.35">
      <c r="A61" s="1"/>
      <c r="B61" s="26"/>
      <c r="C61" s="346"/>
      <c r="D61" s="104"/>
      <c r="E61" s="346"/>
    </row>
    <row r="62" spans="1:5" ht="14.5" x14ac:dyDescent="0.35">
      <c r="A62" s="271"/>
      <c r="B62" s="26"/>
      <c r="C62" s="346"/>
      <c r="D62" s="104"/>
      <c r="E62" s="346"/>
    </row>
    <row r="63" spans="1:5" ht="14.5" x14ac:dyDescent="0.35">
      <c r="A63" s="1"/>
      <c r="B63" s="26"/>
      <c r="C63" s="346"/>
      <c r="D63" s="104"/>
      <c r="E63" s="346"/>
    </row>
    <row r="64" spans="1:5" ht="14.5" x14ac:dyDescent="0.35">
      <c r="A64" s="1"/>
      <c r="B64" s="26"/>
      <c r="C64" s="346"/>
      <c r="D64" s="104"/>
      <c r="E64" s="346"/>
    </row>
    <row r="65" spans="1:5" x14ac:dyDescent="0.3">
      <c r="A65" s="420" t="s">
        <v>110</v>
      </c>
      <c r="B65" s="420"/>
      <c r="C65" s="420"/>
      <c r="D65" s="420"/>
      <c r="E65" s="346">
        <f>SUM(E6:E64)</f>
        <v>93</v>
      </c>
    </row>
    <row r="66" spans="1:5" x14ac:dyDescent="0.3">
      <c r="A66" s="41"/>
      <c r="B66" s="26"/>
      <c r="C66" s="346"/>
      <c r="D66" s="104"/>
      <c r="E66" s="346"/>
    </row>
    <row r="67" spans="1:5" x14ac:dyDescent="0.3">
      <c r="A67" s="41"/>
      <c r="B67" s="26"/>
      <c r="C67" s="346"/>
      <c r="D67" s="104"/>
      <c r="E67" s="346"/>
    </row>
    <row r="68" spans="1:5" x14ac:dyDescent="0.3">
      <c r="A68" s="41"/>
      <c r="B68" s="26"/>
      <c r="C68" s="346"/>
      <c r="D68" s="104"/>
      <c r="E68" s="346"/>
    </row>
    <row r="69" spans="1:5" x14ac:dyDescent="0.3">
      <c r="A69" s="41"/>
      <c r="B69" s="26"/>
      <c r="C69" s="346"/>
      <c r="D69" s="104"/>
      <c r="E69" s="346"/>
    </row>
    <row r="70" spans="1:5" x14ac:dyDescent="0.3">
      <c r="A70" s="41"/>
      <c r="B70" s="26"/>
      <c r="C70" s="346"/>
      <c r="D70" s="104"/>
      <c r="E70" s="346"/>
    </row>
    <row r="71" spans="1:5" x14ac:dyDescent="0.3">
      <c r="A71" s="41"/>
      <c r="B71" s="26"/>
      <c r="C71" s="346"/>
      <c r="D71" s="104"/>
      <c r="E71" s="346"/>
    </row>
    <row r="72" spans="1:5" x14ac:dyDescent="0.3">
      <c r="A72" s="41"/>
      <c r="B72" s="26"/>
      <c r="C72" s="346"/>
      <c r="D72" s="104"/>
      <c r="E72" s="346"/>
    </row>
    <row r="73" spans="1:5" x14ac:dyDescent="0.3">
      <c r="A73" s="41"/>
      <c r="B73" s="26"/>
      <c r="C73" s="346"/>
      <c r="D73" s="104"/>
      <c r="E73" s="346"/>
    </row>
    <row r="74" spans="1:5" x14ac:dyDescent="0.3">
      <c r="A74" s="41"/>
      <c r="B74" s="26"/>
      <c r="C74" s="346"/>
      <c r="D74" s="104"/>
      <c r="E74" s="346"/>
    </row>
    <row r="75" spans="1:5" x14ac:dyDescent="0.3">
      <c r="A75" s="41"/>
      <c r="B75" s="26"/>
      <c r="C75" s="346"/>
      <c r="D75" s="104"/>
      <c r="E75" s="346"/>
    </row>
    <row r="76" spans="1:5" x14ac:dyDescent="0.3">
      <c r="A76" s="41"/>
      <c r="B76" s="26"/>
      <c r="C76" s="346"/>
      <c r="D76" s="104"/>
      <c r="E76" s="346"/>
    </row>
    <row r="77" spans="1:5" x14ac:dyDescent="0.3">
      <c r="A77" s="41"/>
      <c r="B77" s="26"/>
      <c r="C77" s="346"/>
      <c r="D77" s="104"/>
      <c r="E77" s="346"/>
    </row>
    <row r="78" spans="1:5" x14ac:dyDescent="0.3">
      <c r="A78" s="41"/>
      <c r="B78" s="26"/>
      <c r="C78" s="346"/>
      <c r="D78" s="104"/>
      <c r="E78" s="346"/>
    </row>
    <row r="79" spans="1:5" x14ac:dyDescent="0.3">
      <c r="A79" s="395"/>
      <c r="B79" s="395"/>
      <c r="C79" s="395"/>
      <c r="D79" s="395"/>
      <c r="E79" s="346"/>
    </row>
  </sheetData>
  <autoFilter ref="A5:E65" xr:uid="{33A3067F-150A-42CC-8EF0-760D8E71F90A}"/>
  <mergeCells count="3">
    <mergeCell ref="A1:J1"/>
    <mergeCell ref="A65:D65"/>
    <mergeCell ref="A79:D79"/>
  </mergeCells>
  <conditionalFormatting sqref="A65:A73">
    <cfRule type="duplicateValues" dxfId="64" priority="25"/>
  </conditionalFormatting>
  <conditionalFormatting sqref="A65:A73">
    <cfRule type="duplicateValues" dxfId="63" priority="24"/>
  </conditionalFormatting>
  <conditionalFormatting sqref="A74">
    <cfRule type="duplicateValues" dxfId="62" priority="23"/>
  </conditionalFormatting>
  <conditionalFormatting sqref="A75:A76">
    <cfRule type="duplicateValues" dxfId="61" priority="22"/>
  </conditionalFormatting>
  <conditionalFormatting sqref="A77">
    <cfRule type="duplicateValues" dxfId="60" priority="21"/>
  </conditionalFormatting>
  <conditionalFormatting sqref="A78">
    <cfRule type="duplicateValues" dxfId="59" priority="20"/>
  </conditionalFormatting>
  <conditionalFormatting sqref="A25">
    <cfRule type="duplicateValues" dxfId="58" priority="17"/>
  </conditionalFormatting>
  <conditionalFormatting sqref="A26:A31">
    <cfRule type="duplicateValues" dxfId="57" priority="16"/>
  </conditionalFormatting>
  <conditionalFormatting sqref="A25">
    <cfRule type="duplicateValues" dxfId="56" priority="19"/>
  </conditionalFormatting>
  <conditionalFormatting sqref="A32:A34">
    <cfRule type="duplicateValues" dxfId="55" priority="15"/>
  </conditionalFormatting>
  <conditionalFormatting sqref="A35:A48">
    <cfRule type="duplicateValues" dxfId="54" priority="14"/>
  </conditionalFormatting>
  <conditionalFormatting sqref="A49:A55">
    <cfRule type="duplicateValues" dxfId="53" priority="13"/>
  </conditionalFormatting>
  <conditionalFormatting sqref="A56">
    <cfRule type="duplicateValues" dxfId="52" priority="12"/>
  </conditionalFormatting>
  <conditionalFormatting sqref="A57:A58">
    <cfRule type="duplicateValues" dxfId="51" priority="11"/>
  </conditionalFormatting>
  <conditionalFormatting sqref="A7:A13 A15">
    <cfRule type="duplicateValues" dxfId="50" priority="9"/>
  </conditionalFormatting>
  <conditionalFormatting sqref="A14">
    <cfRule type="duplicateValues" dxfId="49" priority="8"/>
  </conditionalFormatting>
  <conditionalFormatting sqref="A6">
    <cfRule type="duplicateValues" dxfId="48" priority="10"/>
  </conditionalFormatting>
  <conditionalFormatting sqref="A16">
    <cfRule type="duplicateValues" dxfId="47" priority="6"/>
  </conditionalFormatting>
  <conditionalFormatting sqref="A16">
    <cfRule type="duplicateValues" dxfId="46" priority="7"/>
  </conditionalFormatting>
  <conditionalFormatting sqref="A18:A19">
    <cfRule type="duplicateValues" dxfId="45" priority="5"/>
  </conditionalFormatting>
  <conditionalFormatting sqref="A21">
    <cfRule type="duplicateValues" dxfId="44" priority="3"/>
  </conditionalFormatting>
  <conditionalFormatting sqref="A20">
    <cfRule type="duplicateValues" dxfId="43" priority="4"/>
  </conditionalFormatting>
  <conditionalFormatting sqref="A24">
    <cfRule type="duplicateValues" dxfId="42" priority="1"/>
  </conditionalFormatting>
  <conditionalFormatting sqref="A24">
    <cfRule type="duplicateValues" dxfId="41" priority="2"/>
  </conditionalFormatting>
  <hyperlinks>
    <hyperlink ref="A6" r:id="rId1" display="https://octane.deloitte.com/ui/entity-navigation.jsp?p=1001/399004&amp;entityType=work_item&amp;id=1992418" xr:uid="{8C3C2C19-5687-4975-A1D1-3C59AE382DF6}"/>
    <hyperlink ref="A7" r:id="rId2" display="https://octane.deloitte.com/ui/entity-navigation.jsp?p=1001/399004&amp;entityType=work_item&amp;id=1992419" xr:uid="{230838F5-7649-423F-8D7F-7516775C2DFC}"/>
    <hyperlink ref="A8" r:id="rId3" display="https://octane.deloitte.com/ui/entity-navigation.jsp?p=1001/399004&amp;entityType=work_item&amp;id=1992420" xr:uid="{32E95CCD-A73F-4091-8B18-F52C636FF079}"/>
    <hyperlink ref="A9" r:id="rId4" display="https://octane.deloitte.com/ui/entity-navigation.jsp?p=1001/399004&amp;entityType=work_item&amp;id=1992421" xr:uid="{B450E20D-E8A0-40A8-B79A-1C927CEDF12D}"/>
    <hyperlink ref="A10" r:id="rId5" display="https://octane.deloitte.com/ui/entity-navigation.jsp?p=1001/399004&amp;entityType=work_item&amp;id=1992422" xr:uid="{F4FBA08E-E3E6-4387-92A7-825BEB6A9E51}"/>
    <hyperlink ref="A11" r:id="rId6" display="https://octane.deloitte.com/ui/entity-navigation.jsp?p=1001/399004&amp;entityType=work_item&amp;id=1991479" xr:uid="{CE4BDD01-685A-47EF-8129-D1735530C810}"/>
    <hyperlink ref="A12" r:id="rId7" display="https://octane.deloitte.com/ui/entity-navigation.jsp?p=1001/399004&amp;entityType=work_item&amp;id=1992424" xr:uid="{EE6010DA-2847-4C58-9930-0132CA678025}"/>
    <hyperlink ref="A13" r:id="rId8" display="https://octane.deloitte.com/ui/entity-navigation.jsp?p=1001/399004&amp;entityType=work_item&amp;id=1992423" xr:uid="{47007FF2-7E9B-4171-84D2-4E49B3CAF71D}"/>
    <hyperlink ref="A15" r:id="rId9" display="https://octane.deloitte.com/ui/entity-navigation.jsp?p=1001/399004&amp;entityType=work_item&amp;id=1968636" xr:uid="{02F52D4F-0037-41FF-922C-26DB82F70A90}"/>
    <hyperlink ref="A14" r:id="rId10" display="https://octane.deloitte.com/ui/entity-navigation.jsp?p=1001/399004&amp;entityType=work_item&amp;id=1959992" xr:uid="{B99F0660-6579-445D-8D60-60AE16F740D0}"/>
    <hyperlink ref="A16" r:id="rId11" display="https://octane.deloitte.com/ui/entity-navigation.jsp?p=1001/399004&amp;entityType=work_item&amp;id=1946657" xr:uid="{FCF41617-39FC-4668-AFEA-B7E3674A27CC}"/>
    <hyperlink ref="A17" r:id="rId12" display="https://octane.deloitte.com/ui/entity-navigation.jsp?p=1001/399004&amp;entityType=work_item&amp;id=1982276" xr:uid="{4B12635F-AD6E-4C8E-8E7B-F7525030B08C}"/>
    <hyperlink ref="A18" r:id="rId13" display="https://octane.deloitte.com/ui/entity-navigation.jsp?p=1001/399004&amp;entityType=work_item&amp;id=1997194" xr:uid="{8595FABA-F0E3-4AD7-AB9F-45527D129CD7}"/>
    <hyperlink ref="A19" r:id="rId14" display="https://octane.deloitte.com/ui/entity-navigation.jsp?p=1001/399004&amp;entityType=work_item&amp;id=1997192" xr:uid="{BE8D1B8A-C832-45ED-BD37-2097044EBB24}"/>
    <hyperlink ref="A20" r:id="rId15" display="https://octane.deloitte.com/ui/entity-navigation.jsp?p=1001/399004&amp;entityType=work_item&amp;id=1997434" xr:uid="{0AA5E986-BA50-49FF-BBE4-50AAB3E611A0}"/>
    <hyperlink ref="A21" r:id="rId16" display="https://octane.deloitte.com/ui/entity-navigation.jsp?p=1001/399004&amp;entityType=work_item&amp;id=1998098" xr:uid="{543A2760-75A9-46A7-9F49-2A94E4252475}"/>
    <hyperlink ref="A22" r:id="rId17" display="https://octane.deloitte.com/ui/entity-navigation.jsp?p=1001/399004&amp;entityType=work_item&amp;id=1996980" xr:uid="{D54960B3-D9B2-4CA1-8B80-A5C1EF5706A4}"/>
    <hyperlink ref="A23" r:id="rId18" display="https://octane.deloitte.com/ui/entity-navigation.jsp?p=1001/399004&amp;entityType=work_item&amp;id=1996981" xr:uid="{D7F5BCC0-C81B-45C1-804B-D4276BDB1920}"/>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C1F6C-DE8D-421D-BCEA-7DFDD7446C9C}">
  <sheetPr filterMode="1"/>
  <dimension ref="A1:E1048576"/>
  <sheetViews>
    <sheetView zoomScale="89" workbookViewId="0">
      <selection activeCell="B42" sqref="B42"/>
    </sheetView>
  </sheetViews>
  <sheetFormatPr defaultRowHeight="14.5" x14ac:dyDescent="0.35"/>
  <cols>
    <col min="1" max="1" width="9.81640625" bestFit="1" customWidth="1"/>
    <col min="2" max="2" width="76.81640625" customWidth="1"/>
    <col min="3" max="3" width="19" customWidth="1"/>
    <col min="5" max="5" width="32" customWidth="1"/>
  </cols>
  <sheetData>
    <row r="1" spans="1:5" x14ac:dyDescent="0.35">
      <c r="A1" s="143" t="s">
        <v>505</v>
      </c>
      <c r="B1" s="143" t="s">
        <v>1786</v>
      </c>
      <c r="C1" s="143" t="s">
        <v>1787</v>
      </c>
      <c r="D1" s="143" t="s">
        <v>1788</v>
      </c>
      <c r="E1" s="143" t="s">
        <v>1789</v>
      </c>
    </row>
    <row r="2" spans="1:5" ht="29" hidden="1" x14ac:dyDescent="0.35">
      <c r="A2" s="220">
        <v>44362</v>
      </c>
      <c r="B2" s="221" t="s">
        <v>1790</v>
      </c>
      <c r="C2" t="s">
        <v>513</v>
      </c>
      <c r="D2" t="s">
        <v>23</v>
      </c>
      <c r="E2" t="s">
        <v>1791</v>
      </c>
    </row>
    <row r="3" spans="1:5" hidden="1" x14ac:dyDescent="0.35">
      <c r="A3" s="220">
        <v>44362</v>
      </c>
      <c r="B3" t="s">
        <v>1792</v>
      </c>
      <c r="C3" t="s">
        <v>513</v>
      </c>
      <c r="D3" t="s">
        <v>23</v>
      </c>
      <c r="E3" t="s">
        <v>1793</v>
      </c>
    </row>
    <row r="4" spans="1:5" hidden="1" x14ac:dyDescent="0.35">
      <c r="A4" s="220">
        <v>44362</v>
      </c>
      <c r="B4" t="s">
        <v>1794</v>
      </c>
      <c r="C4" t="s">
        <v>513</v>
      </c>
      <c r="D4" t="s">
        <v>23</v>
      </c>
      <c r="E4" t="s">
        <v>1795</v>
      </c>
    </row>
    <row r="5" spans="1:5" hidden="1" x14ac:dyDescent="0.35">
      <c r="A5" s="220">
        <v>44365</v>
      </c>
      <c r="B5" t="s">
        <v>1796</v>
      </c>
      <c r="C5" t="s">
        <v>1797</v>
      </c>
      <c r="D5" t="s">
        <v>23</v>
      </c>
      <c r="E5" t="s">
        <v>1798</v>
      </c>
    </row>
    <row r="6" spans="1:5" hidden="1" x14ac:dyDescent="0.35">
      <c r="A6" s="220">
        <v>44365</v>
      </c>
      <c r="B6" t="s">
        <v>1799</v>
      </c>
      <c r="C6" t="s">
        <v>1800</v>
      </c>
      <c r="D6" t="s">
        <v>23</v>
      </c>
      <c r="E6" t="s">
        <v>1801</v>
      </c>
    </row>
    <row r="7" spans="1:5" hidden="1" x14ac:dyDescent="0.35">
      <c r="A7" s="220">
        <v>44365</v>
      </c>
      <c r="B7" t="s">
        <v>1802</v>
      </c>
      <c r="C7" t="s">
        <v>1803</v>
      </c>
      <c r="D7" t="s">
        <v>23</v>
      </c>
      <c r="E7" t="s">
        <v>1801</v>
      </c>
    </row>
    <row r="8" spans="1:5" hidden="1" x14ac:dyDescent="0.35">
      <c r="A8" s="220">
        <v>44365</v>
      </c>
      <c r="B8" t="s">
        <v>1804</v>
      </c>
      <c r="C8" t="s">
        <v>1805</v>
      </c>
      <c r="D8" t="s">
        <v>23</v>
      </c>
      <c r="E8" t="s">
        <v>1801</v>
      </c>
    </row>
    <row r="9" spans="1:5" hidden="1" x14ac:dyDescent="0.35">
      <c r="A9" s="220">
        <v>44368</v>
      </c>
      <c r="B9" t="s">
        <v>1806</v>
      </c>
      <c r="C9" t="s">
        <v>1800</v>
      </c>
      <c r="D9" t="s">
        <v>23</v>
      </c>
      <c r="E9" s="226" t="s">
        <v>1807</v>
      </c>
    </row>
    <row r="10" spans="1:5" hidden="1" x14ac:dyDescent="0.35">
      <c r="A10" s="220">
        <v>44368</v>
      </c>
      <c r="B10" t="s">
        <v>1808</v>
      </c>
      <c r="C10" t="s">
        <v>1803</v>
      </c>
      <c r="D10" t="s">
        <v>23</v>
      </c>
      <c r="E10" s="226" t="s">
        <v>1809</v>
      </c>
    </row>
    <row r="11" spans="1:5" hidden="1" x14ac:dyDescent="0.35">
      <c r="A11" s="220">
        <v>44368</v>
      </c>
      <c r="B11" t="s">
        <v>1810</v>
      </c>
      <c r="C11" t="s">
        <v>1803</v>
      </c>
      <c r="D11" t="s">
        <v>23</v>
      </c>
      <c r="E11" t="s">
        <v>1811</v>
      </c>
    </row>
    <row r="12" spans="1:5" hidden="1" x14ac:dyDescent="0.35">
      <c r="A12" s="220">
        <v>44369</v>
      </c>
      <c r="B12" t="s">
        <v>1812</v>
      </c>
      <c r="C12" t="s">
        <v>1803</v>
      </c>
      <c r="D12" t="s">
        <v>23</v>
      </c>
      <c r="E12" s="226" t="s">
        <v>1813</v>
      </c>
    </row>
    <row r="13" spans="1:5" hidden="1" x14ac:dyDescent="0.35">
      <c r="A13" s="220">
        <v>44369</v>
      </c>
      <c r="B13" t="s">
        <v>1814</v>
      </c>
      <c r="C13" t="s">
        <v>1800</v>
      </c>
      <c r="D13" t="s">
        <v>23</v>
      </c>
      <c r="E13" s="226" t="s">
        <v>1815</v>
      </c>
    </row>
    <row r="14" spans="1:5" hidden="1" x14ac:dyDescent="0.35">
      <c r="A14" s="220">
        <v>44370</v>
      </c>
      <c r="B14" t="s">
        <v>1816</v>
      </c>
      <c r="C14" t="s">
        <v>1800</v>
      </c>
      <c r="D14" t="s">
        <v>23</v>
      </c>
      <c r="E14" s="226" t="s">
        <v>1815</v>
      </c>
    </row>
    <row r="15" spans="1:5" hidden="1" x14ac:dyDescent="0.35">
      <c r="A15" s="220">
        <v>44370</v>
      </c>
      <c r="B15" t="s">
        <v>1817</v>
      </c>
      <c r="C15" t="s">
        <v>218</v>
      </c>
      <c r="D15" t="s">
        <v>23</v>
      </c>
      <c r="E15" t="s">
        <v>1818</v>
      </c>
    </row>
    <row r="16" spans="1:5" hidden="1" x14ac:dyDescent="0.35">
      <c r="A16" s="220">
        <v>44370</v>
      </c>
      <c r="B16" t="s">
        <v>1819</v>
      </c>
      <c r="C16" t="s">
        <v>218</v>
      </c>
      <c r="D16" t="s">
        <v>23</v>
      </c>
      <c r="E16" t="s">
        <v>1818</v>
      </c>
    </row>
    <row r="17" spans="1:5" hidden="1" x14ac:dyDescent="0.35">
      <c r="A17" s="220">
        <v>44371</v>
      </c>
      <c r="B17" t="s">
        <v>1820</v>
      </c>
      <c r="C17" t="s">
        <v>1800</v>
      </c>
      <c r="D17" t="s">
        <v>23</v>
      </c>
      <c r="E17" t="s">
        <v>1818</v>
      </c>
    </row>
    <row r="18" spans="1:5" hidden="1" x14ac:dyDescent="0.35">
      <c r="A18" s="220">
        <v>44371</v>
      </c>
      <c r="B18" t="s">
        <v>1821</v>
      </c>
      <c r="C18" t="s">
        <v>1800</v>
      </c>
      <c r="D18" t="s">
        <v>23</v>
      </c>
      <c r="E18" t="s">
        <v>1822</v>
      </c>
    </row>
    <row r="19" spans="1:5" hidden="1" x14ac:dyDescent="0.35">
      <c r="A19" s="220">
        <v>44371</v>
      </c>
      <c r="B19" t="s">
        <v>1823</v>
      </c>
      <c r="C19" t="s">
        <v>1800</v>
      </c>
      <c r="D19" t="s">
        <v>23</v>
      </c>
      <c r="E19" t="s">
        <v>1822</v>
      </c>
    </row>
    <row r="20" spans="1:5" hidden="1" x14ac:dyDescent="0.35">
      <c r="A20" s="220">
        <v>44372</v>
      </c>
      <c r="B20" t="s">
        <v>1824</v>
      </c>
      <c r="C20" t="s">
        <v>1800</v>
      </c>
      <c r="D20" t="s">
        <v>23</v>
      </c>
      <c r="E20" t="s">
        <v>1825</v>
      </c>
    </row>
    <row r="21" spans="1:5" hidden="1" x14ac:dyDescent="0.35">
      <c r="A21" s="220">
        <v>44372</v>
      </c>
      <c r="B21" t="s">
        <v>1826</v>
      </c>
      <c r="C21" t="s">
        <v>1803</v>
      </c>
      <c r="D21" t="s">
        <v>23</v>
      </c>
      <c r="E21" t="s">
        <v>1798</v>
      </c>
    </row>
    <row r="22" spans="1:5" hidden="1" x14ac:dyDescent="0.35">
      <c r="A22" s="220">
        <v>44376</v>
      </c>
      <c r="B22" t="s">
        <v>1629</v>
      </c>
      <c r="C22" t="s">
        <v>1805</v>
      </c>
      <c r="D22" t="s">
        <v>23</v>
      </c>
      <c r="E22" t="s">
        <v>1827</v>
      </c>
    </row>
    <row r="23" spans="1:5" hidden="1" x14ac:dyDescent="0.35">
      <c r="A23" s="220">
        <v>44376</v>
      </c>
      <c r="B23" t="s">
        <v>1828</v>
      </c>
      <c r="C23" t="s">
        <v>1805</v>
      </c>
      <c r="D23" t="s">
        <v>23</v>
      </c>
      <c r="E23" t="s">
        <v>1827</v>
      </c>
    </row>
    <row r="24" spans="1:5" hidden="1" x14ac:dyDescent="0.35">
      <c r="A24" s="220">
        <v>44376</v>
      </c>
      <c r="B24" t="s">
        <v>1829</v>
      </c>
      <c r="C24" t="s">
        <v>1797</v>
      </c>
      <c r="D24" t="s">
        <v>23</v>
      </c>
      <c r="E24" t="s">
        <v>1798</v>
      </c>
    </row>
    <row r="25" spans="1:5" hidden="1" x14ac:dyDescent="0.35">
      <c r="A25" s="220">
        <v>44377</v>
      </c>
      <c r="B25" t="s">
        <v>1830</v>
      </c>
      <c r="C25" t="s">
        <v>1800</v>
      </c>
      <c r="D25" t="s">
        <v>23</v>
      </c>
      <c r="E25" t="s">
        <v>1827</v>
      </c>
    </row>
    <row r="26" spans="1:5" ht="58" hidden="1" x14ac:dyDescent="0.35">
      <c r="A26" s="220">
        <v>44377</v>
      </c>
      <c r="B26" s="6" t="s">
        <v>1831</v>
      </c>
      <c r="C26" t="s">
        <v>1832</v>
      </c>
      <c r="D26" t="s">
        <v>23</v>
      </c>
      <c r="E26" t="s">
        <v>1827</v>
      </c>
    </row>
    <row r="27" spans="1:5" ht="72.5" hidden="1" x14ac:dyDescent="0.35">
      <c r="A27" s="220">
        <v>44377</v>
      </c>
      <c r="B27" s="6" t="s">
        <v>1833</v>
      </c>
      <c r="C27" t="s">
        <v>1832</v>
      </c>
      <c r="D27" t="s">
        <v>23</v>
      </c>
      <c r="E27" t="s">
        <v>1827</v>
      </c>
    </row>
    <row r="28" spans="1:5" ht="58" hidden="1" x14ac:dyDescent="0.35">
      <c r="A28" s="220">
        <v>44378</v>
      </c>
      <c r="B28" s="6" t="s">
        <v>1834</v>
      </c>
      <c r="C28" t="s">
        <v>1832</v>
      </c>
      <c r="D28" t="s">
        <v>23</v>
      </c>
      <c r="E28" t="s">
        <v>1827</v>
      </c>
    </row>
    <row r="29" spans="1:5" ht="29" hidden="1" x14ac:dyDescent="0.35">
      <c r="A29" s="220">
        <v>44379</v>
      </c>
      <c r="B29" s="6" t="s">
        <v>1835</v>
      </c>
      <c r="C29" t="s">
        <v>218</v>
      </c>
      <c r="D29" t="s">
        <v>23</v>
      </c>
      <c r="E29" t="s">
        <v>1827</v>
      </c>
    </row>
    <row r="30" spans="1:5" hidden="1" x14ac:dyDescent="0.35">
      <c r="A30" s="220">
        <v>44382</v>
      </c>
      <c r="B30" s="6" t="s">
        <v>1836</v>
      </c>
      <c r="C30" t="s">
        <v>1837</v>
      </c>
      <c r="D30" t="s">
        <v>23</v>
      </c>
      <c r="E30" t="s">
        <v>1827</v>
      </c>
    </row>
    <row r="31" spans="1:5" hidden="1" x14ac:dyDescent="0.35">
      <c r="A31" s="220">
        <v>44383</v>
      </c>
      <c r="B31" s="6" t="s">
        <v>1838</v>
      </c>
      <c r="C31" t="s">
        <v>1839</v>
      </c>
      <c r="D31" t="s">
        <v>23</v>
      </c>
      <c r="E31" t="s">
        <v>1827</v>
      </c>
    </row>
    <row r="32" spans="1:5" hidden="1" x14ac:dyDescent="0.35">
      <c r="A32" s="220">
        <v>44385</v>
      </c>
      <c r="B32" s="6" t="s">
        <v>1840</v>
      </c>
      <c r="C32" t="s">
        <v>1800</v>
      </c>
      <c r="D32" t="s">
        <v>23</v>
      </c>
      <c r="E32" s="226" t="s">
        <v>1815</v>
      </c>
    </row>
    <row r="33" spans="1:5" hidden="1" x14ac:dyDescent="0.35">
      <c r="A33" s="220">
        <v>44390</v>
      </c>
      <c r="B33" t="s">
        <v>1841</v>
      </c>
      <c r="C33" t="s">
        <v>1803</v>
      </c>
      <c r="D33" t="s">
        <v>23</v>
      </c>
      <c r="E33" s="226" t="s">
        <v>1842</v>
      </c>
    </row>
    <row r="34" spans="1:5" hidden="1" x14ac:dyDescent="0.35">
      <c r="A34" s="220">
        <v>44390</v>
      </c>
      <c r="B34" s="6" t="s">
        <v>1843</v>
      </c>
      <c r="C34" t="s">
        <v>218</v>
      </c>
      <c r="D34" t="s">
        <v>39</v>
      </c>
      <c r="E34" t="s">
        <v>1827</v>
      </c>
    </row>
    <row r="35" spans="1:5" hidden="1" x14ac:dyDescent="0.35">
      <c r="A35" s="220">
        <v>44390</v>
      </c>
      <c r="B35" s="6" t="s">
        <v>1844</v>
      </c>
      <c r="C35" t="s">
        <v>1803</v>
      </c>
      <c r="D35" t="s">
        <v>23</v>
      </c>
      <c r="E35" t="s">
        <v>1827</v>
      </c>
    </row>
    <row r="36" spans="1:5" ht="29" hidden="1" x14ac:dyDescent="0.35">
      <c r="A36" s="220">
        <v>44419</v>
      </c>
      <c r="B36" s="6" t="s">
        <v>1845</v>
      </c>
      <c r="C36" t="s">
        <v>1837</v>
      </c>
      <c r="D36" t="s">
        <v>1846</v>
      </c>
      <c r="E36" t="s">
        <v>1847</v>
      </c>
    </row>
    <row r="37" spans="1:5" x14ac:dyDescent="0.35">
      <c r="A37" s="220">
        <v>44435</v>
      </c>
      <c r="B37" s="6" t="s">
        <v>1848</v>
      </c>
      <c r="C37" t="s">
        <v>1837</v>
      </c>
      <c r="D37" t="s">
        <v>23</v>
      </c>
      <c r="E37" t="s">
        <v>1849</v>
      </c>
    </row>
    <row r="38" spans="1:5" x14ac:dyDescent="0.35">
      <c r="A38" s="220">
        <v>44435</v>
      </c>
      <c r="B38" s="6" t="s">
        <v>1850</v>
      </c>
      <c r="C38" t="s">
        <v>1837</v>
      </c>
      <c r="D38" t="s">
        <v>23</v>
      </c>
      <c r="E38" t="s">
        <v>1851</v>
      </c>
    </row>
    <row r="39" spans="1:5" x14ac:dyDescent="0.35">
      <c r="A39" s="220">
        <v>44435</v>
      </c>
      <c r="B39" t="s">
        <v>1852</v>
      </c>
      <c r="C39" t="s">
        <v>1803</v>
      </c>
      <c r="D39" t="s">
        <v>23</v>
      </c>
      <c r="E39" s="226" t="s">
        <v>1853</v>
      </c>
    </row>
    <row r="40" spans="1:5" x14ac:dyDescent="0.35">
      <c r="A40" s="220">
        <v>44435</v>
      </c>
      <c r="B40" t="s">
        <v>1854</v>
      </c>
      <c r="C40" t="s">
        <v>1803</v>
      </c>
      <c r="D40" t="s">
        <v>23</v>
      </c>
      <c r="E40" s="226" t="s">
        <v>1855</v>
      </c>
    </row>
    <row r="41" spans="1:5" x14ac:dyDescent="0.35">
      <c r="A41" s="220">
        <v>44435</v>
      </c>
      <c r="B41" t="s">
        <v>1856</v>
      </c>
      <c r="C41" t="s">
        <v>1837</v>
      </c>
      <c r="D41" t="s">
        <v>23</v>
      </c>
      <c r="E41" t="s">
        <v>1857</v>
      </c>
    </row>
    <row r="42" spans="1:5" x14ac:dyDescent="0.35">
      <c r="A42" s="220">
        <v>44439</v>
      </c>
      <c r="B42" t="s">
        <v>1858</v>
      </c>
      <c r="C42" t="s">
        <v>1803</v>
      </c>
      <c r="D42" t="s">
        <v>23</v>
      </c>
      <c r="E42" s="226" t="s">
        <v>1859</v>
      </c>
    </row>
    <row r="43" spans="1:5" x14ac:dyDescent="0.35">
      <c r="A43" s="220">
        <v>44445</v>
      </c>
      <c r="B43" t="s">
        <v>1860</v>
      </c>
      <c r="C43" t="s">
        <v>1837</v>
      </c>
      <c r="D43" t="s">
        <v>23</v>
      </c>
      <c r="E43" s="226" t="s">
        <v>24</v>
      </c>
    </row>
    <row r="44" spans="1:5" x14ac:dyDescent="0.35">
      <c r="A44" s="220">
        <v>44446</v>
      </c>
      <c r="B44" t="s">
        <v>1861</v>
      </c>
      <c r="C44" t="s">
        <v>1837</v>
      </c>
      <c r="D44" t="s">
        <v>23</v>
      </c>
      <c r="E44" s="226" t="s">
        <v>1862</v>
      </c>
    </row>
    <row r="45" spans="1:5" x14ac:dyDescent="0.35">
      <c r="A45" s="220">
        <v>44453</v>
      </c>
      <c r="B45" t="s">
        <v>1863</v>
      </c>
      <c r="C45" t="s">
        <v>1837</v>
      </c>
      <c r="D45" t="s">
        <v>23</v>
      </c>
      <c r="E45" s="226" t="s">
        <v>1827</v>
      </c>
    </row>
    <row r="46" spans="1:5" x14ac:dyDescent="0.35">
      <c r="B46" t="s">
        <v>1864</v>
      </c>
    </row>
    <row r="1048576" spans="1:1" x14ac:dyDescent="0.35">
      <c r="A1048576" s="220"/>
    </row>
  </sheetData>
  <autoFilter ref="A1:E38" xr:uid="{8853C831-C8A9-42E3-973E-E82E1C353782}">
    <filterColumn colId="0">
      <filters>
        <dateGroupItem year="2021" month="8" day="27" dateTimeGrouping="day"/>
      </filters>
    </filterColumn>
  </autoFilter>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ACF9B-906B-438E-B58E-1764049B212E}">
  <dimension ref="A1:G16"/>
  <sheetViews>
    <sheetView workbookViewId="0">
      <selection activeCell="G1" sqref="A1:G14"/>
    </sheetView>
  </sheetViews>
  <sheetFormatPr defaultRowHeight="14.5" x14ac:dyDescent="0.35"/>
  <cols>
    <col min="1" max="1" width="12.1796875" customWidth="1"/>
    <col min="2" max="2" width="12.453125" customWidth="1"/>
    <col min="3" max="3" width="10.26953125" customWidth="1"/>
    <col min="4" max="4" width="51.453125" customWidth="1"/>
    <col min="5" max="5" width="21.81640625" customWidth="1"/>
    <col min="6" max="6" width="21.453125" customWidth="1"/>
    <col min="7" max="7" width="14.7265625" customWidth="1"/>
  </cols>
  <sheetData>
    <row r="1" spans="1:7" x14ac:dyDescent="0.35">
      <c r="A1" s="239" t="s">
        <v>505</v>
      </c>
      <c r="B1" s="239" t="s">
        <v>1788</v>
      </c>
      <c r="C1" s="239" t="s">
        <v>410</v>
      </c>
      <c r="D1" s="239" t="s">
        <v>1865</v>
      </c>
      <c r="E1" s="239" t="s">
        <v>1866</v>
      </c>
      <c r="F1" s="239" t="s">
        <v>18</v>
      </c>
      <c r="G1" s="239" t="s">
        <v>107</v>
      </c>
    </row>
    <row r="2" spans="1:7" ht="43.5" x14ac:dyDescent="0.35">
      <c r="A2" s="241">
        <v>44382</v>
      </c>
      <c r="B2" s="242" t="s">
        <v>46</v>
      </c>
      <c r="C2" s="242">
        <v>1882683</v>
      </c>
      <c r="D2" s="191" t="s">
        <v>1867</v>
      </c>
      <c r="E2" s="240" t="s">
        <v>1868</v>
      </c>
      <c r="F2" s="191" t="s">
        <v>1869</v>
      </c>
      <c r="G2" s="191" t="s">
        <v>1870</v>
      </c>
    </row>
    <row r="3" spans="1:7" ht="203" x14ac:dyDescent="0.35">
      <c r="A3" s="241">
        <v>44378</v>
      </c>
      <c r="B3" s="347" t="s">
        <v>520</v>
      </c>
      <c r="C3" s="347">
        <v>1714185</v>
      </c>
      <c r="D3" s="191" t="s">
        <v>1871</v>
      </c>
      <c r="E3" s="240" t="s">
        <v>1868</v>
      </c>
      <c r="F3" s="191" t="s">
        <v>1869</v>
      </c>
      <c r="G3" s="191" t="s">
        <v>1870</v>
      </c>
    </row>
    <row r="4" spans="1:7" ht="87" x14ac:dyDescent="0.35">
      <c r="A4" s="241">
        <v>44379</v>
      </c>
      <c r="B4" s="347" t="s">
        <v>520</v>
      </c>
      <c r="C4" s="347">
        <v>1883189</v>
      </c>
      <c r="D4" s="2" t="s">
        <v>1872</v>
      </c>
      <c r="E4" s="240" t="s">
        <v>1868</v>
      </c>
      <c r="F4" s="191" t="s">
        <v>1869</v>
      </c>
      <c r="G4" s="191" t="s">
        <v>1870</v>
      </c>
    </row>
    <row r="5" spans="1:7" ht="101.5" x14ac:dyDescent="0.35">
      <c r="A5" s="241">
        <v>44376</v>
      </c>
      <c r="B5" s="347" t="s">
        <v>520</v>
      </c>
      <c r="C5" s="347">
        <v>1925334</v>
      </c>
      <c r="D5" s="2" t="s">
        <v>1873</v>
      </c>
      <c r="E5" s="240" t="s">
        <v>1805</v>
      </c>
      <c r="F5" s="208" t="s">
        <v>1874</v>
      </c>
      <c r="G5" s="191" t="s">
        <v>1870</v>
      </c>
    </row>
    <row r="6" spans="1:7" ht="116" x14ac:dyDescent="0.35">
      <c r="A6" s="241">
        <v>44379</v>
      </c>
      <c r="B6" s="347" t="s">
        <v>546</v>
      </c>
      <c r="C6" s="347">
        <v>1883191</v>
      </c>
      <c r="D6" s="2" t="s">
        <v>1875</v>
      </c>
      <c r="E6" s="240" t="s">
        <v>1868</v>
      </c>
      <c r="F6" s="191" t="s">
        <v>1869</v>
      </c>
      <c r="G6" s="191" t="s">
        <v>1870</v>
      </c>
    </row>
    <row r="7" spans="1:7" ht="72.5" x14ac:dyDescent="0.35">
      <c r="A7" s="241">
        <v>44379</v>
      </c>
      <c r="B7" s="347" t="s">
        <v>546</v>
      </c>
      <c r="C7" s="347">
        <v>1883191</v>
      </c>
      <c r="D7" s="2" t="s">
        <v>1876</v>
      </c>
      <c r="E7" s="240" t="s">
        <v>1868</v>
      </c>
      <c r="F7" s="191" t="s">
        <v>1869</v>
      </c>
      <c r="G7" s="191" t="s">
        <v>1870</v>
      </c>
    </row>
    <row r="8" spans="1:7" ht="72.5" x14ac:dyDescent="0.35">
      <c r="A8" s="241">
        <v>44376</v>
      </c>
      <c r="B8" s="347" t="s">
        <v>46</v>
      </c>
      <c r="C8" s="347">
        <v>1714186</v>
      </c>
      <c r="D8" s="2" t="s">
        <v>1877</v>
      </c>
      <c r="E8" s="240" t="s">
        <v>1868</v>
      </c>
      <c r="F8" s="191" t="s">
        <v>1869</v>
      </c>
      <c r="G8" s="191" t="s">
        <v>1870</v>
      </c>
    </row>
    <row r="9" spans="1:7" ht="58" x14ac:dyDescent="0.35">
      <c r="A9" s="241">
        <v>44379</v>
      </c>
      <c r="B9" s="347" t="s">
        <v>30</v>
      </c>
      <c r="C9" s="347">
        <v>1883128</v>
      </c>
      <c r="D9" s="2" t="s">
        <v>1878</v>
      </c>
      <c r="E9" s="240" t="s">
        <v>1868</v>
      </c>
      <c r="F9" s="191" t="s">
        <v>1869</v>
      </c>
      <c r="G9" s="191" t="s">
        <v>1870</v>
      </c>
    </row>
    <row r="10" spans="1:7" ht="116" x14ac:dyDescent="0.35">
      <c r="A10" s="243">
        <v>44383</v>
      </c>
      <c r="B10" s="240" t="s">
        <v>30</v>
      </c>
      <c r="C10" s="244">
        <v>1873335</v>
      </c>
      <c r="D10" s="245" t="s">
        <v>1879</v>
      </c>
      <c r="E10" s="240" t="s">
        <v>1868</v>
      </c>
      <c r="F10" s="191" t="s">
        <v>1869</v>
      </c>
      <c r="G10" s="191" t="s">
        <v>1870</v>
      </c>
    </row>
    <row r="11" spans="1:7" ht="130.5" x14ac:dyDescent="0.35">
      <c r="A11" s="243">
        <v>44383</v>
      </c>
      <c r="B11" s="240" t="s">
        <v>30</v>
      </c>
      <c r="C11" s="244">
        <v>1883127</v>
      </c>
      <c r="D11" s="246" t="s">
        <v>1880</v>
      </c>
      <c r="E11" s="240" t="s">
        <v>1868</v>
      </c>
      <c r="F11" s="191" t="s">
        <v>1869</v>
      </c>
      <c r="G11" s="191" t="s">
        <v>1870</v>
      </c>
    </row>
    <row r="12" spans="1:7" ht="217.5" x14ac:dyDescent="0.35">
      <c r="A12" s="243">
        <v>44383</v>
      </c>
      <c r="B12" s="247" t="s">
        <v>46</v>
      </c>
      <c r="C12" s="248">
        <v>1946674</v>
      </c>
      <c r="D12" s="246" t="s">
        <v>1881</v>
      </c>
      <c r="E12" s="240" t="s">
        <v>1868</v>
      </c>
      <c r="F12" s="191" t="s">
        <v>1869</v>
      </c>
      <c r="G12" s="191" t="s">
        <v>1870</v>
      </c>
    </row>
    <row r="13" spans="1:7" ht="159.5" x14ac:dyDescent="0.35">
      <c r="A13" s="251">
        <v>44385</v>
      </c>
      <c r="B13" s="252" t="s">
        <v>46</v>
      </c>
      <c r="C13" s="252">
        <v>1883131</v>
      </c>
      <c r="D13" s="253" t="s">
        <v>1882</v>
      </c>
      <c r="E13" s="252" t="s">
        <v>1868</v>
      </c>
      <c r="F13" s="253" t="s">
        <v>1869</v>
      </c>
      <c r="G13" s="250" t="s">
        <v>1870</v>
      </c>
    </row>
    <row r="14" spans="1:7" ht="72.5" x14ac:dyDescent="0.35">
      <c r="A14" s="243">
        <v>44385</v>
      </c>
      <c r="B14" s="240" t="s">
        <v>23</v>
      </c>
      <c r="C14" s="240">
        <v>1864121</v>
      </c>
      <c r="D14" s="191" t="s">
        <v>1883</v>
      </c>
      <c r="E14" s="240" t="s">
        <v>218</v>
      </c>
      <c r="F14" s="191" t="s">
        <v>1869</v>
      </c>
      <c r="G14" s="191" t="s">
        <v>1884</v>
      </c>
    </row>
    <row r="15" spans="1:7" ht="72.5" x14ac:dyDescent="0.35">
      <c r="A15" s="243">
        <v>44405</v>
      </c>
      <c r="B15" s="240" t="s">
        <v>46</v>
      </c>
      <c r="C15" s="240">
        <v>1946674</v>
      </c>
      <c r="D15" s="191" t="s">
        <v>1885</v>
      </c>
      <c r="E15" s="240" t="s">
        <v>1886</v>
      </c>
      <c r="F15" s="191" t="s">
        <v>1869</v>
      </c>
      <c r="G15" s="191" t="s">
        <v>1884</v>
      </c>
    </row>
    <row r="16" spans="1:7" ht="29" x14ac:dyDescent="0.35">
      <c r="A16" s="243">
        <v>44438</v>
      </c>
      <c r="B16" s="240" t="s">
        <v>1048</v>
      </c>
      <c r="C16" s="240">
        <v>1998098</v>
      </c>
      <c r="D16" s="191" t="s">
        <v>1887</v>
      </c>
      <c r="E16" s="240" t="s">
        <v>218</v>
      </c>
      <c r="F16" s="191"/>
      <c r="G16" s="191" t="s">
        <v>1884</v>
      </c>
    </row>
  </sheetData>
  <autoFilter ref="A1:G15" xr:uid="{24FBC0E2-FF9A-4B81-BDB4-10172CD2A4FB}"/>
  <hyperlinks>
    <hyperlink ref="C16" r:id="rId1" display="https://octane.deloitte.com/ui/entity-navigation.jsp?p=1001/399004&amp;entityType=work_item&amp;id=1998098" xr:uid="{7CCC3F06-89F9-497C-BFB2-14A490191333}"/>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EADC4-5AEF-4A50-862B-7C888FD5CB7A}">
  <dimension ref="A1:J317"/>
  <sheetViews>
    <sheetView zoomScale="80" workbookViewId="0">
      <selection activeCell="D282" sqref="D282"/>
    </sheetView>
  </sheetViews>
  <sheetFormatPr defaultRowHeight="14.5" x14ac:dyDescent="0.35"/>
  <cols>
    <col min="1" max="1" width="39.1796875" bestFit="1" customWidth="1"/>
    <col min="2" max="2" width="61.7265625" style="6" customWidth="1"/>
    <col min="3" max="3" width="12.26953125" hidden="1" customWidth="1"/>
    <col min="4" max="4" width="11.453125" hidden="1" customWidth="1"/>
    <col min="5" max="5" width="12.1796875" hidden="1" customWidth="1"/>
    <col min="6" max="6" width="12.81640625" hidden="1" customWidth="1"/>
    <col min="7" max="7" width="11.7265625" hidden="1" customWidth="1"/>
    <col min="8" max="8" width="13.81640625" hidden="1" customWidth="1"/>
    <col min="9" max="9" width="43.26953125" customWidth="1"/>
    <col min="10" max="10" width="51.1796875" customWidth="1"/>
  </cols>
  <sheetData>
    <row r="1" spans="1:10" ht="29" x14ac:dyDescent="0.35">
      <c r="A1" s="305" t="s">
        <v>1888</v>
      </c>
      <c r="B1" s="287" t="s">
        <v>1889</v>
      </c>
      <c r="C1" t="s">
        <v>46</v>
      </c>
      <c r="D1" t="s">
        <v>30</v>
      </c>
      <c r="E1" t="s">
        <v>39</v>
      </c>
      <c r="F1" t="s">
        <v>1048</v>
      </c>
      <c r="G1" t="s">
        <v>520</v>
      </c>
      <c r="H1" t="s">
        <v>546</v>
      </c>
      <c r="I1" t="s">
        <v>1890</v>
      </c>
      <c r="J1" t="s">
        <v>18</v>
      </c>
    </row>
    <row r="2" spans="1:10" x14ac:dyDescent="0.35">
      <c r="A2" s="306" t="s">
        <v>1891</v>
      </c>
      <c r="B2" s="304" t="s">
        <v>1892</v>
      </c>
      <c r="H2" s="281"/>
    </row>
    <row r="3" spans="1:10" x14ac:dyDescent="0.35">
      <c r="A3" s="307" t="s">
        <v>476</v>
      </c>
      <c r="B3" s="290" t="s">
        <v>1893</v>
      </c>
      <c r="C3" t="s">
        <v>1894</v>
      </c>
      <c r="D3" t="s">
        <v>1895</v>
      </c>
      <c r="E3" t="s">
        <v>1896</v>
      </c>
      <c r="F3" t="s">
        <v>1897</v>
      </c>
      <c r="G3" t="s">
        <v>1898</v>
      </c>
      <c r="H3" s="281" t="s">
        <v>1899</v>
      </c>
      <c r="I3" t="str">
        <f t="shared" ref="I3:I66" si="0">C3&amp;" , "&amp;D3&amp;" , "&amp;E3&amp;" , "&amp;F3&amp;" , "&amp;G3&amp;" , "&amp;H3</f>
        <v>LOG-105005 , LOG-105492 , LOG-105499 , LOG-105290 , LOG-105161 , LOG-105217</v>
      </c>
    </row>
    <row r="4" spans="1:10" x14ac:dyDescent="0.35">
      <c r="A4" s="309" t="s">
        <v>477</v>
      </c>
      <c r="B4" s="289" t="s">
        <v>1900</v>
      </c>
      <c r="C4" t="s">
        <v>1894</v>
      </c>
      <c r="D4" t="s">
        <v>1901</v>
      </c>
      <c r="E4" t="s">
        <v>1902</v>
      </c>
      <c r="F4" t="s">
        <v>1897</v>
      </c>
      <c r="G4" t="s">
        <v>1898</v>
      </c>
      <c r="H4" s="281" t="s">
        <v>1899</v>
      </c>
      <c r="I4" t="str">
        <f t="shared" si="0"/>
        <v>LOG-105005 , LOG-105376 , LOG-105459 , LOG-105290 , LOG-105161 , LOG-105217</v>
      </c>
    </row>
    <row r="5" spans="1:10" x14ac:dyDescent="0.35">
      <c r="A5" s="307" t="s">
        <v>477</v>
      </c>
      <c r="B5" s="290" t="s">
        <v>1903</v>
      </c>
      <c r="C5" t="s">
        <v>1894</v>
      </c>
      <c r="D5" t="s">
        <v>1901</v>
      </c>
      <c r="E5" t="s">
        <v>1902</v>
      </c>
      <c r="F5" t="s">
        <v>1897</v>
      </c>
      <c r="G5" t="s">
        <v>1898</v>
      </c>
      <c r="H5" s="281" t="s">
        <v>1899</v>
      </c>
      <c r="I5" t="str">
        <f t="shared" si="0"/>
        <v>LOG-105005 , LOG-105376 , LOG-105459 , LOG-105290 , LOG-105161 , LOG-105217</v>
      </c>
    </row>
    <row r="6" spans="1:10" x14ac:dyDescent="0.35">
      <c r="A6" s="309" t="s">
        <v>477</v>
      </c>
      <c r="B6" s="289" t="s">
        <v>1904</v>
      </c>
      <c r="C6" t="s">
        <v>1894</v>
      </c>
      <c r="D6" t="s">
        <v>1901</v>
      </c>
      <c r="E6" t="s">
        <v>1902</v>
      </c>
      <c r="F6" t="s">
        <v>1897</v>
      </c>
      <c r="G6" t="s">
        <v>1898</v>
      </c>
      <c r="H6" s="281" t="s">
        <v>1899</v>
      </c>
      <c r="I6" t="str">
        <f t="shared" si="0"/>
        <v>LOG-105005 , LOG-105376 , LOG-105459 , LOG-105290 , LOG-105161 , LOG-105217</v>
      </c>
    </row>
    <row r="7" spans="1:10" x14ac:dyDescent="0.35">
      <c r="A7" s="307" t="s">
        <v>477</v>
      </c>
      <c r="B7" s="290" t="s">
        <v>1905</v>
      </c>
      <c r="C7" t="s">
        <v>1894</v>
      </c>
      <c r="D7" t="s">
        <v>1901</v>
      </c>
      <c r="E7" t="s">
        <v>1902</v>
      </c>
      <c r="F7" t="s">
        <v>1897</v>
      </c>
      <c r="G7" t="s">
        <v>1898</v>
      </c>
      <c r="H7" s="281" t="s">
        <v>1899</v>
      </c>
      <c r="I7" t="str">
        <f t="shared" si="0"/>
        <v>LOG-105005 , LOG-105376 , LOG-105459 , LOG-105290 , LOG-105161 , LOG-105217</v>
      </c>
    </row>
    <row r="8" spans="1:10" x14ac:dyDescent="0.35">
      <c r="A8" s="311" t="s">
        <v>477</v>
      </c>
      <c r="B8" s="289" t="s">
        <v>1906</v>
      </c>
      <c r="C8" t="s">
        <v>1894</v>
      </c>
      <c r="D8" t="s">
        <v>1901</v>
      </c>
      <c r="E8" t="s">
        <v>1902</v>
      </c>
      <c r="F8" t="s">
        <v>1897</v>
      </c>
      <c r="G8" t="s">
        <v>1898</v>
      </c>
      <c r="H8" s="281" t="s">
        <v>1899</v>
      </c>
      <c r="I8" t="str">
        <f t="shared" si="0"/>
        <v>LOG-105005 , LOG-105376 , LOG-105459 , LOG-105290 , LOG-105161 , LOG-105217</v>
      </c>
    </row>
    <row r="9" spans="1:10" x14ac:dyDescent="0.35">
      <c r="A9" s="312" t="s">
        <v>477</v>
      </c>
      <c r="B9" s="290" t="s">
        <v>1907</v>
      </c>
      <c r="C9" t="s">
        <v>1894</v>
      </c>
      <c r="D9" t="s">
        <v>1901</v>
      </c>
      <c r="E9" t="s">
        <v>1902</v>
      </c>
      <c r="F9" t="s">
        <v>1897</v>
      </c>
      <c r="G9" t="s">
        <v>1898</v>
      </c>
      <c r="H9" s="281" t="s">
        <v>1899</v>
      </c>
      <c r="I9" t="str">
        <f t="shared" si="0"/>
        <v>LOG-105005 , LOG-105376 , LOG-105459 , LOG-105290 , LOG-105161 , LOG-105217</v>
      </c>
    </row>
    <row r="10" spans="1:10" x14ac:dyDescent="0.35">
      <c r="A10" s="309" t="s">
        <v>477</v>
      </c>
      <c r="B10" s="289" t="s">
        <v>1908</v>
      </c>
      <c r="C10" t="s">
        <v>1894</v>
      </c>
      <c r="D10" t="s">
        <v>1901</v>
      </c>
      <c r="E10" t="s">
        <v>1902</v>
      </c>
      <c r="F10" t="s">
        <v>1897</v>
      </c>
      <c r="G10" t="s">
        <v>1898</v>
      </c>
      <c r="H10" s="281" t="s">
        <v>1899</v>
      </c>
      <c r="I10" t="str">
        <f t="shared" si="0"/>
        <v>LOG-105005 , LOG-105376 , LOG-105459 , LOG-105290 , LOG-105161 , LOG-105217</v>
      </c>
    </row>
    <row r="11" spans="1:10" x14ac:dyDescent="0.35">
      <c r="A11" s="313" t="s">
        <v>477</v>
      </c>
      <c r="B11" s="293" t="s">
        <v>1909</v>
      </c>
      <c r="C11" t="s">
        <v>1894</v>
      </c>
      <c r="D11" t="s">
        <v>1901</v>
      </c>
      <c r="E11" t="s">
        <v>1902</v>
      </c>
      <c r="F11" t="s">
        <v>1897</v>
      </c>
      <c r="G11" t="s">
        <v>1898</v>
      </c>
      <c r="H11" s="281" t="s">
        <v>1899</v>
      </c>
      <c r="I11" t="str">
        <f t="shared" si="0"/>
        <v>LOG-105005 , LOG-105376 , LOG-105459 , LOG-105290 , LOG-105161 , LOG-105217</v>
      </c>
    </row>
    <row r="12" spans="1:10" x14ac:dyDescent="0.35">
      <c r="A12" s="309" t="s">
        <v>477</v>
      </c>
      <c r="B12" s="289" t="s">
        <v>1910</v>
      </c>
      <c r="C12" t="s">
        <v>1894</v>
      </c>
      <c r="D12" t="s">
        <v>1901</v>
      </c>
      <c r="E12" t="s">
        <v>1902</v>
      </c>
      <c r="F12" t="s">
        <v>1897</v>
      </c>
      <c r="G12" t="s">
        <v>1898</v>
      </c>
      <c r="H12" s="281" t="s">
        <v>1899</v>
      </c>
      <c r="I12" t="str">
        <f t="shared" si="0"/>
        <v>LOG-105005 , LOG-105376 , LOG-105459 , LOG-105290 , LOG-105161 , LOG-105217</v>
      </c>
    </row>
    <row r="13" spans="1:10" x14ac:dyDescent="0.35">
      <c r="A13" s="307" t="s">
        <v>477</v>
      </c>
      <c r="B13" s="290" t="s">
        <v>1911</v>
      </c>
      <c r="C13" t="s">
        <v>1894</v>
      </c>
      <c r="D13" t="s">
        <v>1901</v>
      </c>
      <c r="E13" t="s">
        <v>1902</v>
      </c>
      <c r="F13" t="s">
        <v>1897</v>
      </c>
      <c r="G13" t="s">
        <v>1898</v>
      </c>
      <c r="H13" s="281" t="s">
        <v>1899</v>
      </c>
      <c r="I13" t="str">
        <f t="shared" si="0"/>
        <v>LOG-105005 , LOG-105376 , LOG-105459 , LOG-105290 , LOG-105161 , LOG-105217</v>
      </c>
    </row>
    <row r="14" spans="1:10" x14ac:dyDescent="0.35">
      <c r="A14" s="311" t="s">
        <v>477</v>
      </c>
      <c r="B14" s="289" t="s">
        <v>1912</v>
      </c>
      <c r="C14" t="s">
        <v>1894</v>
      </c>
      <c r="D14" t="s">
        <v>1901</v>
      </c>
      <c r="E14" t="s">
        <v>1902</v>
      </c>
      <c r="F14" t="s">
        <v>1897</v>
      </c>
      <c r="G14" t="s">
        <v>1898</v>
      </c>
      <c r="H14" s="281" t="s">
        <v>1899</v>
      </c>
      <c r="I14" t="str">
        <f t="shared" si="0"/>
        <v>LOG-105005 , LOG-105376 , LOG-105459 , LOG-105290 , LOG-105161 , LOG-105217</v>
      </c>
    </row>
    <row r="15" spans="1:10" x14ac:dyDescent="0.35">
      <c r="A15" s="307" t="s">
        <v>477</v>
      </c>
      <c r="B15" s="290" t="s">
        <v>1913</v>
      </c>
      <c r="C15" t="s">
        <v>1894</v>
      </c>
      <c r="D15" t="s">
        <v>1901</v>
      </c>
      <c r="E15" t="s">
        <v>1902</v>
      </c>
      <c r="F15" t="s">
        <v>1897</v>
      </c>
      <c r="G15" t="s">
        <v>1898</v>
      </c>
      <c r="H15" s="281" t="s">
        <v>1899</v>
      </c>
      <c r="I15" t="str">
        <f t="shared" si="0"/>
        <v>LOG-105005 , LOG-105376 , LOG-105459 , LOG-105290 , LOG-105161 , LOG-105217</v>
      </c>
    </row>
    <row r="16" spans="1:10" x14ac:dyDescent="0.35">
      <c r="A16" s="315" t="s">
        <v>477</v>
      </c>
      <c r="B16" s="294" t="s">
        <v>1914</v>
      </c>
      <c r="C16" t="s">
        <v>1894</v>
      </c>
      <c r="D16" t="s">
        <v>1901</v>
      </c>
      <c r="E16" t="s">
        <v>1902</v>
      </c>
      <c r="F16" t="s">
        <v>1897</v>
      </c>
      <c r="G16" t="s">
        <v>1898</v>
      </c>
      <c r="H16" s="281" t="s">
        <v>1899</v>
      </c>
      <c r="I16" t="str">
        <f t="shared" si="0"/>
        <v>LOG-105005 , LOG-105376 , LOG-105459 , LOG-105290 , LOG-105161 , LOG-105217</v>
      </c>
    </row>
    <row r="17" spans="1:9" x14ac:dyDescent="0.35">
      <c r="A17" s="317" t="s">
        <v>477</v>
      </c>
      <c r="B17" s="295" t="s">
        <v>1915</v>
      </c>
      <c r="C17" t="s">
        <v>1894</v>
      </c>
      <c r="D17" t="s">
        <v>1901</v>
      </c>
      <c r="E17" t="s">
        <v>1902</v>
      </c>
      <c r="F17" t="s">
        <v>1897</v>
      </c>
      <c r="G17" t="s">
        <v>1898</v>
      </c>
      <c r="H17" s="281" t="s">
        <v>1899</v>
      </c>
      <c r="I17" t="str">
        <f t="shared" si="0"/>
        <v>LOG-105005 , LOG-105376 , LOG-105459 , LOG-105290 , LOG-105161 , LOG-105217</v>
      </c>
    </row>
    <row r="18" spans="1:9" x14ac:dyDescent="0.35">
      <c r="A18" s="315" t="s">
        <v>477</v>
      </c>
      <c r="B18" s="294" t="s">
        <v>1916</v>
      </c>
      <c r="D18" t="s">
        <v>1901</v>
      </c>
      <c r="F18" t="s">
        <v>1897</v>
      </c>
      <c r="G18" t="s">
        <v>1898</v>
      </c>
      <c r="H18" s="281" t="s">
        <v>1899</v>
      </c>
      <c r="I18" t="str">
        <f t="shared" si="0"/>
        <v xml:space="preserve"> , LOG-105376 ,  , LOG-105290 , LOG-105161 , LOG-105217</v>
      </c>
    </row>
    <row r="19" spans="1:9" x14ac:dyDescent="0.35">
      <c r="A19" s="307" t="s">
        <v>477</v>
      </c>
      <c r="B19" s="290" t="s">
        <v>1917</v>
      </c>
      <c r="C19" t="s">
        <v>1894</v>
      </c>
      <c r="D19" t="s">
        <v>1901</v>
      </c>
      <c r="E19" t="s">
        <v>1902</v>
      </c>
      <c r="F19" t="s">
        <v>1897</v>
      </c>
      <c r="G19" t="s">
        <v>1898</v>
      </c>
      <c r="H19" s="281" t="s">
        <v>1899</v>
      </c>
      <c r="I19" t="str">
        <f t="shared" si="0"/>
        <v>LOG-105005 , LOG-105376 , LOG-105459 , LOG-105290 , LOG-105161 , LOG-105217</v>
      </c>
    </row>
    <row r="20" spans="1:9" x14ac:dyDescent="0.35">
      <c r="A20" s="319" t="s">
        <v>477</v>
      </c>
      <c r="B20" s="296" t="s">
        <v>1918</v>
      </c>
      <c r="C20" t="s">
        <v>1894</v>
      </c>
      <c r="D20" t="s">
        <v>1901</v>
      </c>
      <c r="E20" t="s">
        <v>1902</v>
      </c>
      <c r="F20" t="s">
        <v>1897</v>
      </c>
      <c r="G20" t="s">
        <v>1898</v>
      </c>
      <c r="H20" s="281" t="s">
        <v>1899</v>
      </c>
      <c r="I20" t="str">
        <f t="shared" si="0"/>
        <v>LOG-105005 , LOG-105376 , LOG-105459 , LOG-105290 , LOG-105161 , LOG-105217</v>
      </c>
    </row>
    <row r="21" spans="1:9" x14ac:dyDescent="0.35">
      <c r="A21" s="321" t="s">
        <v>478</v>
      </c>
      <c r="B21" s="290" t="s">
        <v>1919</v>
      </c>
      <c r="C21" t="s">
        <v>1894</v>
      </c>
      <c r="D21" t="s">
        <v>1901</v>
      </c>
      <c r="E21" t="s">
        <v>1920</v>
      </c>
      <c r="F21" t="s">
        <v>1897</v>
      </c>
      <c r="G21" t="s">
        <v>1898</v>
      </c>
      <c r="H21" s="281" t="s">
        <v>1899</v>
      </c>
      <c r="I21" t="str">
        <f t="shared" si="0"/>
        <v>LOG-105005 , LOG-105376 , LOG-105464 , LOG-105290 , LOG-105161 , LOG-105217</v>
      </c>
    </row>
    <row r="22" spans="1:9" x14ac:dyDescent="0.35">
      <c r="A22" s="322" t="s">
        <v>478</v>
      </c>
      <c r="B22" s="297" t="s">
        <v>1921</v>
      </c>
      <c r="C22" t="s">
        <v>1894</v>
      </c>
      <c r="D22" t="s">
        <v>1901</v>
      </c>
      <c r="E22" t="s">
        <v>1920</v>
      </c>
      <c r="F22" t="s">
        <v>1897</v>
      </c>
      <c r="G22" t="s">
        <v>1898</v>
      </c>
      <c r="H22" s="281" t="s">
        <v>1899</v>
      </c>
      <c r="I22" t="str">
        <f t="shared" si="0"/>
        <v>LOG-105005 , LOG-105376 , LOG-105464 , LOG-105290 , LOG-105161 , LOG-105217</v>
      </c>
    </row>
    <row r="23" spans="1:9" x14ac:dyDescent="0.35">
      <c r="A23" s="324" t="s">
        <v>478</v>
      </c>
      <c r="B23" s="293" t="s">
        <v>1922</v>
      </c>
      <c r="C23" t="s">
        <v>1894</v>
      </c>
      <c r="E23" t="s">
        <v>1920</v>
      </c>
      <c r="F23" t="s">
        <v>1897</v>
      </c>
      <c r="G23" t="s">
        <v>1898</v>
      </c>
      <c r="H23" s="281" t="s">
        <v>1899</v>
      </c>
      <c r="I23" t="str">
        <f t="shared" si="0"/>
        <v>LOG-105005 ,  , LOG-105464 , LOG-105290 , LOG-105161 , LOG-105217</v>
      </c>
    </row>
    <row r="24" spans="1:9" ht="43.5" x14ac:dyDescent="0.35">
      <c r="A24" s="325" t="s">
        <v>478</v>
      </c>
      <c r="B24" s="289" t="s">
        <v>1923</v>
      </c>
      <c r="C24" t="s">
        <v>1894</v>
      </c>
      <c r="D24" t="s">
        <v>1901</v>
      </c>
      <c r="E24" t="s">
        <v>1920</v>
      </c>
      <c r="F24" t="s">
        <v>1897</v>
      </c>
      <c r="G24" t="s">
        <v>1898</v>
      </c>
      <c r="H24" s="281" t="s">
        <v>1899</v>
      </c>
      <c r="I24" t="str">
        <f t="shared" si="0"/>
        <v>LOG-105005 , LOG-105376 , LOG-105464 , LOG-105290 , LOG-105161 , LOG-105217</v>
      </c>
    </row>
    <row r="25" spans="1:9" ht="58" x14ac:dyDescent="0.35">
      <c r="A25" s="321" t="s">
        <v>478</v>
      </c>
      <c r="B25" s="290" t="s">
        <v>1924</v>
      </c>
      <c r="C25" t="s">
        <v>1894</v>
      </c>
      <c r="D25" t="s">
        <v>1901</v>
      </c>
      <c r="E25" t="s">
        <v>1920</v>
      </c>
      <c r="F25" t="s">
        <v>1897</v>
      </c>
      <c r="G25" t="s">
        <v>1898</v>
      </c>
      <c r="H25" s="281" t="s">
        <v>1899</v>
      </c>
      <c r="I25" t="str">
        <f t="shared" si="0"/>
        <v>LOG-105005 , LOG-105376 , LOG-105464 , LOG-105290 , LOG-105161 , LOG-105217</v>
      </c>
    </row>
    <row r="26" spans="1:9" x14ac:dyDescent="0.35">
      <c r="A26" s="326" t="s">
        <v>478</v>
      </c>
      <c r="B26" s="296" t="s">
        <v>1925</v>
      </c>
      <c r="C26" t="s">
        <v>1894</v>
      </c>
      <c r="D26" t="s">
        <v>1901</v>
      </c>
      <c r="E26" t="s">
        <v>1920</v>
      </c>
      <c r="F26" t="s">
        <v>1897</v>
      </c>
      <c r="G26" t="s">
        <v>1898</v>
      </c>
      <c r="H26" s="281" t="s">
        <v>1899</v>
      </c>
      <c r="I26" t="str">
        <f t="shared" si="0"/>
        <v>LOG-105005 , LOG-105376 , LOG-105464 , LOG-105290 , LOG-105161 , LOG-105217</v>
      </c>
    </row>
    <row r="27" spans="1:9" x14ac:dyDescent="0.35">
      <c r="A27" s="324" t="s">
        <v>1926</v>
      </c>
      <c r="B27" s="293" t="s">
        <v>1919</v>
      </c>
      <c r="C27" t="s">
        <v>1894</v>
      </c>
      <c r="D27" t="s">
        <v>1901</v>
      </c>
      <c r="E27" t="s">
        <v>1920</v>
      </c>
      <c r="F27" t="s">
        <v>1897</v>
      </c>
      <c r="G27" t="s">
        <v>1898</v>
      </c>
      <c r="H27" s="281" t="s">
        <v>1899</v>
      </c>
      <c r="I27" t="str">
        <f t="shared" si="0"/>
        <v>LOG-105005 , LOG-105376 , LOG-105464 , LOG-105290 , LOG-105161 , LOG-105217</v>
      </c>
    </row>
    <row r="28" spans="1:9" x14ac:dyDescent="0.35">
      <c r="A28" s="322" t="s">
        <v>1926</v>
      </c>
      <c r="B28" s="297" t="s">
        <v>1921</v>
      </c>
      <c r="C28" t="s">
        <v>1894</v>
      </c>
      <c r="D28" t="s">
        <v>1901</v>
      </c>
      <c r="E28" t="s">
        <v>1920</v>
      </c>
      <c r="F28" t="s">
        <v>1897</v>
      </c>
      <c r="G28" t="s">
        <v>1898</v>
      </c>
      <c r="H28" s="281" t="s">
        <v>1899</v>
      </c>
      <c r="I28" t="str">
        <f t="shared" si="0"/>
        <v>LOG-105005 , LOG-105376 , LOG-105464 , LOG-105290 , LOG-105161 , LOG-105217</v>
      </c>
    </row>
    <row r="29" spans="1:9" x14ac:dyDescent="0.35">
      <c r="A29" s="324" t="s">
        <v>1926</v>
      </c>
      <c r="B29" s="293" t="s">
        <v>1922</v>
      </c>
      <c r="C29" t="s">
        <v>1894</v>
      </c>
      <c r="E29" t="s">
        <v>1920</v>
      </c>
      <c r="F29" t="s">
        <v>1897</v>
      </c>
      <c r="G29" t="s">
        <v>1898</v>
      </c>
      <c r="H29" s="281" t="s">
        <v>1899</v>
      </c>
      <c r="I29" t="str">
        <f t="shared" si="0"/>
        <v>LOG-105005 ,  , LOG-105464 , LOG-105290 , LOG-105161 , LOG-105217</v>
      </c>
    </row>
    <row r="30" spans="1:9" x14ac:dyDescent="0.35">
      <c r="A30" s="322" t="s">
        <v>1926</v>
      </c>
      <c r="B30" s="297" t="s">
        <v>1927</v>
      </c>
      <c r="C30" t="s">
        <v>1894</v>
      </c>
      <c r="D30" t="s">
        <v>1901</v>
      </c>
      <c r="E30" t="s">
        <v>1920</v>
      </c>
      <c r="F30" t="s">
        <v>1897</v>
      </c>
      <c r="G30" t="s">
        <v>1898</v>
      </c>
      <c r="H30" s="281" t="s">
        <v>1899</v>
      </c>
      <c r="I30" t="str">
        <f t="shared" si="0"/>
        <v>LOG-105005 , LOG-105376 , LOG-105464 , LOG-105290 , LOG-105161 , LOG-105217</v>
      </c>
    </row>
    <row r="31" spans="1:9" x14ac:dyDescent="0.35">
      <c r="A31" s="318" t="s">
        <v>1926</v>
      </c>
      <c r="B31" s="295" t="s">
        <v>1925</v>
      </c>
      <c r="C31" t="s">
        <v>1894</v>
      </c>
      <c r="D31" t="s">
        <v>1901</v>
      </c>
      <c r="E31" t="s">
        <v>1920</v>
      </c>
      <c r="F31" t="s">
        <v>1897</v>
      </c>
      <c r="G31" t="s">
        <v>1898</v>
      </c>
      <c r="H31" s="281" t="s">
        <v>1899</v>
      </c>
      <c r="I31" t="str">
        <f t="shared" si="0"/>
        <v>LOG-105005 , LOG-105376 , LOG-105464 , LOG-105290 , LOG-105161 , LOG-105217</v>
      </c>
    </row>
    <row r="32" spans="1:9" x14ac:dyDescent="0.35">
      <c r="A32" s="319" t="s">
        <v>1928</v>
      </c>
      <c r="B32" s="296" t="s">
        <v>1929</v>
      </c>
      <c r="C32" t="s">
        <v>1894</v>
      </c>
      <c r="E32" t="s">
        <v>1920</v>
      </c>
      <c r="F32" t="s">
        <v>1897</v>
      </c>
      <c r="G32" t="s">
        <v>1898</v>
      </c>
      <c r="H32" s="281" t="s">
        <v>1899</v>
      </c>
      <c r="I32" t="str">
        <f t="shared" si="0"/>
        <v>LOG-105005 ,  , LOG-105464 , LOG-105290 , LOG-105161 , LOG-105217</v>
      </c>
    </row>
    <row r="33" spans="1:9" x14ac:dyDescent="0.35">
      <c r="A33" s="321" t="s">
        <v>1928</v>
      </c>
      <c r="B33" s="290" t="s">
        <v>1930</v>
      </c>
      <c r="C33" t="s">
        <v>1894</v>
      </c>
      <c r="D33" t="s">
        <v>1901</v>
      </c>
      <c r="E33" t="s">
        <v>1920</v>
      </c>
      <c r="F33" t="s">
        <v>1897</v>
      </c>
      <c r="G33" t="s">
        <v>1898</v>
      </c>
      <c r="H33" s="281" t="s">
        <v>1899</v>
      </c>
      <c r="I33" t="str">
        <f t="shared" si="0"/>
        <v>LOG-105005 , LOG-105376 , LOG-105464 , LOG-105290 , LOG-105161 , LOG-105217</v>
      </c>
    </row>
    <row r="34" spans="1:9" x14ac:dyDescent="0.35">
      <c r="A34" s="310" t="s">
        <v>1928</v>
      </c>
      <c r="B34" s="289" t="s">
        <v>1931</v>
      </c>
      <c r="C34" t="s">
        <v>1894</v>
      </c>
      <c r="D34" t="s">
        <v>1901</v>
      </c>
      <c r="E34" t="s">
        <v>1920</v>
      </c>
      <c r="F34" t="s">
        <v>1897</v>
      </c>
      <c r="G34" t="s">
        <v>1898</v>
      </c>
      <c r="H34" s="281" t="s">
        <v>1899</v>
      </c>
      <c r="I34" t="str">
        <f t="shared" si="0"/>
        <v>LOG-105005 , LOG-105376 , LOG-105464 , LOG-105290 , LOG-105161 , LOG-105217</v>
      </c>
    </row>
    <row r="35" spans="1:9" x14ac:dyDescent="0.35">
      <c r="A35" s="321" t="s">
        <v>1928</v>
      </c>
      <c r="B35" s="290" t="s">
        <v>1932</v>
      </c>
      <c r="C35" t="s">
        <v>1894</v>
      </c>
      <c r="D35" t="s">
        <v>1901</v>
      </c>
      <c r="E35" t="s">
        <v>1920</v>
      </c>
      <c r="F35" t="s">
        <v>1897</v>
      </c>
      <c r="G35" t="s">
        <v>1898</v>
      </c>
      <c r="H35" s="281" t="s">
        <v>1899</v>
      </c>
      <c r="I35" t="str">
        <f t="shared" si="0"/>
        <v>LOG-105005 , LOG-105376 , LOG-105464 , LOG-105290 , LOG-105161 , LOG-105217</v>
      </c>
    </row>
    <row r="36" spans="1:9" x14ac:dyDescent="0.35">
      <c r="A36" s="325" t="s">
        <v>1928</v>
      </c>
      <c r="B36" s="289" t="s">
        <v>1933</v>
      </c>
      <c r="C36" t="s">
        <v>1894</v>
      </c>
      <c r="D36" t="s">
        <v>1901</v>
      </c>
      <c r="E36" t="s">
        <v>1920</v>
      </c>
      <c r="F36" t="s">
        <v>1897</v>
      </c>
      <c r="G36" t="s">
        <v>1898</v>
      </c>
      <c r="H36" s="281" t="s">
        <v>1899</v>
      </c>
      <c r="I36" t="str">
        <f t="shared" si="0"/>
        <v>LOG-105005 , LOG-105376 , LOG-105464 , LOG-105290 , LOG-105161 , LOG-105217</v>
      </c>
    </row>
    <row r="37" spans="1:9" ht="29" x14ac:dyDescent="0.35">
      <c r="A37" s="308" t="s">
        <v>1928</v>
      </c>
      <c r="B37" s="290" t="s">
        <v>1934</v>
      </c>
      <c r="C37" t="s">
        <v>1894</v>
      </c>
      <c r="D37" t="s">
        <v>1901</v>
      </c>
      <c r="E37" t="s">
        <v>1920</v>
      </c>
      <c r="F37" t="s">
        <v>1897</v>
      </c>
      <c r="G37" t="s">
        <v>1898</v>
      </c>
      <c r="H37" s="281" t="s">
        <v>1899</v>
      </c>
      <c r="I37" t="str">
        <f t="shared" si="0"/>
        <v>LOG-105005 , LOG-105376 , LOG-105464 , LOG-105290 , LOG-105161 , LOG-105217</v>
      </c>
    </row>
    <row r="38" spans="1:9" ht="29" x14ac:dyDescent="0.35">
      <c r="A38" s="309" t="s">
        <v>1935</v>
      </c>
      <c r="B38" s="289" t="s">
        <v>1936</v>
      </c>
      <c r="C38" t="s">
        <v>1894</v>
      </c>
      <c r="D38" t="s">
        <v>1901</v>
      </c>
      <c r="E38" t="s">
        <v>1920</v>
      </c>
      <c r="F38" t="s">
        <v>1897</v>
      </c>
      <c r="G38" t="s">
        <v>1898</v>
      </c>
      <c r="H38" s="281" t="s">
        <v>1899</v>
      </c>
      <c r="I38" t="str">
        <f t="shared" si="0"/>
        <v>LOG-105005 , LOG-105376 , LOG-105464 , LOG-105290 , LOG-105161 , LOG-105217</v>
      </c>
    </row>
    <row r="39" spans="1:9" x14ac:dyDescent="0.35">
      <c r="A39" s="317" t="s">
        <v>1935</v>
      </c>
      <c r="B39" s="295" t="s">
        <v>1937</v>
      </c>
      <c r="C39" t="s">
        <v>1894</v>
      </c>
      <c r="E39" t="s">
        <v>1920</v>
      </c>
      <c r="F39" t="s">
        <v>1897</v>
      </c>
      <c r="G39" t="s">
        <v>1898</v>
      </c>
      <c r="H39" s="281" t="s">
        <v>1899</v>
      </c>
      <c r="I39" t="str">
        <f t="shared" si="0"/>
        <v>LOG-105005 ,  , LOG-105464 , LOG-105290 , LOG-105161 , LOG-105217</v>
      </c>
    </row>
    <row r="40" spans="1:9" x14ac:dyDescent="0.35">
      <c r="A40" s="309" t="s">
        <v>1935</v>
      </c>
      <c r="B40" s="289" t="s">
        <v>1930</v>
      </c>
      <c r="C40" t="s">
        <v>1894</v>
      </c>
      <c r="D40" t="s">
        <v>1901</v>
      </c>
      <c r="E40" t="s">
        <v>1920</v>
      </c>
      <c r="F40" t="s">
        <v>1897</v>
      </c>
      <c r="G40" t="s">
        <v>1898</v>
      </c>
      <c r="H40" s="281" t="s">
        <v>1899</v>
      </c>
      <c r="I40" t="str">
        <f t="shared" si="0"/>
        <v>LOG-105005 , LOG-105376 , LOG-105464 , LOG-105290 , LOG-105161 , LOG-105217</v>
      </c>
    </row>
    <row r="41" spans="1:9" x14ac:dyDescent="0.35">
      <c r="A41" s="312" t="s">
        <v>1935</v>
      </c>
      <c r="B41" s="290" t="s">
        <v>1931</v>
      </c>
      <c r="C41" t="s">
        <v>1894</v>
      </c>
      <c r="D41" t="s">
        <v>1901</v>
      </c>
      <c r="E41" t="s">
        <v>1920</v>
      </c>
      <c r="F41" t="s">
        <v>1897</v>
      </c>
      <c r="G41" t="s">
        <v>1898</v>
      </c>
      <c r="H41" s="281" t="s">
        <v>1899</v>
      </c>
      <c r="I41" t="str">
        <f t="shared" si="0"/>
        <v>LOG-105005 , LOG-105376 , LOG-105464 , LOG-105290 , LOG-105161 , LOG-105217</v>
      </c>
    </row>
    <row r="42" spans="1:9" x14ac:dyDescent="0.35">
      <c r="A42" s="309" t="s">
        <v>1935</v>
      </c>
      <c r="B42" s="289" t="s">
        <v>1938</v>
      </c>
      <c r="C42" t="s">
        <v>1894</v>
      </c>
      <c r="D42" t="s">
        <v>1901</v>
      </c>
      <c r="E42" t="s">
        <v>1920</v>
      </c>
      <c r="F42" t="s">
        <v>1897</v>
      </c>
      <c r="G42" t="s">
        <v>1898</v>
      </c>
      <c r="H42" s="281" t="s">
        <v>1899</v>
      </c>
      <c r="I42" t="str">
        <f t="shared" si="0"/>
        <v>LOG-105005 , LOG-105376 , LOG-105464 , LOG-105290 , LOG-105161 , LOG-105217</v>
      </c>
    </row>
    <row r="43" spans="1:9" x14ac:dyDescent="0.35">
      <c r="A43" s="307" t="s">
        <v>1935</v>
      </c>
      <c r="B43" s="290" t="s">
        <v>1939</v>
      </c>
      <c r="C43" t="s">
        <v>1894</v>
      </c>
      <c r="D43" t="s">
        <v>1901</v>
      </c>
      <c r="E43" t="s">
        <v>1920</v>
      </c>
      <c r="F43" t="s">
        <v>1897</v>
      </c>
      <c r="G43" t="s">
        <v>1898</v>
      </c>
      <c r="H43" s="281" t="s">
        <v>1899</v>
      </c>
      <c r="I43" t="str">
        <f t="shared" si="0"/>
        <v>LOG-105005 , LOG-105376 , LOG-105464 , LOG-105290 , LOG-105161 , LOG-105217</v>
      </c>
    </row>
    <row r="44" spans="1:9" x14ac:dyDescent="0.35">
      <c r="A44" s="309" t="s">
        <v>1940</v>
      </c>
      <c r="B44" s="291" t="s">
        <v>1941</v>
      </c>
      <c r="C44" t="s">
        <v>1894</v>
      </c>
      <c r="D44" t="s">
        <v>1895</v>
      </c>
      <c r="E44" t="s">
        <v>1896</v>
      </c>
      <c r="F44" t="s">
        <v>1897</v>
      </c>
      <c r="G44" t="s">
        <v>1898</v>
      </c>
      <c r="H44" s="281" t="s">
        <v>1899</v>
      </c>
      <c r="I44" t="str">
        <f t="shared" si="0"/>
        <v>LOG-105005 , LOG-105492 , LOG-105499 , LOG-105290 , LOG-105161 , LOG-105217</v>
      </c>
    </row>
    <row r="45" spans="1:9" x14ac:dyDescent="0.35">
      <c r="A45" s="307" t="s">
        <v>1940</v>
      </c>
      <c r="B45" s="292" t="s">
        <v>1942</v>
      </c>
      <c r="C45" t="s">
        <v>1894</v>
      </c>
      <c r="D45" t="s">
        <v>1895</v>
      </c>
      <c r="E45" t="s">
        <v>1896</v>
      </c>
      <c r="F45" t="s">
        <v>1897</v>
      </c>
      <c r="G45" t="s">
        <v>1898</v>
      </c>
      <c r="H45" s="281" t="s">
        <v>1899</v>
      </c>
      <c r="I45" t="str">
        <f t="shared" si="0"/>
        <v>LOG-105005 , LOG-105492 , LOG-105499 , LOG-105290 , LOG-105161 , LOG-105217</v>
      </c>
    </row>
    <row r="46" spans="1:9" x14ac:dyDescent="0.35">
      <c r="A46" s="311" t="s">
        <v>1940</v>
      </c>
      <c r="B46" s="291" t="s">
        <v>1943</v>
      </c>
      <c r="C46" t="s">
        <v>1894</v>
      </c>
      <c r="D46" t="s">
        <v>1895</v>
      </c>
      <c r="E46" t="s">
        <v>1896</v>
      </c>
      <c r="F46" t="s">
        <v>1897</v>
      </c>
      <c r="G46" t="s">
        <v>1898</v>
      </c>
      <c r="H46" s="281" t="s">
        <v>1899</v>
      </c>
      <c r="I46" t="str">
        <f t="shared" si="0"/>
        <v>LOG-105005 , LOG-105492 , LOG-105499 , LOG-105290 , LOG-105161 , LOG-105217</v>
      </c>
    </row>
    <row r="47" spans="1:9" x14ac:dyDescent="0.35">
      <c r="A47" s="312" t="s">
        <v>1940</v>
      </c>
      <c r="B47" s="292" t="s">
        <v>1905</v>
      </c>
      <c r="C47" t="s">
        <v>1894</v>
      </c>
      <c r="D47" t="s">
        <v>1895</v>
      </c>
      <c r="E47" t="s">
        <v>1896</v>
      </c>
      <c r="F47" t="s">
        <v>1897</v>
      </c>
      <c r="G47" t="s">
        <v>1898</v>
      </c>
      <c r="H47" s="281" t="s">
        <v>1899</v>
      </c>
      <c r="I47" t="str">
        <f t="shared" si="0"/>
        <v>LOG-105005 , LOG-105492 , LOG-105499 , LOG-105290 , LOG-105161 , LOG-105217</v>
      </c>
    </row>
    <row r="48" spans="1:9" x14ac:dyDescent="0.35">
      <c r="A48" s="327" t="s">
        <v>1940</v>
      </c>
      <c r="B48" s="298" t="s">
        <v>1919</v>
      </c>
      <c r="C48" t="s">
        <v>1894</v>
      </c>
      <c r="D48" t="s">
        <v>1895</v>
      </c>
      <c r="E48" t="s">
        <v>1896</v>
      </c>
      <c r="F48" t="s">
        <v>1897</v>
      </c>
      <c r="G48" t="s">
        <v>1898</v>
      </c>
      <c r="H48" s="281" t="s">
        <v>1899</v>
      </c>
      <c r="I48" t="str">
        <f t="shared" si="0"/>
        <v>LOG-105005 , LOG-105492 , LOG-105499 , LOG-105290 , LOG-105161 , LOG-105217</v>
      </c>
    </row>
    <row r="49" spans="1:9" x14ac:dyDescent="0.35">
      <c r="A49" s="328" t="s">
        <v>1940</v>
      </c>
      <c r="B49" s="299" t="s">
        <v>1944</v>
      </c>
      <c r="C49" t="s">
        <v>1894</v>
      </c>
      <c r="D49" t="s">
        <v>1895</v>
      </c>
      <c r="E49" t="s">
        <v>1896</v>
      </c>
      <c r="F49" t="s">
        <v>1897</v>
      </c>
      <c r="G49" t="s">
        <v>1898</v>
      </c>
      <c r="H49" s="281" t="s">
        <v>1899</v>
      </c>
      <c r="I49" t="str">
        <f t="shared" si="0"/>
        <v>LOG-105005 , LOG-105492 , LOG-105499 , LOG-105290 , LOG-105161 , LOG-105217</v>
      </c>
    </row>
    <row r="50" spans="1:9" x14ac:dyDescent="0.35">
      <c r="A50" s="315" t="s">
        <v>1940</v>
      </c>
      <c r="B50" s="300" t="s">
        <v>1922</v>
      </c>
      <c r="C50" t="s">
        <v>1894</v>
      </c>
      <c r="D50" t="s">
        <v>1895</v>
      </c>
      <c r="E50" t="s">
        <v>1896</v>
      </c>
      <c r="F50" t="s">
        <v>1897</v>
      </c>
      <c r="G50" t="s">
        <v>1898</v>
      </c>
      <c r="H50" s="281" t="s">
        <v>1899</v>
      </c>
      <c r="I50" t="str">
        <f t="shared" si="0"/>
        <v>LOG-105005 , LOG-105492 , LOG-105499 , LOG-105290 , LOG-105161 , LOG-105217</v>
      </c>
    </row>
    <row r="51" spans="1:9" x14ac:dyDescent="0.35">
      <c r="A51" s="307" t="s">
        <v>1940</v>
      </c>
      <c r="B51" s="290" t="s">
        <v>1945</v>
      </c>
      <c r="C51" t="s">
        <v>1894</v>
      </c>
      <c r="D51" t="s">
        <v>1895</v>
      </c>
      <c r="E51" t="s">
        <v>1896</v>
      </c>
      <c r="F51" t="s">
        <v>1897</v>
      </c>
      <c r="G51" t="s">
        <v>1898</v>
      </c>
      <c r="H51" s="281" t="s">
        <v>1899</v>
      </c>
      <c r="I51" t="str">
        <f t="shared" si="0"/>
        <v>LOG-105005 , LOG-105492 , LOG-105499 , LOG-105290 , LOG-105161 , LOG-105217</v>
      </c>
    </row>
    <row r="52" spans="1:9" x14ac:dyDescent="0.35">
      <c r="A52" s="309" t="s">
        <v>1940</v>
      </c>
      <c r="B52" s="289" t="s">
        <v>1946</v>
      </c>
      <c r="C52" t="s">
        <v>1894</v>
      </c>
      <c r="D52" t="s">
        <v>1895</v>
      </c>
      <c r="E52" t="s">
        <v>1896</v>
      </c>
      <c r="F52" t="s">
        <v>1897</v>
      </c>
      <c r="G52" t="s">
        <v>1898</v>
      </c>
      <c r="H52" s="281" t="s">
        <v>1899</v>
      </c>
      <c r="I52" t="str">
        <f t="shared" si="0"/>
        <v>LOG-105005 , LOG-105492 , LOG-105499 , LOG-105290 , LOG-105161 , LOG-105217</v>
      </c>
    </row>
    <row r="53" spans="1:9" x14ac:dyDescent="0.35">
      <c r="A53" s="328" t="s">
        <v>1947</v>
      </c>
      <c r="B53" s="299" t="s">
        <v>1948</v>
      </c>
      <c r="C53" t="s">
        <v>1894</v>
      </c>
      <c r="D53" t="s">
        <v>1895</v>
      </c>
      <c r="E53" t="s">
        <v>1896</v>
      </c>
      <c r="F53" t="s">
        <v>1897</v>
      </c>
      <c r="G53" t="s">
        <v>1898</v>
      </c>
      <c r="H53" s="281" t="s">
        <v>1899</v>
      </c>
      <c r="I53" t="str">
        <f t="shared" si="0"/>
        <v>LOG-105005 , LOG-105492 , LOG-105499 , LOG-105290 , LOG-105161 , LOG-105217</v>
      </c>
    </row>
    <row r="54" spans="1:9" x14ac:dyDescent="0.35">
      <c r="A54" s="319" t="s">
        <v>1947</v>
      </c>
      <c r="B54" s="296" t="s">
        <v>1949</v>
      </c>
      <c r="C54" t="s">
        <v>1894</v>
      </c>
      <c r="D54" t="s">
        <v>1895</v>
      </c>
      <c r="E54" t="s">
        <v>1896</v>
      </c>
      <c r="F54" t="s">
        <v>1897</v>
      </c>
      <c r="G54" t="s">
        <v>1898</v>
      </c>
      <c r="H54" s="281" t="s">
        <v>1899</v>
      </c>
      <c r="I54" t="str">
        <f t="shared" si="0"/>
        <v>LOG-105005 , LOG-105492 , LOG-105499 , LOG-105290 , LOG-105161 , LOG-105217</v>
      </c>
    </row>
    <row r="55" spans="1:9" x14ac:dyDescent="0.35">
      <c r="A55" s="329" t="s">
        <v>1947</v>
      </c>
      <c r="B55" s="292" t="s">
        <v>1930</v>
      </c>
      <c r="C55" t="s">
        <v>1894</v>
      </c>
      <c r="D55" t="s">
        <v>1895</v>
      </c>
      <c r="E55" t="s">
        <v>1896</v>
      </c>
      <c r="F55" t="s">
        <v>1897</v>
      </c>
      <c r="G55" t="s">
        <v>1898</v>
      </c>
      <c r="H55" s="281" t="s">
        <v>1899</v>
      </c>
      <c r="I55" t="str">
        <f t="shared" si="0"/>
        <v>LOG-105005 , LOG-105492 , LOG-105499 , LOG-105290 , LOG-105161 , LOG-105217</v>
      </c>
    </row>
    <row r="56" spans="1:9" x14ac:dyDescent="0.35">
      <c r="A56" s="330" t="s">
        <v>1947</v>
      </c>
      <c r="B56" s="291" t="s">
        <v>1950</v>
      </c>
      <c r="C56" t="s">
        <v>1894</v>
      </c>
      <c r="D56" t="s">
        <v>1895</v>
      </c>
      <c r="E56" t="s">
        <v>1896</v>
      </c>
      <c r="F56" t="s">
        <v>1897</v>
      </c>
      <c r="G56" t="s">
        <v>1898</v>
      </c>
      <c r="H56" s="281" t="s">
        <v>1899</v>
      </c>
      <c r="I56" t="str">
        <f t="shared" si="0"/>
        <v>LOG-105005 , LOG-105492 , LOG-105499 , LOG-105290 , LOG-105161 , LOG-105217</v>
      </c>
    </row>
    <row r="57" spans="1:9" ht="29" x14ac:dyDescent="0.35">
      <c r="A57" s="317" t="s">
        <v>1947</v>
      </c>
      <c r="B57" s="295" t="s">
        <v>1951</v>
      </c>
      <c r="C57" t="s">
        <v>1894</v>
      </c>
      <c r="D57" t="s">
        <v>1895</v>
      </c>
      <c r="E57" t="s">
        <v>1896</v>
      </c>
      <c r="F57" t="s">
        <v>1897</v>
      </c>
      <c r="G57" t="s">
        <v>1898</v>
      </c>
      <c r="H57" s="281" t="s">
        <v>1899</v>
      </c>
      <c r="I57" t="str">
        <f t="shared" si="0"/>
        <v>LOG-105005 , LOG-105492 , LOG-105499 , LOG-105290 , LOG-105161 , LOG-105217</v>
      </c>
    </row>
    <row r="58" spans="1:9" x14ac:dyDescent="0.35">
      <c r="A58" s="319" t="s">
        <v>1947</v>
      </c>
      <c r="B58" s="296" t="s">
        <v>1952</v>
      </c>
      <c r="C58" t="s">
        <v>1894</v>
      </c>
      <c r="D58" t="s">
        <v>1895</v>
      </c>
      <c r="E58" t="s">
        <v>1896</v>
      </c>
      <c r="F58" t="s">
        <v>1897</v>
      </c>
      <c r="G58" t="s">
        <v>1898</v>
      </c>
      <c r="H58" s="281" t="s">
        <v>1899</v>
      </c>
      <c r="I58" t="str">
        <f t="shared" si="0"/>
        <v>LOG-105005 , LOG-105492 , LOG-105499 , LOG-105290 , LOG-105161 , LOG-105217</v>
      </c>
    </row>
    <row r="59" spans="1:9" x14ac:dyDescent="0.35">
      <c r="A59" s="307" t="s">
        <v>1953</v>
      </c>
      <c r="B59" s="290" t="s">
        <v>1900</v>
      </c>
      <c r="C59" t="s">
        <v>1894</v>
      </c>
      <c r="D59" t="s">
        <v>1895</v>
      </c>
      <c r="E59" t="s">
        <v>1896</v>
      </c>
      <c r="F59" t="s">
        <v>1897</v>
      </c>
      <c r="G59" t="s">
        <v>1898</v>
      </c>
      <c r="H59" s="281" t="s">
        <v>1899</v>
      </c>
      <c r="I59" t="str">
        <f t="shared" si="0"/>
        <v>LOG-105005 , LOG-105492 , LOG-105499 , LOG-105290 , LOG-105161 , LOG-105217</v>
      </c>
    </row>
    <row r="60" spans="1:9" x14ac:dyDescent="0.35">
      <c r="A60" s="319" t="s">
        <v>1953</v>
      </c>
      <c r="B60" s="296" t="s">
        <v>1954</v>
      </c>
      <c r="C60" t="s">
        <v>1894</v>
      </c>
      <c r="D60" t="s">
        <v>1895</v>
      </c>
      <c r="E60" t="s">
        <v>1896</v>
      </c>
      <c r="F60" t="s">
        <v>1897</v>
      </c>
      <c r="G60" t="s">
        <v>1898</v>
      </c>
      <c r="H60" s="281" t="s">
        <v>1899</v>
      </c>
      <c r="I60" t="str">
        <f t="shared" si="0"/>
        <v>LOG-105005 , LOG-105492 , LOG-105499 , LOG-105290 , LOG-105161 , LOG-105217</v>
      </c>
    </row>
    <row r="61" spans="1:9" ht="29" x14ac:dyDescent="0.35">
      <c r="A61" s="321" t="s">
        <v>1955</v>
      </c>
      <c r="B61" s="290" t="s">
        <v>1956</v>
      </c>
      <c r="C61" t="s">
        <v>1894</v>
      </c>
      <c r="D61" t="s">
        <v>1957</v>
      </c>
      <c r="E61" t="s">
        <v>1958</v>
      </c>
      <c r="F61" t="s">
        <v>1897</v>
      </c>
      <c r="G61" t="s">
        <v>1898</v>
      </c>
      <c r="H61" s="281" t="s">
        <v>1899</v>
      </c>
      <c r="I61" t="str">
        <f t="shared" si="0"/>
        <v>LOG-105005 , LOG-105364 , LOG-105467 , LOG-105290 , LOG-105161 , LOG-105217</v>
      </c>
    </row>
    <row r="62" spans="1:9" ht="29" x14ac:dyDescent="0.35">
      <c r="A62" s="331" t="s">
        <v>1955</v>
      </c>
      <c r="B62" s="294" t="s">
        <v>1959</v>
      </c>
      <c r="D62" t="s">
        <v>1957</v>
      </c>
      <c r="E62" t="s">
        <v>1958</v>
      </c>
      <c r="F62" t="s">
        <v>1897</v>
      </c>
      <c r="G62" t="s">
        <v>1898</v>
      </c>
      <c r="H62" s="281" t="s">
        <v>1899</v>
      </c>
      <c r="I62" t="str">
        <f t="shared" si="0"/>
        <v xml:space="preserve"> , LOG-105364 , LOG-105467 , LOG-105290 , LOG-105161 , LOG-105217</v>
      </c>
    </row>
    <row r="63" spans="1:9" ht="29" x14ac:dyDescent="0.35">
      <c r="A63" s="332" t="s">
        <v>1955</v>
      </c>
      <c r="B63" s="301" t="s">
        <v>1960</v>
      </c>
      <c r="D63" t="s">
        <v>1957</v>
      </c>
      <c r="E63" t="s">
        <v>1958</v>
      </c>
      <c r="F63" t="s">
        <v>1897</v>
      </c>
      <c r="G63" t="s">
        <v>1898</v>
      </c>
      <c r="I63" t="str">
        <f t="shared" si="0"/>
        <v xml:space="preserve"> , LOG-105364 , LOG-105467 , LOG-105290 , LOG-105161 , </v>
      </c>
    </row>
    <row r="64" spans="1:9" ht="29" x14ac:dyDescent="0.35">
      <c r="A64" s="320" t="s">
        <v>1955</v>
      </c>
      <c r="B64" s="296" t="s">
        <v>1961</v>
      </c>
      <c r="D64" t="s">
        <v>1957</v>
      </c>
      <c r="E64" t="s">
        <v>1958</v>
      </c>
      <c r="F64" t="s">
        <v>1897</v>
      </c>
      <c r="G64" t="s">
        <v>1898</v>
      </c>
      <c r="I64" t="str">
        <f t="shared" si="0"/>
        <v xml:space="preserve"> , LOG-105364 , LOG-105467 , LOG-105290 , LOG-105161 , </v>
      </c>
    </row>
    <row r="65" spans="1:9" x14ac:dyDescent="0.35">
      <c r="A65" s="321" t="s">
        <v>1962</v>
      </c>
      <c r="B65" s="290" t="s">
        <v>1963</v>
      </c>
      <c r="C65" t="s">
        <v>1894</v>
      </c>
      <c r="D65" t="s">
        <v>1901</v>
      </c>
      <c r="E65" t="s">
        <v>1958</v>
      </c>
      <c r="F65" t="s">
        <v>1897</v>
      </c>
      <c r="G65" t="s">
        <v>1898</v>
      </c>
      <c r="H65" s="281" t="s">
        <v>1899</v>
      </c>
      <c r="I65" t="str">
        <f t="shared" si="0"/>
        <v>LOG-105005 , LOG-105376 , LOG-105467 , LOG-105290 , LOG-105161 , LOG-105217</v>
      </c>
    </row>
    <row r="66" spans="1:9" x14ac:dyDescent="0.35">
      <c r="A66" s="325" t="s">
        <v>1962</v>
      </c>
      <c r="B66" s="289" t="s">
        <v>1964</v>
      </c>
      <c r="C66" t="s">
        <v>1894</v>
      </c>
      <c r="D66" t="s">
        <v>1901</v>
      </c>
      <c r="E66" t="s">
        <v>1958</v>
      </c>
      <c r="F66" t="s">
        <v>1897</v>
      </c>
      <c r="G66" t="s">
        <v>1898</v>
      </c>
      <c r="H66" s="281" t="s">
        <v>1899</v>
      </c>
      <c r="I66" t="str">
        <f t="shared" si="0"/>
        <v>LOG-105005 , LOG-105376 , LOG-105467 , LOG-105290 , LOG-105161 , LOG-105217</v>
      </c>
    </row>
    <row r="67" spans="1:9" ht="29" x14ac:dyDescent="0.35">
      <c r="A67" s="321" t="s">
        <v>1962</v>
      </c>
      <c r="B67" s="290" t="s">
        <v>1965</v>
      </c>
      <c r="C67" t="s">
        <v>1894</v>
      </c>
      <c r="D67" t="s">
        <v>1901</v>
      </c>
      <c r="E67" t="s">
        <v>1958</v>
      </c>
      <c r="F67" t="s">
        <v>1897</v>
      </c>
      <c r="G67" t="s">
        <v>1898</v>
      </c>
      <c r="H67" s="281" t="s">
        <v>1899</v>
      </c>
      <c r="I67" t="str">
        <f t="shared" ref="I67:I130" si="1">C67&amp;" , "&amp;D67&amp;" , "&amp;E67&amp;" , "&amp;F67&amp;" , "&amp;G67&amp;" , "&amp;H67</f>
        <v>LOG-105005 , LOG-105376 , LOG-105467 , LOG-105290 , LOG-105161 , LOG-105217</v>
      </c>
    </row>
    <row r="68" spans="1:9" ht="29" x14ac:dyDescent="0.35">
      <c r="A68" s="331" t="s">
        <v>1966</v>
      </c>
      <c r="B68" s="294" t="s">
        <v>1967</v>
      </c>
      <c r="D68" t="s">
        <v>1901</v>
      </c>
      <c r="E68" t="s">
        <v>1958</v>
      </c>
      <c r="F68" t="s">
        <v>1897</v>
      </c>
      <c r="G68" t="s">
        <v>1898</v>
      </c>
      <c r="H68" s="281" t="s">
        <v>1899</v>
      </c>
      <c r="I68" t="str">
        <f t="shared" si="1"/>
        <v xml:space="preserve"> , LOG-105376 , LOG-105467 , LOG-105290 , LOG-105161 , LOG-105217</v>
      </c>
    </row>
    <row r="69" spans="1:9" x14ac:dyDescent="0.35">
      <c r="A69" s="321" t="s">
        <v>1968</v>
      </c>
      <c r="B69" s="290" t="s">
        <v>1969</v>
      </c>
      <c r="D69" t="s">
        <v>1970</v>
      </c>
      <c r="F69" t="s">
        <v>1897</v>
      </c>
      <c r="G69" t="s">
        <v>1898</v>
      </c>
      <c r="H69" s="281" t="s">
        <v>1899</v>
      </c>
      <c r="I69" t="str">
        <f t="shared" si="1"/>
        <v xml:space="preserve"> , LOG-105371 ,  , LOG-105290 , LOG-105161 , LOG-105217</v>
      </c>
    </row>
    <row r="70" spans="1:9" x14ac:dyDescent="0.35">
      <c r="A70" s="326" t="s">
        <v>1971</v>
      </c>
      <c r="B70" s="296" t="s">
        <v>1969</v>
      </c>
      <c r="D70" t="s">
        <v>1972</v>
      </c>
      <c r="E70" t="s">
        <v>1973</v>
      </c>
      <c r="F70" t="s">
        <v>1897</v>
      </c>
      <c r="G70" t="s">
        <v>1898</v>
      </c>
      <c r="H70" s="281" t="s">
        <v>1899</v>
      </c>
      <c r="I70" t="str">
        <f t="shared" si="1"/>
        <v xml:space="preserve"> , LOG-105367 , LOG-105461 , LOG-105290 , LOG-105161 , LOG-105217</v>
      </c>
    </row>
    <row r="71" spans="1:9" x14ac:dyDescent="0.35">
      <c r="A71" s="333" t="s">
        <v>1971</v>
      </c>
      <c r="B71" s="295" t="s">
        <v>1969</v>
      </c>
      <c r="D71" t="s">
        <v>1972</v>
      </c>
      <c r="E71" t="s">
        <v>1973</v>
      </c>
      <c r="F71" t="s">
        <v>1897</v>
      </c>
      <c r="G71" t="s">
        <v>1898</v>
      </c>
      <c r="H71" s="281" t="s">
        <v>1899</v>
      </c>
      <c r="I71" t="str">
        <f t="shared" si="1"/>
        <v xml:space="preserve"> , LOG-105367 , LOG-105461 , LOG-105290 , LOG-105161 , LOG-105217</v>
      </c>
    </row>
    <row r="72" spans="1:9" x14ac:dyDescent="0.35">
      <c r="A72" s="325" t="s">
        <v>1971</v>
      </c>
      <c r="B72" s="294" t="s">
        <v>1974</v>
      </c>
      <c r="D72" t="s">
        <v>1972</v>
      </c>
      <c r="E72" t="s">
        <v>1973</v>
      </c>
      <c r="F72" t="s">
        <v>1897</v>
      </c>
      <c r="G72" t="s">
        <v>1898</v>
      </c>
      <c r="H72" s="281" t="s">
        <v>1899</v>
      </c>
      <c r="I72" t="str">
        <f t="shared" si="1"/>
        <v xml:space="preserve"> , LOG-105367 , LOG-105461 , LOG-105290 , LOG-105161 , LOG-105217</v>
      </c>
    </row>
    <row r="73" spans="1:9" x14ac:dyDescent="0.35">
      <c r="A73" s="321" t="s">
        <v>1971</v>
      </c>
      <c r="B73" s="290" t="s">
        <v>1969</v>
      </c>
      <c r="D73" t="s">
        <v>1972</v>
      </c>
      <c r="E73" t="s">
        <v>1973</v>
      </c>
      <c r="F73" t="s">
        <v>1897</v>
      </c>
      <c r="G73" t="s">
        <v>1898</v>
      </c>
      <c r="H73" s="281" t="s">
        <v>1899</v>
      </c>
      <c r="I73" t="str">
        <f t="shared" si="1"/>
        <v xml:space="preserve"> , LOG-105367 , LOG-105461 , LOG-105290 , LOG-105161 , LOG-105217</v>
      </c>
    </row>
    <row r="74" spans="1:9" x14ac:dyDescent="0.35">
      <c r="A74" s="320" t="s">
        <v>1971</v>
      </c>
      <c r="B74" s="296" t="s">
        <v>1975</v>
      </c>
      <c r="D74" t="s">
        <v>1972</v>
      </c>
      <c r="F74" t="s">
        <v>1897</v>
      </c>
      <c r="G74" t="s">
        <v>1898</v>
      </c>
      <c r="H74" s="281" t="s">
        <v>1899</v>
      </c>
      <c r="I74" t="str">
        <f t="shared" si="1"/>
        <v xml:space="preserve"> , LOG-105367 ,  , LOG-105290 , LOG-105161 , LOG-105217</v>
      </c>
    </row>
    <row r="75" spans="1:9" x14ac:dyDescent="0.35">
      <c r="A75" s="334" t="s">
        <v>1971</v>
      </c>
      <c r="B75" s="301" t="s">
        <v>1969</v>
      </c>
      <c r="D75" t="s">
        <v>1972</v>
      </c>
      <c r="F75" t="s">
        <v>1897</v>
      </c>
      <c r="G75" t="s">
        <v>1898</v>
      </c>
      <c r="H75" s="281" t="s">
        <v>1899</v>
      </c>
      <c r="I75" t="str">
        <f t="shared" si="1"/>
        <v xml:space="preserve"> , LOG-105367 ,  , LOG-105290 , LOG-105161 , LOG-105217</v>
      </c>
    </row>
    <row r="76" spans="1:9" x14ac:dyDescent="0.35">
      <c r="A76" s="326" t="s">
        <v>1971</v>
      </c>
      <c r="B76" s="296" t="s">
        <v>1969</v>
      </c>
      <c r="D76" t="s">
        <v>1972</v>
      </c>
      <c r="E76" t="s">
        <v>1973</v>
      </c>
      <c r="F76" t="s">
        <v>1897</v>
      </c>
      <c r="G76" t="s">
        <v>1898</v>
      </c>
      <c r="H76" s="281" t="s">
        <v>1899</v>
      </c>
      <c r="I76" t="str">
        <f t="shared" si="1"/>
        <v xml:space="preserve"> , LOG-105367 , LOG-105461 , LOG-105290 , LOG-105161 , LOG-105217</v>
      </c>
    </row>
    <row r="77" spans="1:9" x14ac:dyDescent="0.35">
      <c r="A77" s="333" t="s">
        <v>1976</v>
      </c>
      <c r="B77" s="295" t="s">
        <v>1969</v>
      </c>
      <c r="D77" t="s">
        <v>1977</v>
      </c>
      <c r="F77" t="s">
        <v>1897</v>
      </c>
      <c r="G77" t="s">
        <v>1898</v>
      </c>
      <c r="H77" s="281" t="s">
        <v>1899</v>
      </c>
      <c r="I77" t="str">
        <f t="shared" si="1"/>
        <v xml:space="preserve"> , LOG-105366 ,  , LOG-105290 , LOG-105161 , LOG-105217</v>
      </c>
    </row>
    <row r="78" spans="1:9" x14ac:dyDescent="0.35">
      <c r="A78" s="326" t="s">
        <v>1976</v>
      </c>
      <c r="B78" s="296" t="s">
        <v>1969</v>
      </c>
      <c r="D78" t="s">
        <v>1977</v>
      </c>
      <c r="F78" t="s">
        <v>1897</v>
      </c>
      <c r="G78" t="s">
        <v>1898</v>
      </c>
      <c r="H78" s="281" t="s">
        <v>1899</v>
      </c>
      <c r="I78" t="str">
        <f t="shared" si="1"/>
        <v xml:space="preserve"> , LOG-105366 ,  , LOG-105290 , LOG-105161 , LOG-105217</v>
      </c>
    </row>
    <row r="79" spans="1:9" ht="29" x14ac:dyDescent="0.35">
      <c r="A79" s="333" t="s">
        <v>1976</v>
      </c>
      <c r="B79" s="295" t="s">
        <v>1978</v>
      </c>
      <c r="D79" t="s">
        <v>1977</v>
      </c>
      <c r="E79" t="s">
        <v>1979</v>
      </c>
      <c r="F79" t="s">
        <v>1897</v>
      </c>
      <c r="G79" t="s">
        <v>1898</v>
      </c>
      <c r="H79" s="281" t="s">
        <v>1899</v>
      </c>
      <c r="I79" t="str">
        <f t="shared" si="1"/>
        <v xml:space="preserve"> , LOG-105366 , LOG-105463 , LOG-105290 , LOG-105161 , LOG-105217</v>
      </c>
    </row>
    <row r="80" spans="1:9" x14ac:dyDescent="0.35">
      <c r="A80" s="325" t="s">
        <v>1980</v>
      </c>
      <c r="B80" s="289" t="s">
        <v>1981</v>
      </c>
      <c r="D80" t="s">
        <v>1982</v>
      </c>
      <c r="F80" t="s">
        <v>1897</v>
      </c>
      <c r="G80" t="s">
        <v>1898</v>
      </c>
      <c r="H80" s="281" t="s">
        <v>1899</v>
      </c>
      <c r="I80" t="str">
        <f t="shared" si="1"/>
        <v xml:space="preserve"> , LOG-105763 ,  , LOG-105290 , LOG-105161 , LOG-105217</v>
      </c>
    </row>
    <row r="81" spans="1:9" x14ac:dyDescent="0.35">
      <c r="A81" s="333" t="s">
        <v>1980</v>
      </c>
      <c r="B81" s="295" t="s">
        <v>1983</v>
      </c>
      <c r="D81" t="s">
        <v>1982</v>
      </c>
      <c r="F81" t="s">
        <v>1897</v>
      </c>
      <c r="G81" t="s">
        <v>1898</v>
      </c>
      <c r="H81" s="281" t="s">
        <v>1899</v>
      </c>
      <c r="I81" t="str">
        <f t="shared" si="1"/>
        <v xml:space="preserve"> , LOG-105763 ,  , LOG-105290 , LOG-105161 , LOG-105217</v>
      </c>
    </row>
    <row r="82" spans="1:9" x14ac:dyDescent="0.35">
      <c r="A82" s="326" t="s">
        <v>1980</v>
      </c>
      <c r="B82" s="296" t="s">
        <v>1984</v>
      </c>
      <c r="D82" t="s">
        <v>1982</v>
      </c>
      <c r="F82" t="s">
        <v>1897</v>
      </c>
      <c r="G82" t="s">
        <v>1898</v>
      </c>
      <c r="H82" s="281" t="s">
        <v>1899</v>
      </c>
      <c r="I82" t="str">
        <f t="shared" si="1"/>
        <v xml:space="preserve"> , LOG-105763 ,  , LOG-105290 , LOG-105161 , LOG-105217</v>
      </c>
    </row>
    <row r="83" spans="1:9" x14ac:dyDescent="0.35">
      <c r="A83" s="334" t="s">
        <v>1980</v>
      </c>
      <c r="B83" s="301" t="s">
        <v>1985</v>
      </c>
      <c r="D83" t="s">
        <v>1982</v>
      </c>
      <c r="F83" t="s">
        <v>1897</v>
      </c>
      <c r="G83" t="s">
        <v>1898</v>
      </c>
      <c r="H83" s="281" t="s">
        <v>1899</v>
      </c>
      <c r="I83" t="str">
        <f t="shared" si="1"/>
        <v xml:space="preserve"> , LOG-105763 ,  , LOG-105290 , LOG-105161 , LOG-105217</v>
      </c>
    </row>
    <row r="84" spans="1:9" x14ac:dyDescent="0.35">
      <c r="A84" s="322" t="s">
        <v>1980</v>
      </c>
      <c r="B84" s="297" t="s">
        <v>1986</v>
      </c>
      <c r="D84" t="s">
        <v>1982</v>
      </c>
      <c r="G84" t="s">
        <v>1898</v>
      </c>
      <c r="H84" s="281"/>
      <c r="I84" t="str">
        <f t="shared" si="1"/>
        <v xml:space="preserve"> , LOG-105763 ,  ,  , LOG-105161 , </v>
      </c>
    </row>
    <row r="85" spans="1:9" x14ac:dyDescent="0.35">
      <c r="A85" s="314" t="s">
        <v>1980</v>
      </c>
      <c r="B85" s="293" t="s">
        <v>1987</v>
      </c>
      <c r="D85" t="s">
        <v>1982</v>
      </c>
      <c r="G85" t="s">
        <v>1898</v>
      </c>
      <c r="I85" t="str">
        <f t="shared" si="1"/>
        <v xml:space="preserve"> , LOG-105763 ,  ,  , LOG-105161 , </v>
      </c>
    </row>
    <row r="86" spans="1:9" x14ac:dyDescent="0.35">
      <c r="A86" s="323" t="s">
        <v>1980</v>
      </c>
      <c r="B86" s="297" t="s">
        <v>1988</v>
      </c>
      <c r="D86" t="s">
        <v>1982</v>
      </c>
      <c r="F86" t="s">
        <v>1897</v>
      </c>
      <c r="G86" t="s">
        <v>1898</v>
      </c>
      <c r="H86" s="281" t="s">
        <v>1899</v>
      </c>
      <c r="I86" t="str">
        <f t="shared" si="1"/>
        <v xml:space="preserve"> , LOG-105763 ,  , LOG-105290 , LOG-105161 , LOG-105217</v>
      </c>
    </row>
    <row r="87" spans="1:9" x14ac:dyDescent="0.35">
      <c r="A87" s="314" t="s">
        <v>1980</v>
      </c>
      <c r="B87" s="293" t="s">
        <v>1989</v>
      </c>
      <c r="D87" t="s">
        <v>1982</v>
      </c>
      <c r="G87" t="s">
        <v>1898</v>
      </c>
      <c r="I87" t="str">
        <f t="shared" si="1"/>
        <v xml:space="preserve"> , LOG-105763 ,  ,  , LOG-105161 , </v>
      </c>
    </row>
    <row r="88" spans="1:9" x14ac:dyDescent="0.35">
      <c r="A88" s="323" t="s">
        <v>1980</v>
      </c>
      <c r="B88" s="297" t="s">
        <v>1990</v>
      </c>
      <c r="D88" t="s">
        <v>1982</v>
      </c>
      <c r="G88" t="s">
        <v>1898</v>
      </c>
      <c r="I88" t="str">
        <f t="shared" si="1"/>
        <v xml:space="preserve"> , LOG-105763 ,  ,  , LOG-105161 , </v>
      </c>
    </row>
    <row r="89" spans="1:9" x14ac:dyDescent="0.35">
      <c r="A89" s="314" t="s">
        <v>1980</v>
      </c>
      <c r="B89" s="293" t="s">
        <v>1991</v>
      </c>
      <c r="D89" t="s">
        <v>1982</v>
      </c>
      <c r="G89" t="s">
        <v>1898</v>
      </c>
      <c r="I89" t="str">
        <f t="shared" si="1"/>
        <v xml:space="preserve"> , LOG-105763 ,  ,  , LOG-105161 , </v>
      </c>
    </row>
    <row r="90" spans="1:9" x14ac:dyDescent="0.35">
      <c r="A90" s="323" t="s">
        <v>1980</v>
      </c>
      <c r="B90" s="297" t="s">
        <v>1992</v>
      </c>
      <c r="D90" t="s">
        <v>1982</v>
      </c>
      <c r="G90" t="s">
        <v>1898</v>
      </c>
      <c r="H90" s="281" t="s">
        <v>1899</v>
      </c>
      <c r="I90" t="str">
        <f t="shared" si="1"/>
        <v xml:space="preserve"> , LOG-105763 ,  ,  , LOG-105161 , LOG-105217</v>
      </c>
    </row>
    <row r="91" spans="1:9" x14ac:dyDescent="0.35">
      <c r="A91" s="314" t="s">
        <v>1980</v>
      </c>
      <c r="B91" s="293" t="s">
        <v>1993</v>
      </c>
      <c r="D91" t="s">
        <v>1982</v>
      </c>
      <c r="G91" t="s">
        <v>1898</v>
      </c>
      <c r="I91" t="str">
        <f t="shared" si="1"/>
        <v xml:space="preserve"> , LOG-105763 ,  ,  , LOG-105161 , </v>
      </c>
    </row>
    <row r="92" spans="1:9" x14ac:dyDescent="0.35">
      <c r="A92" s="323" t="s">
        <v>1980</v>
      </c>
      <c r="B92" s="297" t="s">
        <v>1994</v>
      </c>
      <c r="D92" t="s">
        <v>1982</v>
      </c>
      <c r="F92" t="s">
        <v>1995</v>
      </c>
      <c r="G92" t="s">
        <v>1898</v>
      </c>
      <c r="I92" t="str">
        <f t="shared" si="1"/>
        <v xml:space="preserve"> , LOG-105763 ,  , LOG-105991 , LOG-105161 , </v>
      </c>
    </row>
    <row r="93" spans="1:9" x14ac:dyDescent="0.35">
      <c r="A93" s="314" t="s">
        <v>1980</v>
      </c>
      <c r="B93" s="293" t="s">
        <v>1996</v>
      </c>
      <c r="D93" t="s">
        <v>1982</v>
      </c>
      <c r="G93" t="s">
        <v>1898</v>
      </c>
      <c r="I93" t="str">
        <f t="shared" si="1"/>
        <v xml:space="preserve"> , LOG-105763 ,  ,  , LOG-105161 , </v>
      </c>
    </row>
    <row r="94" spans="1:9" ht="29" x14ac:dyDescent="0.35">
      <c r="A94" s="323" t="s">
        <v>1980</v>
      </c>
      <c r="B94" s="297" t="s">
        <v>1997</v>
      </c>
      <c r="D94" t="s">
        <v>1982</v>
      </c>
      <c r="F94" t="s">
        <v>1995</v>
      </c>
      <c r="G94" t="s">
        <v>1898</v>
      </c>
      <c r="H94" s="281" t="s">
        <v>1899</v>
      </c>
      <c r="I94" t="str">
        <f t="shared" si="1"/>
        <v xml:space="preserve"> , LOG-105763 ,  , LOG-105991 , LOG-105161 , LOG-105217</v>
      </c>
    </row>
    <row r="95" spans="1:9" x14ac:dyDescent="0.35">
      <c r="A95" s="324" t="s">
        <v>1980</v>
      </c>
      <c r="B95" s="293" t="s">
        <v>1900</v>
      </c>
      <c r="D95" t="s">
        <v>1982</v>
      </c>
      <c r="F95" t="s">
        <v>1995</v>
      </c>
      <c r="G95" t="s">
        <v>1898</v>
      </c>
      <c r="H95" s="281" t="s">
        <v>1899</v>
      </c>
      <c r="I95" t="str">
        <f t="shared" si="1"/>
        <v xml:space="preserve"> , LOG-105763 ,  , LOG-105991 , LOG-105161 , LOG-105217</v>
      </c>
    </row>
    <row r="96" spans="1:9" x14ac:dyDescent="0.35">
      <c r="A96" s="322" t="s">
        <v>1980</v>
      </c>
      <c r="B96" s="297" t="s">
        <v>1903</v>
      </c>
      <c r="D96" t="s">
        <v>1982</v>
      </c>
      <c r="F96" t="s">
        <v>1995</v>
      </c>
      <c r="G96" t="s">
        <v>1898</v>
      </c>
      <c r="H96" s="281" t="s">
        <v>1899</v>
      </c>
      <c r="I96" t="str">
        <f t="shared" si="1"/>
        <v xml:space="preserve"> , LOG-105763 ,  , LOG-105991 , LOG-105161 , LOG-105217</v>
      </c>
    </row>
    <row r="97" spans="1:9" x14ac:dyDescent="0.35">
      <c r="A97" s="314" t="s">
        <v>1980</v>
      </c>
      <c r="B97" s="293" t="s">
        <v>1904</v>
      </c>
      <c r="D97" t="s">
        <v>1982</v>
      </c>
      <c r="F97" t="s">
        <v>1995</v>
      </c>
      <c r="G97" t="s">
        <v>1898</v>
      </c>
      <c r="H97" s="281" t="s">
        <v>1899</v>
      </c>
      <c r="I97" t="str">
        <f t="shared" si="1"/>
        <v xml:space="preserve"> , LOG-105763 ,  , LOG-105991 , LOG-105161 , LOG-105217</v>
      </c>
    </row>
    <row r="98" spans="1:9" x14ac:dyDescent="0.35">
      <c r="A98" s="323" t="s">
        <v>1980</v>
      </c>
      <c r="B98" s="297" t="s">
        <v>1905</v>
      </c>
      <c r="D98" t="s">
        <v>1982</v>
      </c>
      <c r="F98" t="s">
        <v>1995</v>
      </c>
      <c r="G98" t="s">
        <v>1898</v>
      </c>
      <c r="H98" s="281" t="s">
        <v>1899</v>
      </c>
      <c r="I98" t="str">
        <f t="shared" si="1"/>
        <v xml:space="preserve"> , LOG-105763 ,  , LOG-105991 , LOG-105161 , LOG-105217</v>
      </c>
    </row>
    <row r="99" spans="1:9" x14ac:dyDescent="0.35">
      <c r="A99" s="314" t="s">
        <v>1980</v>
      </c>
      <c r="B99" s="293" t="s">
        <v>1907</v>
      </c>
      <c r="D99" t="s">
        <v>1982</v>
      </c>
      <c r="F99" t="s">
        <v>1995</v>
      </c>
      <c r="G99" t="s">
        <v>1898</v>
      </c>
      <c r="H99" s="281" t="s">
        <v>1899</v>
      </c>
      <c r="I99" t="str">
        <f t="shared" si="1"/>
        <v xml:space="preserve"> , LOG-105763 ,  , LOG-105991 , LOG-105161 , LOG-105217</v>
      </c>
    </row>
    <row r="100" spans="1:9" x14ac:dyDescent="0.35">
      <c r="A100" s="331" t="s">
        <v>1998</v>
      </c>
      <c r="B100" s="294" t="s">
        <v>1999</v>
      </c>
      <c r="D100" t="s">
        <v>1982</v>
      </c>
      <c r="F100" t="s">
        <v>1897</v>
      </c>
      <c r="G100" t="s">
        <v>1898</v>
      </c>
      <c r="H100" s="281" t="s">
        <v>1899</v>
      </c>
      <c r="I100" t="str">
        <f t="shared" si="1"/>
        <v xml:space="preserve"> , LOG-105763 ,  , LOG-105290 , LOG-105161 , LOG-105217</v>
      </c>
    </row>
    <row r="101" spans="1:9" x14ac:dyDescent="0.35">
      <c r="A101" s="324" t="s">
        <v>1998</v>
      </c>
      <c r="B101" s="293" t="s">
        <v>2000</v>
      </c>
      <c r="D101" t="s">
        <v>1982</v>
      </c>
      <c r="F101" t="s">
        <v>1897</v>
      </c>
      <c r="G101" t="s">
        <v>1898</v>
      </c>
      <c r="H101" s="281" t="s">
        <v>1899</v>
      </c>
      <c r="I101" t="str">
        <f t="shared" si="1"/>
        <v xml:space="preserve"> , LOG-105763 ,  , LOG-105290 , LOG-105161 , LOG-105217</v>
      </c>
    </row>
    <row r="102" spans="1:9" x14ac:dyDescent="0.35">
      <c r="A102" s="331" t="s">
        <v>1998</v>
      </c>
      <c r="B102" s="294" t="s">
        <v>2001</v>
      </c>
      <c r="D102" t="s">
        <v>1982</v>
      </c>
      <c r="F102" t="s">
        <v>1995</v>
      </c>
      <c r="G102" t="s">
        <v>1898</v>
      </c>
      <c r="H102" s="281" t="s">
        <v>1899</v>
      </c>
      <c r="I102" t="str">
        <f t="shared" si="1"/>
        <v xml:space="preserve"> , LOG-105763 ,  , LOG-105991 , LOG-105161 , LOG-105217</v>
      </c>
    </row>
    <row r="103" spans="1:9" x14ac:dyDescent="0.35">
      <c r="A103" s="333" t="s">
        <v>1998</v>
      </c>
      <c r="B103" s="295" t="s">
        <v>1900</v>
      </c>
      <c r="D103" t="s">
        <v>1982</v>
      </c>
      <c r="F103" t="s">
        <v>1995</v>
      </c>
      <c r="G103" t="s">
        <v>1898</v>
      </c>
      <c r="H103" s="281" t="s">
        <v>1899</v>
      </c>
      <c r="I103" t="str">
        <f t="shared" si="1"/>
        <v xml:space="preserve"> , LOG-105763 ,  , LOG-105991 , LOG-105161 , LOG-105217</v>
      </c>
    </row>
    <row r="104" spans="1:9" x14ac:dyDescent="0.35">
      <c r="A104" s="326" t="s">
        <v>1998</v>
      </c>
      <c r="B104" s="296" t="s">
        <v>2002</v>
      </c>
      <c r="D104" t="s">
        <v>1982</v>
      </c>
      <c r="F104" t="s">
        <v>1995</v>
      </c>
      <c r="G104" t="s">
        <v>1898</v>
      </c>
      <c r="H104" s="281" t="s">
        <v>1899</v>
      </c>
      <c r="I104" t="str">
        <f t="shared" si="1"/>
        <v xml:space="preserve"> , LOG-105763 ,  , LOG-105991 , LOG-105161 , LOG-105217</v>
      </c>
    </row>
    <row r="105" spans="1:9" x14ac:dyDescent="0.35">
      <c r="A105" s="318" t="s">
        <v>1998</v>
      </c>
      <c r="B105" s="295" t="s">
        <v>1904</v>
      </c>
      <c r="D105" t="s">
        <v>1982</v>
      </c>
      <c r="F105" t="s">
        <v>1995</v>
      </c>
      <c r="G105" t="s">
        <v>1898</v>
      </c>
      <c r="H105" s="281" t="s">
        <v>1899</v>
      </c>
      <c r="I105" t="str">
        <f t="shared" si="1"/>
        <v xml:space="preserve"> , LOG-105763 ,  , LOG-105991 , LOG-105161 , LOG-105217</v>
      </c>
    </row>
    <row r="106" spans="1:9" x14ac:dyDescent="0.35">
      <c r="A106" s="320" t="s">
        <v>1998</v>
      </c>
      <c r="B106" s="296" t="s">
        <v>1905</v>
      </c>
      <c r="D106" t="s">
        <v>1982</v>
      </c>
      <c r="F106" t="s">
        <v>1995</v>
      </c>
      <c r="G106" t="s">
        <v>1898</v>
      </c>
      <c r="H106" s="281" t="s">
        <v>1899</v>
      </c>
      <c r="I106" t="str">
        <f t="shared" si="1"/>
        <v xml:space="preserve"> , LOG-105763 ,  , LOG-105991 , LOG-105161 , LOG-105217</v>
      </c>
    </row>
    <row r="107" spans="1:9" x14ac:dyDescent="0.35">
      <c r="A107" s="332" t="s">
        <v>1998</v>
      </c>
      <c r="B107" s="301" t="s">
        <v>1930</v>
      </c>
      <c r="D107" t="s">
        <v>1982</v>
      </c>
      <c r="F107" t="s">
        <v>1995</v>
      </c>
      <c r="G107" t="s">
        <v>1898</v>
      </c>
      <c r="H107" s="281" t="s">
        <v>1899</v>
      </c>
      <c r="I107" t="str">
        <f t="shared" si="1"/>
        <v xml:space="preserve"> , LOG-105763 ,  , LOG-105991 , LOG-105161 , LOG-105217</v>
      </c>
    </row>
    <row r="108" spans="1:9" x14ac:dyDescent="0.35">
      <c r="A108" s="316" t="s">
        <v>1998</v>
      </c>
      <c r="B108" s="294" t="s">
        <v>1931</v>
      </c>
      <c r="D108" t="s">
        <v>1982</v>
      </c>
      <c r="F108" t="s">
        <v>1995</v>
      </c>
      <c r="G108" t="s">
        <v>1898</v>
      </c>
      <c r="H108" s="281" t="s">
        <v>1899</v>
      </c>
      <c r="I108" t="str">
        <f t="shared" si="1"/>
        <v xml:space="preserve"> , LOG-105763 ,  , LOG-105991 , LOG-105161 , LOG-105217</v>
      </c>
    </row>
    <row r="109" spans="1:9" x14ac:dyDescent="0.35">
      <c r="A109" s="324" t="s">
        <v>2003</v>
      </c>
      <c r="B109" s="293" t="s">
        <v>2004</v>
      </c>
      <c r="D109" t="s">
        <v>1982</v>
      </c>
      <c r="F109" t="s">
        <v>1995</v>
      </c>
      <c r="H109" s="281" t="s">
        <v>1899</v>
      </c>
      <c r="I109" t="str">
        <f t="shared" si="1"/>
        <v xml:space="preserve"> , LOG-105763 ,  , LOG-105991 ,  , LOG-105217</v>
      </c>
    </row>
    <row r="110" spans="1:9" ht="58" x14ac:dyDescent="0.35">
      <c r="A110" s="322" t="s">
        <v>2003</v>
      </c>
      <c r="B110" s="288" t="s">
        <v>2005</v>
      </c>
      <c r="D110" t="s">
        <v>1982</v>
      </c>
      <c r="F110" t="s">
        <v>1995</v>
      </c>
      <c r="I110" t="str">
        <f t="shared" si="1"/>
        <v xml:space="preserve"> , LOG-105763 ,  , LOG-105991 ,  , </v>
      </c>
    </row>
    <row r="111" spans="1:9" x14ac:dyDescent="0.35">
      <c r="A111" s="324" t="s">
        <v>2006</v>
      </c>
      <c r="B111" s="293" t="s">
        <v>2007</v>
      </c>
      <c r="C111" t="s">
        <v>1894</v>
      </c>
      <c r="D111" t="s">
        <v>1901</v>
      </c>
      <c r="E111" t="s">
        <v>1920</v>
      </c>
      <c r="F111" t="s">
        <v>1897</v>
      </c>
      <c r="G111" t="s">
        <v>1898</v>
      </c>
      <c r="H111" s="281" t="s">
        <v>1899</v>
      </c>
      <c r="I111" t="str">
        <f t="shared" si="1"/>
        <v>LOG-105005 , LOG-105376 , LOG-105464 , LOG-105290 , LOG-105161 , LOG-105217</v>
      </c>
    </row>
    <row r="112" spans="1:9" x14ac:dyDescent="0.35">
      <c r="A112" s="325" t="s">
        <v>2008</v>
      </c>
      <c r="B112" s="289" t="s">
        <v>2009</v>
      </c>
      <c r="C112" t="s">
        <v>1894</v>
      </c>
      <c r="D112" t="s">
        <v>2010</v>
      </c>
      <c r="F112" t="s">
        <v>1897</v>
      </c>
      <c r="G112" t="s">
        <v>1898</v>
      </c>
      <c r="H112" s="281" t="s">
        <v>1899</v>
      </c>
      <c r="I112" t="str">
        <f t="shared" si="1"/>
        <v>LOG-105005 , LOG-105760 ,  , LOG-105290 , LOG-105161 , LOG-105217</v>
      </c>
    </row>
    <row r="113" spans="1:9" x14ac:dyDescent="0.35">
      <c r="A113" s="333" t="s">
        <v>2008</v>
      </c>
      <c r="B113" s="295" t="s">
        <v>2011</v>
      </c>
      <c r="C113" t="s">
        <v>1894</v>
      </c>
      <c r="D113" t="s">
        <v>2010</v>
      </c>
      <c r="F113" t="s">
        <v>1897</v>
      </c>
      <c r="G113" t="s">
        <v>1898</v>
      </c>
      <c r="H113" s="281" t="s">
        <v>1899</v>
      </c>
      <c r="I113" t="str">
        <f t="shared" si="1"/>
        <v>LOG-105005 , LOG-105760 ,  , LOG-105290 , LOG-105161 , LOG-105217</v>
      </c>
    </row>
    <row r="114" spans="1:9" x14ac:dyDescent="0.35">
      <c r="A114" s="323" t="s">
        <v>2008</v>
      </c>
      <c r="B114" s="297" t="s">
        <v>2012</v>
      </c>
      <c r="C114" t="s">
        <v>1894</v>
      </c>
      <c r="D114" t="s">
        <v>2010</v>
      </c>
      <c r="F114" t="s">
        <v>1897</v>
      </c>
      <c r="G114" t="s">
        <v>1898</v>
      </c>
      <c r="H114" s="281" t="s">
        <v>1899</v>
      </c>
      <c r="I114" t="str">
        <f t="shared" si="1"/>
        <v>LOG-105005 , LOG-105760 ,  , LOG-105290 , LOG-105161 , LOG-105217</v>
      </c>
    </row>
    <row r="115" spans="1:9" x14ac:dyDescent="0.35">
      <c r="A115" s="332" t="s">
        <v>2008</v>
      </c>
      <c r="B115" s="301" t="s">
        <v>2013</v>
      </c>
      <c r="C115" t="s">
        <v>1894</v>
      </c>
      <c r="D115" t="s">
        <v>2010</v>
      </c>
      <c r="F115" t="s">
        <v>1897</v>
      </c>
      <c r="G115" t="s">
        <v>1898</v>
      </c>
      <c r="H115" s="281" t="s">
        <v>1899</v>
      </c>
      <c r="I115" t="str">
        <f t="shared" si="1"/>
        <v>LOG-105005 , LOG-105760 ,  , LOG-105290 , LOG-105161 , LOG-105217</v>
      </c>
    </row>
    <row r="116" spans="1:9" ht="29" x14ac:dyDescent="0.35">
      <c r="A116" s="310" t="s">
        <v>2008</v>
      </c>
      <c r="B116" s="289" t="s">
        <v>2014</v>
      </c>
      <c r="C116" t="s">
        <v>1894</v>
      </c>
      <c r="D116" t="s">
        <v>2010</v>
      </c>
      <c r="F116" t="s">
        <v>1897</v>
      </c>
      <c r="G116" t="s">
        <v>1898</v>
      </c>
      <c r="H116" s="281" t="s">
        <v>1899</v>
      </c>
      <c r="I116" t="str">
        <f t="shared" si="1"/>
        <v>LOG-105005 , LOG-105760 ,  , LOG-105290 , LOG-105161 , LOG-105217</v>
      </c>
    </row>
    <row r="117" spans="1:9" x14ac:dyDescent="0.35">
      <c r="A117" s="314" t="s">
        <v>2008</v>
      </c>
      <c r="B117" s="293" t="s">
        <v>2015</v>
      </c>
      <c r="C117" t="s">
        <v>1894</v>
      </c>
      <c r="D117" t="s">
        <v>2010</v>
      </c>
      <c r="F117" t="s">
        <v>1897</v>
      </c>
      <c r="G117" t="s">
        <v>1898</v>
      </c>
      <c r="H117" s="281" t="s">
        <v>1899</v>
      </c>
      <c r="I117" t="str">
        <f t="shared" si="1"/>
        <v>LOG-105005 , LOG-105760 ,  , LOG-105290 , LOG-105161 , LOG-105217</v>
      </c>
    </row>
    <row r="118" spans="1:9" ht="43.5" x14ac:dyDescent="0.35">
      <c r="A118" s="323" t="s">
        <v>2008</v>
      </c>
      <c r="B118" s="297" t="s">
        <v>2016</v>
      </c>
      <c r="C118" t="s">
        <v>1894</v>
      </c>
      <c r="D118" t="s">
        <v>2010</v>
      </c>
      <c r="F118" t="s">
        <v>1897</v>
      </c>
      <c r="G118" t="s">
        <v>1898</v>
      </c>
      <c r="H118" s="281" t="s">
        <v>1899</v>
      </c>
      <c r="I118" t="str">
        <f t="shared" si="1"/>
        <v>LOG-105005 , LOG-105760 ,  , LOG-105290 , LOG-105161 , LOG-105217</v>
      </c>
    </row>
    <row r="119" spans="1:9" x14ac:dyDescent="0.35">
      <c r="A119" s="321" t="s">
        <v>2017</v>
      </c>
      <c r="B119" s="290" t="s">
        <v>2018</v>
      </c>
      <c r="C119" t="s">
        <v>1894</v>
      </c>
      <c r="D119" t="s">
        <v>1982</v>
      </c>
      <c r="F119" t="s">
        <v>1897</v>
      </c>
      <c r="G119" t="s">
        <v>1898</v>
      </c>
      <c r="H119" s="281" t="s">
        <v>1899</v>
      </c>
      <c r="I119" t="str">
        <f t="shared" si="1"/>
        <v>LOG-105005 , LOG-105763 ,  , LOG-105290 , LOG-105161 , LOG-105217</v>
      </c>
    </row>
    <row r="120" spans="1:9" x14ac:dyDescent="0.35">
      <c r="A120" s="326" t="s">
        <v>2017</v>
      </c>
      <c r="B120" s="296" t="s">
        <v>2019</v>
      </c>
      <c r="C120" t="s">
        <v>1894</v>
      </c>
      <c r="D120" t="s">
        <v>1982</v>
      </c>
      <c r="F120" t="s">
        <v>1897</v>
      </c>
      <c r="G120" t="s">
        <v>1898</v>
      </c>
      <c r="H120" s="281" t="s">
        <v>1899</v>
      </c>
      <c r="I120" t="str">
        <f t="shared" si="1"/>
        <v>LOG-105005 , LOG-105763 ,  , LOG-105290 , LOG-105161 , LOG-105217</v>
      </c>
    </row>
    <row r="121" spans="1:9" ht="58" x14ac:dyDescent="0.35">
      <c r="A121" s="321" t="s">
        <v>2017</v>
      </c>
      <c r="B121" s="290" t="s">
        <v>2020</v>
      </c>
      <c r="C121" t="s">
        <v>1894</v>
      </c>
      <c r="D121" t="s">
        <v>1982</v>
      </c>
      <c r="F121" t="s">
        <v>1897</v>
      </c>
      <c r="G121" t="s">
        <v>1898</v>
      </c>
      <c r="H121" s="281" t="s">
        <v>1899</v>
      </c>
      <c r="I121" t="str">
        <f t="shared" si="1"/>
        <v>LOG-105005 , LOG-105763 ,  , LOG-105290 , LOG-105161 , LOG-105217</v>
      </c>
    </row>
    <row r="122" spans="1:9" ht="72.5" x14ac:dyDescent="0.35">
      <c r="A122" s="325" t="s">
        <v>2017</v>
      </c>
      <c r="B122" s="289" t="s">
        <v>2021</v>
      </c>
      <c r="C122" t="s">
        <v>1894</v>
      </c>
      <c r="D122" t="s">
        <v>1982</v>
      </c>
      <c r="F122" t="s">
        <v>1897</v>
      </c>
      <c r="G122" t="s">
        <v>1898</v>
      </c>
      <c r="H122" s="281" t="s">
        <v>1899</v>
      </c>
      <c r="I122" t="str">
        <f t="shared" si="1"/>
        <v>LOG-105005 , LOG-105763 ,  , LOG-105290 , LOG-105161 , LOG-105217</v>
      </c>
    </row>
    <row r="123" spans="1:9" x14ac:dyDescent="0.35">
      <c r="A123" s="321" t="s">
        <v>2022</v>
      </c>
      <c r="B123" s="290" t="s">
        <v>2023</v>
      </c>
      <c r="D123" t="s">
        <v>2024</v>
      </c>
      <c r="F123" t="s">
        <v>1897</v>
      </c>
      <c r="G123" t="s">
        <v>1898</v>
      </c>
      <c r="H123" s="281" t="s">
        <v>1899</v>
      </c>
      <c r="I123" t="str">
        <f t="shared" si="1"/>
        <v xml:space="preserve"> , LOG-105757 ,  , LOG-105290 , LOG-105161 , LOG-105217</v>
      </c>
    </row>
    <row r="124" spans="1:9" x14ac:dyDescent="0.35">
      <c r="A124" s="325" t="s">
        <v>2022</v>
      </c>
      <c r="B124" s="289" t="s">
        <v>1900</v>
      </c>
      <c r="D124" t="s">
        <v>2024</v>
      </c>
      <c r="F124" t="s">
        <v>1897</v>
      </c>
      <c r="G124" t="s">
        <v>1898</v>
      </c>
      <c r="H124" s="281" t="s">
        <v>1899</v>
      </c>
      <c r="I124" t="str">
        <f t="shared" si="1"/>
        <v xml:space="preserve"> , LOG-105757 ,  , LOG-105290 , LOG-105161 , LOG-105217</v>
      </c>
    </row>
    <row r="125" spans="1:9" x14ac:dyDescent="0.35">
      <c r="A125" s="308" t="s">
        <v>2022</v>
      </c>
      <c r="B125" s="290" t="s">
        <v>2025</v>
      </c>
      <c r="D125" t="s">
        <v>2024</v>
      </c>
      <c r="F125" t="s">
        <v>1897</v>
      </c>
      <c r="G125" t="s">
        <v>1898</v>
      </c>
      <c r="H125" s="281" t="s">
        <v>1899</v>
      </c>
      <c r="I125" t="str">
        <f t="shared" si="1"/>
        <v xml:space="preserve"> , LOG-105757 ,  , LOG-105290 , LOG-105161 , LOG-105217</v>
      </c>
    </row>
    <row r="126" spans="1:9" x14ac:dyDescent="0.35">
      <c r="A126" s="310" t="s">
        <v>2022</v>
      </c>
      <c r="B126" s="289" t="s">
        <v>1904</v>
      </c>
      <c r="D126" t="s">
        <v>2024</v>
      </c>
      <c r="F126" t="s">
        <v>1897</v>
      </c>
      <c r="G126" t="s">
        <v>1898</v>
      </c>
      <c r="H126" s="281" t="s">
        <v>1899</v>
      </c>
      <c r="I126" t="str">
        <f t="shared" si="1"/>
        <v xml:space="preserve"> , LOG-105757 ,  , LOG-105290 , LOG-105161 , LOG-105217</v>
      </c>
    </row>
    <row r="127" spans="1:9" x14ac:dyDescent="0.35">
      <c r="A127" s="332" t="s">
        <v>2022</v>
      </c>
      <c r="B127" s="301" t="s">
        <v>1905</v>
      </c>
      <c r="D127" t="s">
        <v>2024</v>
      </c>
      <c r="F127" t="s">
        <v>1897</v>
      </c>
      <c r="G127" t="s">
        <v>1898</v>
      </c>
      <c r="H127" s="281" t="s">
        <v>1899</v>
      </c>
      <c r="I127" t="str">
        <f t="shared" si="1"/>
        <v xml:space="preserve"> , LOG-105757 ,  , LOG-105290 , LOG-105161 , LOG-105217</v>
      </c>
    </row>
    <row r="128" spans="1:9" x14ac:dyDescent="0.35">
      <c r="A128" s="323" t="s">
        <v>2022</v>
      </c>
      <c r="B128" s="297" t="s">
        <v>1906</v>
      </c>
      <c r="D128" t="s">
        <v>2024</v>
      </c>
      <c r="F128" t="s">
        <v>1897</v>
      </c>
      <c r="G128" t="s">
        <v>1898</v>
      </c>
      <c r="H128" s="281" t="s">
        <v>1899</v>
      </c>
      <c r="I128" t="str">
        <f t="shared" si="1"/>
        <v xml:space="preserve"> , LOG-105757 ,  , LOG-105290 , LOG-105161 , LOG-105217</v>
      </c>
    </row>
    <row r="129" spans="1:9" x14ac:dyDescent="0.35">
      <c r="A129" s="308" t="s">
        <v>2022</v>
      </c>
      <c r="B129" s="290" t="s">
        <v>1907</v>
      </c>
      <c r="D129" t="s">
        <v>2024</v>
      </c>
      <c r="F129" t="s">
        <v>1897</v>
      </c>
      <c r="G129" t="s">
        <v>1898</v>
      </c>
      <c r="H129" s="281" t="s">
        <v>1899</v>
      </c>
      <c r="I129" t="str">
        <f t="shared" si="1"/>
        <v xml:space="preserve"> , LOG-105757 ,  , LOG-105290 , LOG-105161 , LOG-105217</v>
      </c>
    </row>
    <row r="130" spans="1:9" x14ac:dyDescent="0.35">
      <c r="A130" s="323" t="s">
        <v>2022</v>
      </c>
      <c r="B130" s="297" t="s">
        <v>1908</v>
      </c>
      <c r="D130" t="s">
        <v>2024</v>
      </c>
      <c r="F130" t="s">
        <v>1897</v>
      </c>
      <c r="G130" t="s">
        <v>1898</v>
      </c>
      <c r="H130" s="281" t="s">
        <v>1899</v>
      </c>
      <c r="I130" t="str">
        <f t="shared" si="1"/>
        <v xml:space="preserve"> , LOG-105757 ,  , LOG-105290 , LOG-105161 , LOG-105217</v>
      </c>
    </row>
    <row r="131" spans="1:9" ht="29" x14ac:dyDescent="0.35">
      <c r="A131" s="333" t="s">
        <v>2022</v>
      </c>
      <c r="B131" s="295" t="s">
        <v>2026</v>
      </c>
      <c r="D131" t="s">
        <v>2024</v>
      </c>
      <c r="F131" t="s">
        <v>1897</v>
      </c>
      <c r="G131" t="s">
        <v>1898</v>
      </c>
      <c r="H131" s="281" t="s">
        <v>1899</v>
      </c>
      <c r="I131" t="str">
        <f t="shared" ref="I131:I194" si="2">C131&amp;" , "&amp;D131&amp;" , "&amp;E131&amp;" , "&amp;F131&amp;" , "&amp;G131&amp;" , "&amp;H131</f>
        <v xml:space="preserve"> , LOG-105757 ,  , LOG-105290 , LOG-105161 , LOG-105217</v>
      </c>
    </row>
    <row r="132" spans="1:9" x14ac:dyDescent="0.35">
      <c r="A132" s="326" t="s">
        <v>2022</v>
      </c>
      <c r="B132" s="296" t="s">
        <v>2027</v>
      </c>
      <c r="D132" t="s">
        <v>2024</v>
      </c>
      <c r="F132" t="s">
        <v>1897</v>
      </c>
      <c r="G132" t="s">
        <v>1898</v>
      </c>
      <c r="H132" s="281" t="s">
        <v>1899</v>
      </c>
      <c r="I132" t="str">
        <f t="shared" si="2"/>
        <v xml:space="preserve"> , LOG-105757 ,  , LOG-105290 , LOG-105161 , LOG-105217</v>
      </c>
    </row>
    <row r="133" spans="1:9" x14ac:dyDescent="0.35">
      <c r="A133" s="318" t="s">
        <v>2022</v>
      </c>
      <c r="B133" s="295" t="s">
        <v>1916</v>
      </c>
      <c r="D133" t="s">
        <v>2024</v>
      </c>
      <c r="F133" t="s">
        <v>1897</v>
      </c>
      <c r="G133" t="s">
        <v>1898</v>
      </c>
      <c r="H133" s="281" t="s">
        <v>1899</v>
      </c>
      <c r="I133" t="str">
        <f t="shared" si="2"/>
        <v xml:space="preserve"> , LOG-105757 ,  , LOG-105290 , LOG-105161 , LOG-105217</v>
      </c>
    </row>
    <row r="134" spans="1:9" x14ac:dyDescent="0.35">
      <c r="A134" s="326" t="s">
        <v>2022</v>
      </c>
      <c r="B134" s="296" t="s">
        <v>2028</v>
      </c>
      <c r="D134" t="s">
        <v>2024</v>
      </c>
      <c r="F134" t="s">
        <v>1897</v>
      </c>
      <c r="G134" t="s">
        <v>1898</v>
      </c>
      <c r="H134" s="281" t="s">
        <v>1899</v>
      </c>
      <c r="I134" t="str">
        <f t="shared" si="2"/>
        <v xml:space="preserve"> , LOG-105757 ,  , LOG-105290 , LOG-105161 , LOG-105217</v>
      </c>
    </row>
    <row r="135" spans="1:9" x14ac:dyDescent="0.35">
      <c r="A135" s="333" t="s">
        <v>2022</v>
      </c>
      <c r="B135" s="295" t="s">
        <v>2029</v>
      </c>
      <c r="D135" t="s">
        <v>2024</v>
      </c>
      <c r="F135" t="s">
        <v>1897</v>
      </c>
      <c r="G135" t="s">
        <v>1898</v>
      </c>
      <c r="H135" s="281" t="s">
        <v>1899</v>
      </c>
      <c r="I135" t="str">
        <f t="shared" si="2"/>
        <v xml:space="preserve"> , LOG-105757 ,  , LOG-105290 , LOG-105161 , LOG-105217</v>
      </c>
    </row>
    <row r="136" spans="1:9" x14ac:dyDescent="0.35">
      <c r="A136" s="320" t="s">
        <v>2022</v>
      </c>
      <c r="B136" s="296" t="s">
        <v>2030</v>
      </c>
      <c r="D136" t="s">
        <v>2024</v>
      </c>
      <c r="F136" t="s">
        <v>1897</v>
      </c>
      <c r="G136" t="s">
        <v>1898</v>
      </c>
      <c r="H136" s="281" t="s">
        <v>1899</v>
      </c>
      <c r="I136" t="str">
        <f t="shared" si="2"/>
        <v xml:space="preserve"> , LOG-105757 ,  , LOG-105290 , LOG-105161 , LOG-105217</v>
      </c>
    </row>
    <row r="137" spans="1:9" x14ac:dyDescent="0.35">
      <c r="A137" s="318" t="s">
        <v>2022</v>
      </c>
      <c r="B137" s="295" t="s">
        <v>2031</v>
      </c>
      <c r="D137" t="s">
        <v>2024</v>
      </c>
      <c r="F137" t="s">
        <v>1897</v>
      </c>
      <c r="G137" t="s">
        <v>1898</v>
      </c>
      <c r="H137" s="281" t="s">
        <v>1899</v>
      </c>
      <c r="I137" t="str">
        <f t="shared" si="2"/>
        <v xml:space="preserve"> , LOG-105757 ,  , LOG-105290 , LOG-105161 , LOG-105217</v>
      </c>
    </row>
    <row r="138" spans="1:9" x14ac:dyDescent="0.35">
      <c r="A138" s="320" t="s">
        <v>2022</v>
      </c>
      <c r="B138" s="296" t="s">
        <v>2032</v>
      </c>
      <c r="D138" t="s">
        <v>2024</v>
      </c>
      <c r="F138" t="s">
        <v>1897</v>
      </c>
      <c r="G138" t="s">
        <v>1898</v>
      </c>
      <c r="H138" s="281" t="s">
        <v>1899</v>
      </c>
      <c r="I138" t="str">
        <f t="shared" si="2"/>
        <v xml:space="preserve"> , LOG-105757 ,  , LOG-105290 , LOG-105161 , LOG-105217</v>
      </c>
    </row>
    <row r="139" spans="1:9" x14ac:dyDescent="0.35">
      <c r="A139" s="324" t="s">
        <v>2022</v>
      </c>
      <c r="B139" s="293" t="s">
        <v>2033</v>
      </c>
      <c r="D139" t="s">
        <v>2024</v>
      </c>
      <c r="F139" t="s">
        <v>1995</v>
      </c>
      <c r="G139" t="s">
        <v>1898</v>
      </c>
      <c r="H139" s="281"/>
      <c r="I139" t="str">
        <f t="shared" si="2"/>
        <v xml:space="preserve"> , LOG-105757 ,  , LOG-105991 , LOG-105161 , </v>
      </c>
    </row>
    <row r="140" spans="1:9" x14ac:dyDescent="0.35">
      <c r="A140" s="331" t="s">
        <v>2034</v>
      </c>
      <c r="B140" s="289" t="s">
        <v>2035</v>
      </c>
      <c r="C140" t="s">
        <v>1894</v>
      </c>
      <c r="D140" t="s">
        <v>2036</v>
      </c>
      <c r="F140" t="s">
        <v>1897</v>
      </c>
      <c r="G140" t="s">
        <v>1898</v>
      </c>
      <c r="H140" s="281" t="s">
        <v>1899</v>
      </c>
      <c r="I140" t="str">
        <f t="shared" si="2"/>
        <v>LOG-105005 , 
LOG-105762 ,  , LOG-105290 , LOG-105161 , LOG-105217</v>
      </c>
    </row>
    <row r="141" spans="1:9" x14ac:dyDescent="0.35">
      <c r="A141" s="334" t="s">
        <v>2034</v>
      </c>
      <c r="B141" s="290" t="s">
        <v>2037</v>
      </c>
      <c r="C141" t="s">
        <v>1894</v>
      </c>
      <c r="D141" t="s">
        <v>2036</v>
      </c>
      <c r="F141" t="s">
        <v>1995</v>
      </c>
      <c r="G141" t="s">
        <v>1898</v>
      </c>
      <c r="H141" s="281" t="s">
        <v>1899</v>
      </c>
      <c r="I141" t="str">
        <f t="shared" si="2"/>
        <v>LOG-105005 , 
LOG-105762 ,  , LOG-105991 , LOG-105161 , LOG-105217</v>
      </c>
    </row>
    <row r="142" spans="1:9" x14ac:dyDescent="0.35">
      <c r="A142" s="335" t="s">
        <v>2034</v>
      </c>
      <c r="B142" s="296" t="s">
        <v>2037</v>
      </c>
      <c r="C142" t="s">
        <v>1894</v>
      </c>
      <c r="D142" t="s">
        <v>2036</v>
      </c>
      <c r="F142" t="s">
        <v>1897</v>
      </c>
      <c r="G142" t="s">
        <v>1898</v>
      </c>
      <c r="H142" s="281" t="s">
        <v>1899</v>
      </c>
      <c r="I142" t="str">
        <f t="shared" si="2"/>
        <v>LOG-105005 , 
LOG-105762 ,  , LOG-105290 , LOG-105161 , LOG-105217</v>
      </c>
    </row>
    <row r="143" spans="1:9" x14ac:dyDescent="0.35">
      <c r="A143" s="314" t="s">
        <v>2034</v>
      </c>
      <c r="B143" s="293" t="s">
        <v>2038</v>
      </c>
      <c r="C143" t="s">
        <v>1894</v>
      </c>
      <c r="D143" t="s">
        <v>2036</v>
      </c>
      <c r="F143" t="s">
        <v>1897</v>
      </c>
      <c r="G143" t="s">
        <v>1898</v>
      </c>
      <c r="I143" t="str">
        <f t="shared" si="2"/>
        <v xml:space="preserve">LOG-105005 , 
LOG-105762 ,  , LOG-105290 , LOG-105161 , </v>
      </c>
    </row>
    <row r="144" spans="1:9" x14ac:dyDescent="0.35">
      <c r="A144" s="322" t="s">
        <v>2039</v>
      </c>
      <c r="B144" s="297" t="s">
        <v>2040</v>
      </c>
      <c r="C144" t="s">
        <v>1894</v>
      </c>
      <c r="D144" t="s">
        <v>2036</v>
      </c>
      <c r="F144" t="s">
        <v>1897</v>
      </c>
      <c r="G144" t="s">
        <v>1898</v>
      </c>
      <c r="H144" s="281" t="s">
        <v>1899</v>
      </c>
      <c r="I144" t="str">
        <f t="shared" si="2"/>
        <v>LOG-105005 , 
LOG-105762 ,  , LOG-105290 , LOG-105161 , LOG-105217</v>
      </c>
    </row>
    <row r="145" spans="1:10" ht="29" x14ac:dyDescent="0.35">
      <c r="A145" s="317" t="s">
        <v>2041</v>
      </c>
      <c r="B145" s="295" t="s">
        <v>2042</v>
      </c>
      <c r="C145" t="s">
        <v>1894</v>
      </c>
      <c r="G145" t="s">
        <v>1898</v>
      </c>
      <c r="I145" t="str">
        <f t="shared" si="2"/>
        <v xml:space="preserve">LOG-105005 ,  ,  ,  , LOG-105161 , </v>
      </c>
    </row>
    <row r="146" spans="1:10" ht="29" x14ac:dyDescent="0.35">
      <c r="A146" s="326" t="s">
        <v>2043</v>
      </c>
      <c r="B146" s="296" t="s">
        <v>2044</v>
      </c>
      <c r="I146" t="str">
        <f t="shared" si="2"/>
        <v xml:space="preserve"> ,  ,  ,  ,  , </v>
      </c>
      <c r="J146" t="s">
        <v>2045</v>
      </c>
    </row>
    <row r="147" spans="1:10" x14ac:dyDescent="0.35">
      <c r="A147" s="333" t="s">
        <v>2043</v>
      </c>
      <c r="B147" s="295" t="s">
        <v>2046</v>
      </c>
      <c r="I147" t="str">
        <f t="shared" si="2"/>
        <v xml:space="preserve"> ,  ,  ,  ,  , </v>
      </c>
      <c r="J147" t="s">
        <v>2045</v>
      </c>
    </row>
    <row r="148" spans="1:10" x14ac:dyDescent="0.35">
      <c r="A148" s="320" t="s">
        <v>2043</v>
      </c>
      <c r="B148" s="296" t="s">
        <v>2047</v>
      </c>
      <c r="I148" t="str">
        <f t="shared" si="2"/>
        <v xml:space="preserve"> ,  ,  ,  ,  , </v>
      </c>
      <c r="J148" t="s">
        <v>2045</v>
      </c>
    </row>
    <row r="149" spans="1:10" x14ac:dyDescent="0.35">
      <c r="A149" s="318" t="s">
        <v>2043</v>
      </c>
      <c r="B149" s="295" t="s">
        <v>2048</v>
      </c>
      <c r="I149" t="str">
        <f t="shared" si="2"/>
        <v xml:space="preserve"> ,  ,  ,  ,  , </v>
      </c>
      <c r="J149" t="s">
        <v>2045</v>
      </c>
    </row>
    <row r="150" spans="1:10" x14ac:dyDescent="0.35">
      <c r="A150" s="320" t="s">
        <v>2043</v>
      </c>
      <c r="B150" s="296" t="s">
        <v>2049</v>
      </c>
      <c r="I150" t="str">
        <f t="shared" si="2"/>
        <v xml:space="preserve"> ,  ,  ,  ,  , </v>
      </c>
      <c r="J150" t="s">
        <v>2045</v>
      </c>
    </row>
    <row r="151" spans="1:10" x14ac:dyDescent="0.35">
      <c r="A151" s="321" t="s">
        <v>2050</v>
      </c>
      <c r="B151" s="290" t="s">
        <v>2051</v>
      </c>
      <c r="C151" t="s">
        <v>1894</v>
      </c>
      <c r="D151" t="s">
        <v>1970</v>
      </c>
      <c r="F151" t="s">
        <v>1995</v>
      </c>
      <c r="G151" t="s">
        <v>1898</v>
      </c>
      <c r="H151" s="281" t="s">
        <v>1899</v>
      </c>
      <c r="I151" t="str">
        <f t="shared" si="2"/>
        <v>LOG-105005 , LOG-105371 ,  , LOG-105991 , LOG-105161 , LOG-105217</v>
      </c>
    </row>
    <row r="152" spans="1:10" x14ac:dyDescent="0.35">
      <c r="A152" s="325" t="s">
        <v>2050</v>
      </c>
      <c r="B152" s="289" t="s">
        <v>2052</v>
      </c>
      <c r="C152" t="s">
        <v>1894</v>
      </c>
      <c r="D152" t="s">
        <v>1970</v>
      </c>
      <c r="F152" t="s">
        <v>1995</v>
      </c>
      <c r="G152" t="s">
        <v>1898</v>
      </c>
      <c r="H152" s="281" t="s">
        <v>1899</v>
      </c>
      <c r="I152" t="str">
        <f t="shared" si="2"/>
        <v>LOG-105005 , LOG-105371 ,  , LOG-105991 , LOG-105161 , LOG-105217</v>
      </c>
    </row>
    <row r="153" spans="1:10" x14ac:dyDescent="0.35">
      <c r="A153" s="308" t="s">
        <v>2050</v>
      </c>
      <c r="B153" s="290" t="s">
        <v>2053</v>
      </c>
      <c r="C153" t="s">
        <v>1894</v>
      </c>
      <c r="F153" t="s">
        <v>1995</v>
      </c>
      <c r="G153" t="s">
        <v>1898</v>
      </c>
      <c r="H153" s="281" t="s">
        <v>1899</v>
      </c>
      <c r="I153" t="str">
        <f t="shared" si="2"/>
        <v>LOG-105005 ,  ,  , LOG-105991 , LOG-105161 , LOG-105217</v>
      </c>
    </row>
    <row r="154" spans="1:10" x14ac:dyDescent="0.35">
      <c r="A154" s="331" t="s">
        <v>2050</v>
      </c>
      <c r="B154" s="294" t="s">
        <v>2054</v>
      </c>
      <c r="C154" t="s">
        <v>1894</v>
      </c>
      <c r="F154" t="s">
        <v>1995</v>
      </c>
      <c r="G154" t="s">
        <v>1898</v>
      </c>
      <c r="H154" s="281" t="s">
        <v>1899</v>
      </c>
      <c r="I154" t="str">
        <f t="shared" si="2"/>
        <v>LOG-105005 ,  ,  , LOG-105991 , LOG-105161 , LOG-105217</v>
      </c>
    </row>
    <row r="155" spans="1:10" x14ac:dyDescent="0.35">
      <c r="A155" s="333" t="s">
        <v>2050</v>
      </c>
      <c r="B155" s="295" t="s">
        <v>2055</v>
      </c>
      <c r="C155" t="s">
        <v>1894</v>
      </c>
      <c r="F155" t="s">
        <v>1995</v>
      </c>
      <c r="G155" t="s">
        <v>1898</v>
      </c>
      <c r="H155" s="281" t="s">
        <v>1899</v>
      </c>
      <c r="I155" t="str">
        <f t="shared" si="2"/>
        <v>LOG-105005 ,  ,  , LOG-105991 , LOG-105161 , LOG-105217</v>
      </c>
    </row>
    <row r="156" spans="1:10" x14ac:dyDescent="0.35">
      <c r="A156" s="326" t="s">
        <v>2050</v>
      </c>
      <c r="B156" s="296" t="s">
        <v>2056</v>
      </c>
      <c r="C156" t="s">
        <v>1894</v>
      </c>
      <c r="F156" t="s">
        <v>1995</v>
      </c>
      <c r="G156" t="s">
        <v>1898</v>
      </c>
      <c r="H156" s="281" t="s">
        <v>1899</v>
      </c>
      <c r="I156" t="str">
        <f t="shared" si="2"/>
        <v>LOG-105005 ,  ,  , LOG-105991 , LOG-105161 , LOG-105217</v>
      </c>
    </row>
    <row r="157" spans="1:10" x14ac:dyDescent="0.35">
      <c r="A157" s="321" t="s">
        <v>2057</v>
      </c>
      <c r="B157" s="290" t="s">
        <v>2058</v>
      </c>
      <c r="C157" t="s">
        <v>1894</v>
      </c>
      <c r="D157" t="s">
        <v>2010</v>
      </c>
      <c r="E157" t="s">
        <v>1920</v>
      </c>
      <c r="F157" t="s">
        <v>1897</v>
      </c>
      <c r="G157" t="s">
        <v>1898</v>
      </c>
      <c r="H157" s="281" t="s">
        <v>1899</v>
      </c>
      <c r="I157" t="str">
        <f t="shared" si="2"/>
        <v>LOG-105005 , LOG-105760 , LOG-105464 , LOG-105290 , LOG-105161 , LOG-105217</v>
      </c>
    </row>
    <row r="158" spans="1:10" x14ac:dyDescent="0.35">
      <c r="A158" s="326" t="s">
        <v>2057</v>
      </c>
      <c r="B158" s="296" t="s">
        <v>2059</v>
      </c>
      <c r="C158" t="s">
        <v>1894</v>
      </c>
      <c r="D158" t="s">
        <v>2010</v>
      </c>
      <c r="G158" t="s">
        <v>1898</v>
      </c>
      <c r="H158" s="281" t="s">
        <v>1899</v>
      </c>
      <c r="I158" t="str">
        <f t="shared" si="2"/>
        <v>LOG-105005 , LOG-105760 ,  ,  , LOG-105161 , LOG-105217</v>
      </c>
    </row>
    <row r="159" spans="1:10" x14ac:dyDescent="0.35">
      <c r="A159" s="324" t="s">
        <v>2057</v>
      </c>
      <c r="B159" s="293" t="s">
        <v>2060</v>
      </c>
      <c r="C159" t="s">
        <v>1894</v>
      </c>
      <c r="D159" t="s">
        <v>2010</v>
      </c>
      <c r="F159" t="s">
        <v>1897</v>
      </c>
      <c r="G159" t="s">
        <v>1898</v>
      </c>
      <c r="H159" s="281" t="s">
        <v>1899</v>
      </c>
      <c r="I159" t="str">
        <f t="shared" si="2"/>
        <v>LOG-105005 , LOG-105760 ,  , LOG-105290 , LOG-105161 , LOG-105217</v>
      </c>
    </row>
    <row r="160" spans="1:10" ht="29" x14ac:dyDescent="0.35">
      <c r="A160" s="322" t="s">
        <v>2057</v>
      </c>
      <c r="B160" s="297" t="s">
        <v>2061</v>
      </c>
      <c r="C160" t="s">
        <v>1894</v>
      </c>
      <c r="D160" t="s">
        <v>2010</v>
      </c>
      <c r="F160" t="s">
        <v>1897</v>
      </c>
      <c r="G160" t="s">
        <v>1898</v>
      </c>
      <c r="H160" s="281" t="s">
        <v>1899</v>
      </c>
      <c r="I160" t="str">
        <f t="shared" si="2"/>
        <v>LOG-105005 , LOG-105760 ,  , LOG-105290 , LOG-105161 , LOG-105217</v>
      </c>
    </row>
    <row r="161" spans="1:10" x14ac:dyDescent="0.35">
      <c r="A161" s="317" t="s">
        <v>2057</v>
      </c>
      <c r="B161" s="295" t="s">
        <v>2062</v>
      </c>
      <c r="C161" t="s">
        <v>1894</v>
      </c>
      <c r="D161" t="s">
        <v>2010</v>
      </c>
      <c r="F161" t="s">
        <v>1897</v>
      </c>
      <c r="G161" t="s">
        <v>1898</v>
      </c>
      <c r="H161" s="281" t="s">
        <v>1899</v>
      </c>
      <c r="I161" t="str">
        <f t="shared" si="2"/>
        <v>LOG-105005 , LOG-105760 ,  , LOG-105290 , LOG-105161 , LOG-105217</v>
      </c>
    </row>
    <row r="162" spans="1:10" ht="29" x14ac:dyDescent="0.35">
      <c r="A162" s="325" t="s">
        <v>2063</v>
      </c>
      <c r="B162" s="289" t="s">
        <v>2064</v>
      </c>
      <c r="D162" t="s">
        <v>1972</v>
      </c>
      <c r="E162" t="s">
        <v>1973</v>
      </c>
      <c r="F162" t="s">
        <v>1897</v>
      </c>
      <c r="G162" t="s">
        <v>1898</v>
      </c>
      <c r="H162" s="281" t="s">
        <v>1899</v>
      </c>
      <c r="I162" t="str">
        <f t="shared" si="2"/>
        <v xml:space="preserve"> , LOG-105367 , LOG-105461 , LOG-105290 , LOG-105161 , LOG-105217</v>
      </c>
    </row>
    <row r="163" spans="1:10" x14ac:dyDescent="0.35">
      <c r="A163" s="333" t="s">
        <v>2063</v>
      </c>
      <c r="B163" s="295" t="s">
        <v>2065</v>
      </c>
      <c r="D163" s="60" t="s">
        <v>1972</v>
      </c>
      <c r="E163" t="s">
        <v>1973</v>
      </c>
      <c r="F163" t="s">
        <v>1897</v>
      </c>
      <c r="G163" t="s">
        <v>1898</v>
      </c>
      <c r="H163" s="281" t="s">
        <v>1899</v>
      </c>
      <c r="I163" t="str">
        <f t="shared" si="2"/>
        <v xml:space="preserve"> , LOG-105367 , LOG-105461 , LOG-105290 , LOG-105161 , LOG-105217</v>
      </c>
    </row>
    <row r="164" spans="1:10" ht="87" x14ac:dyDescent="0.35">
      <c r="A164" s="320" t="s">
        <v>2063</v>
      </c>
      <c r="B164" s="296" t="s">
        <v>2066</v>
      </c>
      <c r="D164" s="60" t="s">
        <v>1972</v>
      </c>
      <c r="E164" t="s">
        <v>2067</v>
      </c>
      <c r="F164" t="s">
        <v>1897</v>
      </c>
      <c r="H164" s="281" t="s">
        <v>1899</v>
      </c>
      <c r="I164" t="str">
        <f t="shared" si="2"/>
        <v xml:space="preserve"> , LOG-105367 , LOG-106000 , LOG-105290 ,  , LOG-105217</v>
      </c>
    </row>
    <row r="165" spans="1:10" ht="29" x14ac:dyDescent="0.35">
      <c r="A165" s="321" t="s">
        <v>2063</v>
      </c>
      <c r="B165" s="290" t="s">
        <v>2068</v>
      </c>
      <c r="D165" s="60" t="s">
        <v>1972</v>
      </c>
      <c r="E165" t="s">
        <v>2067</v>
      </c>
      <c r="F165" t="s">
        <v>1995</v>
      </c>
      <c r="H165" s="281" t="s">
        <v>1899</v>
      </c>
      <c r="I165" t="str">
        <f t="shared" si="2"/>
        <v xml:space="preserve"> , LOG-105367 , LOG-106000 , LOG-105991 ,  , LOG-105217</v>
      </c>
    </row>
    <row r="166" spans="1:10" ht="29" x14ac:dyDescent="0.35">
      <c r="A166" s="325" t="s">
        <v>2063</v>
      </c>
      <c r="B166" s="289" t="s">
        <v>2069</v>
      </c>
      <c r="D166" s="60" t="s">
        <v>1972</v>
      </c>
      <c r="E166" t="s">
        <v>2067</v>
      </c>
      <c r="F166" t="s">
        <v>1995</v>
      </c>
      <c r="I166" t="str">
        <f t="shared" si="2"/>
        <v xml:space="preserve"> , LOG-105367 , LOG-106000 , LOG-105991 ,  , </v>
      </c>
    </row>
    <row r="167" spans="1:10" ht="29" x14ac:dyDescent="0.35">
      <c r="A167" s="308" t="s">
        <v>2063</v>
      </c>
      <c r="B167" s="290" t="s">
        <v>2070</v>
      </c>
      <c r="D167" s="60" t="s">
        <v>1972</v>
      </c>
      <c r="E167" t="s">
        <v>2067</v>
      </c>
      <c r="F167" t="s">
        <v>1995</v>
      </c>
      <c r="I167" t="str">
        <f t="shared" si="2"/>
        <v xml:space="preserve"> , LOG-105367 , LOG-106000 , LOG-105991 ,  , </v>
      </c>
    </row>
    <row r="168" spans="1:10" ht="29" x14ac:dyDescent="0.35">
      <c r="A168" s="320" t="s">
        <v>2063</v>
      </c>
      <c r="B168" s="296" t="s">
        <v>2071</v>
      </c>
      <c r="D168" s="60" t="s">
        <v>1972</v>
      </c>
      <c r="E168" t="s">
        <v>2067</v>
      </c>
      <c r="F168" t="s">
        <v>1995</v>
      </c>
      <c r="I168" t="str">
        <f t="shared" si="2"/>
        <v xml:space="preserve"> , LOG-105367 , LOG-106000 , LOG-105991 ,  , </v>
      </c>
    </row>
    <row r="169" spans="1:10" ht="29" x14ac:dyDescent="0.35">
      <c r="A169" s="318" t="s">
        <v>2063</v>
      </c>
      <c r="B169" s="295" t="s">
        <v>2072</v>
      </c>
      <c r="D169" s="60"/>
      <c r="E169" t="s">
        <v>2067</v>
      </c>
      <c r="F169" t="s">
        <v>1995</v>
      </c>
      <c r="I169" t="str">
        <f t="shared" si="2"/>
        <v xml:space="preserve"> ,  , LOG-106000 , LOG-105991 ,  , </v>
      </c>
      <c r="J169" s="341"/>
    </row>
    <row r="170" spans="1:10" ht="29" x14ac:dyDescent="0.35">
      <c r="A170" s="320" t="s">
        <v>2063</v>
      </c>
      <c r="B170" s="296" t="s">
        <v>2073</v>
      </c>
      <c r="D170" s="60" t="s">
        <v>1972</v>
      </c>
      <c r="E170" t="s">
        <v>2067</v>
      </c>
      <c r="F170" t="s">
        <v>1995</v>
      </c>
      <c r="I170" t="str">
        <f t="shared" si="2"/>
        <v xml:space="preserve"> , LOG-105367 , LOG-106000 , LOG-105991 ,  , </v>
      </c>
    </row>
    <row r="171" spans="1:10" ht="29" x14ac:dyDescent="0.35">
      <c r="A171" s="318" t="s">
        <v>2063</v>
      </c>
      <c r="B171" s="295" t="s">
        <v>2074</v>
      </c>
      <c r="D171" s="60"/>
      <c r="E171" t="s">
        <v>2067</v>
      </c>
      <c r="F171" t="s">
        <v>1995</v>
      </c>
      <c r="I171" t="str">
        <f t="shared" si="2"/>
        <v xml:space="preserve"> ,  , LOG-106000 , LOG-105991 ,  , </v>
      </c>
      <c r="J171" s="341"/>
    </row>
    <row r="172" spans="1:10" x14ac:dyDescent="0.35">
      <c r="A172" s="319" t="s">
        <v>2075</v>
      </c>
      <c r="B172" s="296" t="s">
        <v>2076</v>
      </c>
      <c r="D172" s="60" t="s">
        <v>1972</v>
      </c>
      <c r="E172" t="s">
        <v>1973</v>
      </c>
      <c r="F172" t="s">
        <v>1897</v>
      </c>
      <c r="G172" t="s">
        <v>1898</v>
      </c>
      <c r="I172" t="str">
        <f t="shared" si="2"/>
        <v xml:space="preserve"> , LOG-105367 , LOG-105461 , LOG-105290 , LOG-105161 , </v>
      </c>
    </row>
    <row r="173" spans="1:10" x14ac:dyDescent="0.35">
      <c r="A173" s="307" t="s">
        <v>2077</v>
      </c>
      <c r="B173" s="290" t="s">
        <v>2078</v>
      </c>
      <c r="C173" t="s">
        <v>1894</v>
      </c>
      <c r="D173" t="s">
        <v>2079</v>
      </c>
      <c r="F173" t="s">
        <v>1897</v>
      </c>
      <c r="G173" t="s">
        <v>1898</v>
      </c>
      <c r="H173" s="281" t="s">
        <v>1899</v>
      </c>
      <c r="I173" t="str">
        <f t="shared" si="2"/>
        <v>LOG-105005 , LOG-105758 ,  , LOG-105290 , LOG-105161 , LOG-105217</v>
      </c>
    </row>
    <row r="174" spans="1:10" x14ac:dyDescent="0.35">
      <c r="A174" s="309" t="s">
        <v>2077</v>
      </c>
      <c r="B174" s="289" t="s">
        <v>2080</v>
      </c>
      <c r="C174" t="s">
        <v>1894</v>
      </c>
      <c r="D174" t="s">
        <v>2079</v>
      </c>
      <c r="F174" t="s">
        <v>1897</v>
      </c>
      <c r="G174" t="s">
        <v>1898</v>
      </c>
      <c r="H174" s="281" t="s">
        <v>1899</v>
      </c>
      <c r="I174" t="str">
        <f t="shared" si="2"/>
        <v>LOG-105005 , LOG-105758 ,  , LOG-105290 , LOG-105161 , LOG-105217</v>
      </c>
    </row>
    <row r="175" spans="1:10" x14ac:dyDescent="0.35">
      <c r="A175" s="312" t="s">
        <v>2077</v>
      </c>
      <c r="B175" s="290" t="s">
        <v>2081</v>
      </c>
      <c r="C175" t="s">
        <v>1894</v>
      </c>
      <c r="D175" t="s">
        <v>2079</v>
      </c>
      <c r="F175" t="s">
        <v>1897</v>
      </c>
      <c r="G175" t="s">
        <v>1898</v>
      </c>
      <c r="H175" s="281" t="s">
        <v>1899</v>
      </c>
      <c r="I175" t="str">
        <f t="shared" si="2"/>
        <v>LOG-105005 , LOG-105758 ,  , LOG-105290 , LOG-105161 , LOG-105217</v>
      </c>
    </row>
    <row r="176" spans="1:10" x14ac:dyDescent="0.35">
      <c r="A176" s="311" t="s">
        <v>2077</v>
      </c>
      <c r="B176" s="289" t="s">
        <v>2082</v>
      </c>
      <c r="C176" t="s">
        <v>1894</v>
      </c>
      <c r="D176" t="s">
        <v>2079</v>
      </c>
      <c r="F176" t="s">
        <v>1897</v>
      </c>
      <c r="G176" t="s">
        <v>1898</v>
      </c>
      <c r="H176" s="281" t="s">
        <v>1899</v>
      </c>
      <c r="I176" t="str">
        <f t="shared" si="2"/>
        <v>LOG-105005 , LOG-105758 ,  , LOG-105290 , LOG-105161 , LOG-105217</v>
      </c>
    </row>
    <row r="177" spans="1:9" x14ac:dyDescent="0.35">
      <c r="A177" s="333" t="s">
        <v>2083</v>
      </c>
      <c r="B177" s="295" t="s">
        <v>2084</v>
      </c>
      <c r="C177" t="s">
        <v>1894</v>
      </c>
      <c r="D177" t="s">
        <v>2079</v>
      </c>
      <c r="E177" t="s">
        <v>1896</v>
      </c>
      <c r="F177" t="s">
        <v>1897</v>
      </c>
      <c r="G177" t="s">
        <v>1898</v>
      </c>
      <c r="H177" s="281" t="s">
        <v>1899</v>
      </c>
      <c r="I177" t="str">
        <f t="shared" si="2"/>
        <v>LOG-105005 , LOG-105758 , LOG-105499 , LOG-105290 , LOG-105161 , LOG-105217</v>
      </c>
    </row>
    <row r="178" spans="1:9" x14ac:dyDescent="0.35">
      <c r="A178" s="319" t="s">
        <v>2083</v>
      </c>
      <c r="B178" s="296" t="s">
        <v>2085</v>
      </c>
      <c r="C178" t="s">
        <v>1894</v>
      </c>
      <c r="D178" t="s">
        <v>2079</v>
      </c>
      <c r="F178" t="s">
        <v>1897</v>
      </c>
      <c r="G178" t="s">
        <v>1898</v>
      </c>
      <c r="H178" s="281" t="s">
        <v>1899</v>
      </c>
      <c r="I178" t="str">
        <f t="shared" si="2"/>
        <v>LOG-105005 , LOG-105758 ,  , LOG-105290 , LOG-105161 , LOG-105217</v>
      </c>
    </row>
    <row r="179" spans="1:9" x14ac:dyDescent="0.35">
      <c r="A179" s="336" t="s">
        <v>2083</v>
      </c>
      <c r="B179" s="295" t="s">
        <v>2086</v>
      </c>
      <c r="C179" t="s">
        <v>1894</v>
      </c>
      <c r="D179" t="s">
        <v>2079</v>
      </c>
      <c r="E179" t="s">
        <v>1896</v>
      </c>
      <c r="F179" t="s">
        <v>1897</v>
      </c>
      <c r="G179" t="s">
        <v>1898</v>
      </c>
      <c r="H179" s="281" t="s">
        <v>1899</v>
      </c>
      <c r="I179" t="str">
        <f t="shared" si="2"/>
        <v>LOG-105005 , LOG-105758 , LOG-105499 , LOG-105290 , LOG-105161 , LOG-105217</v>
      </c>
    </row>
    <row r="180" spans="1:9" x14ac:dyDescent="0.35">
      <c r="A180" s="320" t="s">
        <v>2083</v>
      </c>
      <c r="B180" s="296" t="s">
        <v>2087</v>
      </c>
      <c r="C180" t="s">
        <v>1894</v>
      </c>
      <c r="D180" t="s">
        <v>2079</v>
      </c>
      <c r="E180" t="s">
        <v>1896</v>
      </c>
      <c r="F180" t="s">
        <v>1897</v>
      </c>
      <c r="G180" t="s">
        <v>1898</v>
      </c>
      <c r="H180" s="281" t="s">
        <v>1899</v>
      </c>
      <c r="I180" t="str">
        <f t="shared" si="2"/>
        <v>LOG-105005 , LOG-105758 , LOG-105499 , LOG-105290 , LOG-105161 , LOG-105217</v>
      </c>
    </row>
    <row r="181" spans="1:9" x14ac:dyDescent="0.35">
      <c r="A181" s="318" t="s">
        <v>2083</v>
      </c>
      <c r="B181" s="295" t="s">
        <v>2088</v>
      </c>
      <c r="C181" t="s">
        <v>1894</v>
      </c>
      <c r="D181" t="s">
        <v>2079</v>
      </c>
      <c r="E181" t="s">
        <v>1896</v>
      </c>
      <c r="F181" t="s">
        <v>1897</v>
      </c>
      <c r="G181" t="s">
        <v>1898</v>
      </c>
      <c r="H181" s="281" t="s">
        <v>1899</v>
      </c>
      <c r="I181" t="str">
        <f t="shared" si="2"/>
        <v>LOG-105005 , LOG-105758 , LOG-105499 , LOG-105290 , LOG-105161 , LOG-105217</v>
      </c>
    </row>
    <row r="182" spans="1:9" x14ac:dyDescent="0.35">
      <c r="A182" s="319" t="s">
        <v>2083</v>
      </c>
      <c r="B182" s="296" t="s">
        <v>2089</v>
      </c>
      <c r="C182" t="s">
        <v>1894</v>
      </c>
      <c r="D182" t="s">
        <v>2079</v>
      </c>
      <c r="E182" t="s">
        <v>1896</v>
      </c>
      <c r="F182" t="s">
        <v>1897</v>
      </c>
      <c r="G182" t="s">
        <v>1898</v>
      </c>
      <c r="H182" s="281" t="s">
        <v>1899</v>
      </c>
      <c r="I182" t="str">
        <f t="shared" si="2"/>
        <v>LOG-105005 , LOG-105758 , LOG-105499 , LOG-105290 , LOG-105161 , LOG-105217</v>
      </c>
    </row>
    <row r="183" spans="1:9" x14ac:dyDescent="0.35">
      <c r="A183" s="307" t="s">
        <v>2077</v>
      </c>
      <c r="B183" s="290" t="s">
        <v>2090</v>
      </c>
      <c r="C183" t="s">
        <v>1894</v>
      </c>
      <c r="D183" t="s">
        <v>2079</v>
      </c>
      <c r="E183" t="s">
        <v>1896</v>
      </c>
      <c r="F183" t="s">
        <v>1897</v>
      </c>
      <c r="G183" t="s">
        <v>1898</v>
      </c>
      <c r="H183" s="281" t="s">
        <v>1899</v>
      </c>
      <c r="I183" t="str">
        <f t="shared" si="2"/>
        <v>LOG-105005 , LOG-105758 , LOG-105499 , LOG-105290 , LOG-105161 , LOG-105217</v>
      </c>
    </row>
    <row r="184" spans="1:9" x14ac:dyDescent="0.35">
      <c r="A184" s="309" t="s">
        <v>2077</v>
      </c>
      <c r="B184" s="289" t="s">
        <v>2091</v>
      </c>
      <c r="C184" t="s">
        <v>1894</v>
      </c>
      <c r="D184" t="s">
        <v>2079</v>
      </c>
      <c r="E184" t="s">
        <v>1896</v>
      </c>
      <c r="F184" t="s">
        <v>1897</v>
      </c>
      <c r="G184" t="s">
        <v>1898</v>
      </c>
      <c r="H184" s="281" t="s">
        <v>1899</v>
      </c>
      <c r="I184" t="str">
        <f t="shared" si="2"/>
        <v>LOG-105005 , LOG-105758 , LOG-105499 , LOG-105290 , LOG-105161 , LOG-105217</v>
      </c>
    </row>
    <row r="185" spans="1:9" ht="29" x14ac:dyDescent="0.35">
      <c r="A185" s="317" t="s">
        <v>2083</v>
      </c>
      <c r="B185" s="295" t="s">
        <v>2092</v>
      </c>
      <c r="C185" t="s">
        <v>1894</v>
      </c>
      <c r="D185" t="s">
        <v>2079</v>
      </c>
      <c r="F185" t="s">
        <v>1897</v>
      </c>
      <c r="G185" t="s">
        <v>1898</v>
      </c>
      <c r="H185" s="281" t="s">
        <v>1899</v>
      </c>
      <c r="I185" t="str">
        <f t="shared" si="2"/>
        <v>LOG-105005 , LOG-105758 ,  , LOG-105290 , LOG-105161 , LOG-105217</v>
      </c>
    </row>
    <row r="186" spans="1:9" ht="29" x14ac:dyDescent="0.35">
      <c r="A186" s="319" t="s">
        <v>2083</v>
      </c>
      <c r="B186" s="296" t="s">
        <v>2093</v>
      </c>
      <c r="C186" t="s">
        <v>1894</v>
      </c>
      <c r="D186" t="s">
        <v>2079</v>
      </c>
      <c r="F186" t="s">
        <v>1897</v>
      </c>
      <c r="G186" t="s">
        <v>1898</v>
      </c>
      <c r="H186" s="281" t="s">
        <v>1899</v>
      </c>
      <c r="I186" t="str">
        <f t="shared" si="2"/>
        <v>LOG-105005 , LOG-105758 ,  , LOG-105290 , LOG-105161 , LOG-105217</v>
      </c>
    </row>
    <row r="187" spans="1:9" x14ac:dyDescent="0.35">
      <c r="A187" s="312" t="s">
        <v>2077</v>
      </c>
      <c r="B187" s="301" t="s">
        <v>2094</v>
      </c>
      <c r="C187" t="s">
        <v>1894</v>
      </c>
      <c r="D187" t="s">
        <v>2079</v>
      </c>
      <c r="E187" t="s">
        <v>1896</v>
      </c>
      <c r="F187" t="s">
        <v>1897</v>
      </c>
      <c r="G187" t="s">
        <v>1898</v>
      </c>
      <c r="H187" s="281" t="s">
        <v>1899</v>
      </c>
      <c r="I187" t="str">
        <f t="shared" si="2"/>
        <v>LOG-105005 , LOG-105758 , LOG-105499 , LOG-105290 , LOG-105161 , LOG-105217</v>
      </c>
    </row>
    <row r="188" spans="1:9" ht="29" x14ac:dyDescent="0.35">
      <c r="A188" s="309" t="s">
        <v>2077</v>
      </c>
      <c r="B188" s="289" t="s">
        <v>2095</v>
      </c>
      <c r="C188" t="s">
        <v>1894</v>
      </c>
      <c r="D188" t="s">
        <v>2079</v>
      </c>
      <c r="E188" t="s">
        <v>1896</v>
      </c>
      <c r="F188" t="s">
        <v>1897</v>
      </c>
      <c r="G188" t="s">
        <v>1898</v>
      </c>
      <c r="H188" s="281" t="s">
        <v>1899</v>
      </c>
      <c r="I188" t="str">
        <f t="shared" si="2"/>
        <v>LOG-105005 , LOG-105758 , LOG-105499 , LOG-105290 , LOG-105161 , LOG-105217</v>
      </c>
    </row>
    <row r="189" spans="1:9" x14ac:dyDescent="0.35">
      <c r="A189" s="317" t="s">
        <v>2083</v>
      </c>
      <c r="B189" s="295" t="s">
        <v>2096</v>
      </c>
      <c r="C189" t="s">
        <v>1894</v>
      </c>
      <c r="D189" t="s">
        <v>2079</v>
      </c>
      <c r="E189" t="s">
        <v>1896</v>
      </c>
      <c r="F189" t="s">
        <v>1897</v>
      </c>
      <c r="G189" t="s">
        <v>1898</v>
      </c>
      <c r="H189" s="281" t="s">
        <v>1899</v>
      </c>
      <c r="I189" t="str">
        <f t="shared" si="2"/>
        <v>LOG-105005 , LOG-105758 , LOG-105499 , LOG-105290 , LOG-105161 , LOG-105217</v>
      </c>
    </row>
    <row r="190" spans="1:9" x14ac:dyDescent="0.35">
      <c r="A190" s="311" t="s">
        <v>2077</v>
      </c>
      <c r="B190" s="297" t="s">
        <v>2097</v>
      </c>
      <c r="C190" t="s">
        <v>1894</v>
      </c>
      <c r="D190" t="s">
        <v>2079</v>
      </c>
      <c r="E190" t="s">
        <v>2098</v>
      </c>
      <c r="F190" t="s">
        <v>1897</v>
      </c>
      <c r="G190" t="s">
        <v>1898</v>
      </c>
      <c r="H190" s="281" t="s">
        <v>1899</v>
      </c>
      <c r="I190" t="str">
        <f t="shared" si="2"/>
        <v>LOG-105005 , LOG-105758 , LOG-105462 , LOG-105290 , LOG-105161 , LOG-105217</v>
      </c>
    </row>
    <row r="191" spans="1:9" x14ac:dyDescent="0.35">
      <c r="A191" s="312" t="s">
        <v>2077</v>
      </c>
      <c r="B191" s="293" t="s">
        <v>2099</v>
      </c>
      <c r="C191" t="s">
        <v>1894</v>
      </c>
      <c r="D191" t="s">
        <v>2079</v>
      </c>
      <c r="E191" t="s">
        <v>2098</v>
      </c>
      <c r="F191" t="s">
        <v>1897</v>
      </c>
      <c r="G191" t="s">
        <v>1898</v>
      </c>
      <c r="H191" s="281" t="s">
        <v>1899</v>
      </c>
      <c r="I191" t="str">
        <f t="shared" si="2"/>
        <v>LOG-105005 , LOG-105758 , LOG-105462 , LOG-105290 , LOG-105161 , LOG-105217</v>
      </c>
    </row>
    <row r="192" spans="1:9" x14ac:dyDescent="0.35">
      <c r="A192" s="309" t="s">
        <v>2077</v>
      </c>
      <c r="B192" s="289" t="s">
        <v>2100</v>
      </c>
      <c r="C192" t="s">
        <v>1894</v>
      </c>
      <c r="D192" t="s">
        <v>2079</v>
      </c>
      <c r="E192" t="s">
        <v>2098</v>
      </c>
      <c r="F192" t="s">
        <v>1897</v>
      </c>
      <c r="G192" t="s">
        <v>1898</v>
      </c>
      <c r="H192" s="281" t="s">
        <v>1899</v>
      </c>
      <c r="I192" t="str">
        <f t="shared" si="2"/>
        <v>LOG-105005 , LOG-105758 , LOG-105462 , LOG-105290 , LOG-105161 , LOG-105217</v>
      </c>
    </row>
    <row r="193" spans="1:9" x14ac:dyDescent="0.35">
      <c r="A193" s="307" t="s">
        <v>2077</v>
      </c>
      <c r="B193" s="290" t="s">
        <v>2101</v>
      </c>
      <c r="C193" t="s">
        <v>1894</v>
      </c>
      <c r="D193" t="s">
        <v>2079</v>
      </c>
      <c r="E193" t="s">
        <v>2098</v>
      </c>
      <c r="F193" t="s">
        <v>1897</v>
      </c>
      <c r="G193" t="s">
        <v>1898</v>
      </c>
      <c r="H193" s="281" t="s">
        <v>1899</v>
      </c>
      <c r="I193" t="str">
        <f t="shared" si="2"/>
        <v>LOG-105005 , LOG-105758 , LOG-105462 , LOG-105290 , LOG-105161 , LOG-105217</v>
      </c>
    </row>
    <row r="194" spans="1:9" x14ac:dyDescent="0.35">
      <c r="A194" s="311" t="s">
        <v>2077</v>
      </c>
      <c r="B194" s="289" t="s">
        <v>2102</v>
      </c>
      <c r="C194" t="s">
        <v>1894</v>
      </c>
      <c r="D194" t="s">
        <v>2079</v>
      </c>
      <c r="E194" t="s">
        <v>2098</v>
      </c>
      <c r="F194" t="s">
        <v>1897</v>
      </c>
      <c r="G194" t="s">
        <v>1898</v>
      </c>
      <c r="H194" s="281" t="s">
        <v>1899</v>
      </c>
      <c r="I194" t="str">
        <f t="shared" si="2"/>
        <v>LOG-105005 , LOG-105758 , LOG-105462 , LOG-105290 , LOG-105161 , LOG-105217</v>
      </c>
    </row>
    <row r="195" spans="1:9" x14ac:dyDescent="0.35">
      <c r="A195" s="307" t="s">
        <v>2077</v>
      </c>
      <c r="B195" s="290" t="s">
        <v>2103</v>
      </c>
      <c r="C195" t="s">
        <v>1894</v>
      </c>
      <c r="D195" t="s">
        <v>2079</v>
      </c>
      <c r="F195" t="s">
        <v>1897</v>
      </c>
      <c r="G195" t="s">
        <v>1898</v>
      </c>
      <c r="H195" s="281" t="s">
        <v>1899</v>
      </c>
      <c r="I195" t="str">
        <f t="shared" ref="I195:I258" si="3">C195&amp;" , "&amp;D195&amp;" , "&amp;E195&amp;" , "&amp;F195&amp;" , "&amp;G195&amp;" , "&amp;H195</f>
        <v>LOG-105005 , LOG-105758 ,  , LOG-105290 , LOG-105161 , LOG-105217</v>
      </c>
    </row>
    <row r="196" spans="1:9" x14ac:dyDescent="0.35">
      <c r="A196" s="309" t="s">
        <v>2077</v>
      </c>
      <c r="B196" s="289" t="s">
        <v>2104</v>
      </c>
      <c r="C196" t="s">
        <v>1894</v>
      </c>
      <c r="D196" t="s">
        <v>2079</v>
      </c>
      <c r="E196" t="s">
        <v>1896</v>
      </c>
      <c r="F196" t="s">
        <v>1897</v>
      </c>
      <c r="G196" t="s">
        <v>1898</v>
      </c>
      <c r="H196" s="281" t="s">
        <v>1899</v>
      </c>
      <c r="I196" t="str">
        <f t="shared" si="3"/>
        <v>LOG-105005 , LOG-105758 , LOG-105499 , LOG-105290 , LOG-105161 , LOG-105217</v>
      </c>
    </row>
    <row r="197" spans="1:9" x14ac:dyDescent="0.35">
      <c r="A197" s="307" t="s">
        <v>2077</v>
      </c>
      <c r="B197" s="290" t="s">
        <v>2105</v>
      </c>
      <c r="C197" t="s">
        <v>1894</v>
      </c>
      <c r="D197" t="s">
        <v>2079</v>
      </c>
      <c r="E197" t="s">
        <v>1896</v>
      </c>
      <c r="F197" t="s">
        <v>1897</v>
      </c>
      <c r="G197" t="s">
        <v>1898</v>
      </c>
      <c r="H197" s="281" t="s">
        <v>1899</v>
      </c>
      <c r="I197" t="str">
        <f t="shared" si="3"/>
        <v>LOG-105005 , LOG-105758 , LOG-105499 , LOG-105290 , LOG-105161 , LOG-105217</v>
      </c>
    </row>
    <row r="198" spans="1:9" x14ac:dyDescent="0.35">
      <c r="A198" s="311" t="s">
        <v>2077</v>
      </c>
      <c r="B198" s="289" t="s">
        <v>2106</v>
      </c>
      <c r="C198" t="s">
        <v>1894</v>
      </c>
      <c r="D198" t="s">
        <v>2079</v>
      </c>
      <c r="E198" t="s">
        <v>1896</v>
      </c>
      <c r="F198" t="s">
        <v>1897</v>
      </c>
      <c r="G198" t="s">
        <v>1898</v>
      </c>
      <c r="H198" s="281" t="s">
        <v>1899</v>
      </c>
      <c r="I198" t="str">
        <f t="shared" si="3"/>
        <v>LOG-105005 , LOG-105758 , LOG-105499 , LOG-105290 , LOG-105161 , LOG-105217</v>
      </c>
    </row>
    <row r="199" spans="1:9" x14ac:dyDescent="0.35">
      <c r="A199" s="312" t="s">
        <v>2077</v>
      </c>
      <c r="B199" s="290" t="s">
        <v>2107</v>
      </c>
      <c r="C199" t="s">
        <v>1894</v>
      </c>
      <c r="D199" t="s">
        <v>2079</v>
      </c>
      <c r="E199" t="s">
        <v>1896</v>
      </c>
      <c r="F199" t="s">
        <v>1897</v>
      </c>
      <c r="G199" t="s">
        <v>1898</v>
      </c>
      <c r="H199" s="281" t="s">
        <v>1899</v>
      </c>
      <c r="I199" t="str">
        <f t="shared" si="3"/>
        <v>LOG-105005 , LOG-105758 , LOG-105499 , LOG-105290 , LOG-105161 , LOG-105217</v>
      </c>
    </row>
    <row r="200" spans="1:9" x14ac:dyDescent="0.35">
      <c r="A200" s="335" t="s">
        <v>2083</v>
      </c>
      <c r="B200" s="296" t="s">
        <v>2108</v>
      </c>
      <c r="C200" t="s">
        <v>1894</v>
      </c>
      <c r="D200" t="s">
        <v>2079</v>
      </c>
      <c r="E200" t="s">
        <v>1896</v>
      </c>
      <c r="F200" t="s">
        <v>1897</v>
      </c>
      <c r="G200" t="s">
        <v>1898</v>
      </c>
      <c r="H200" s="281" t="s">
        <v>1899</v>
      </c>
      <c r="I200" t="str">
        <f t="shared" si="3"/>
        <v>LOG-105005 , LOG-105758 , LOG-105499 , LOG-105290 , LOG-105161 , LOG-105217</v>
      </c>
    </row>
    <row r="201" spans="1:9" x14ac:dyDescent="0.35">
      <c r="A201" s="336" t="s">
        <v>2083</v>
      </c>
      <c r="B201" s="295" t="s">
        <v>2109</v>
      </c>
      <c r="C201" t="s">
        <v>1894</v>
      </c>
      <c r="D201" t="s">
        <v>2079</v>
      </c>
      <c r="E201" t="s">
        <v>1896</v>
      </c>
      <c r="F201" t="s">
        <v>1897</v>
      </c>
      <c r="G201" t="s">
        <v>1898</v>
      </c>
      <c r="H201" s="281" t="s">
        <v>1899</v>
      </c>
      <c r="I201" t="str">
        <f t="shared" si="3"/>
        <v>LOG-105005 , LOG-105758 , LOG-105499 , LOG-105290 , LOG-105161 , LOG-105217</v>
      </c>
    </row>
    <row r="202" spans="1:9" x14ac:dyDescent="0.35">
      <c r="A202" s="335" t="s">
        <v>2083</v>
      </c>
      <c r="B202" s="296" t="s">
        <v>2110</v>
      </c>
      <c r="C202" t="s">
        <v>1894</v>
      </c>
      <c r="D202" t="s">
        <v>2079</v>
      </c>
      <c r="E202" t="s">
        <v>1896</v>
      </c>
      <c r="F202" t="s">
        <v>1897</v>
      </c>
      <c r="G202" t="s">
        <v>1898</v>
      </c>
      <c r="H202" s="281" t="s">
        <v>1899</v>
      </c>
      <c r="I202" t="str">
        <f t="shared" si="3"/>
        <v>LOG-105005 , LOG-105758 , LOG-105499 , LOG-105290 , LOG-105161 , LOG-105217</v>
      </c>
    </row>
    <row r="203" spans="1:9" x14ac:dyDescent="0.35">
      <c r="A203" s="336" t="s">
        <v>2083</v>
      </c>
      <c r="B203" s="295" t="s">
        <v>2111</v>
      </c>
      <c r="C203" t="s">
        <v>1894</v>
      </c>
      <c r="D203" t="s">
        <v>2079</v>
      </c>
      <c r="E203" t="s">
        <v>1896</v>
      </c>
      <c r="F203" t="s">
        <v>1897</v>
      </c>
      <c r="G203" t="s">
        <v>1898</v>
      </c>
      <c r="H203" s="281" t="s">
        <v>1899</v>
      </c>
      <c r="I203" t="str">
        <f t="shared" si="3"/>
        <v>LOG-105005 , LOG-105758 , LOG-105499 , LOG-105290 , LOG-105161 , LOG-105217</v>
      </c>
    </row>
    <row r="204" spans="1:9" x14ac:dyDescent="0.35">
      <c r="A204" s="335" t="s">
        <v>2083</v>
      </c>
      <c r="B204" s="296" t="s">
        <v>2112</v>
      </c>
      <c r="C204" t="s">
        <v>1894</v>
      </c>
      <c r="D204" t="s">
        <v>2079</v>
      </c>
      <c r="E204" t="s">
        <v>1896</v>
      </c>
      <c r="F204" t="s">
        <v>1897</v>
      </c>
      <c r="G204" t="s">
        <v>1898</v>
      </c>
      <c r="H204" s="281" t="s">
        <v>1899</v>
      </c>
      <c r="I204" t="str">
        <f t="shared" si="3"/>
        <v>LOG-105005 , LOG-105758 , LOG-105499 , LOG-105290 , LOG-105161 , LOG-105217</v>
      </c>
    </row>
    <row r="205" spans="1:9" x14ac:dyDescent="0.35">
      <c r="A205" s="307" t="s">
        <v>2077</v>
      </c>
      <c r="B205" s="290" t="s">
        <v>2113</v>
      </c>
      <c r="C205" t="s">
        <v>1894</v>
      </c>
      <c r="D205" t="s">
        <v>2079</v>
      </c>
      <c r="E205" t="s">
        <v>1896</v>
      </c>
      <c r="F205" t="s">
        <v>1897</v>
      </c>
      <c r="G205" t="s">
        <v>1898</v>
      </c>
      <c r="H205" s="281" t="s">
        <v>1899</v>
      </c>
      <c r="I205" t="str">
        <f t="shared" si="3"/>
        <v>LOG-105005 , LOG-105758 , LOG-105499 , LOG-105290 , LOG-105161 , LOG-105217</v>
      </c>
    </row>
    <row r="206" spans="1:9" x14ac:dyDescent="0.35">
      <c r="A206" s="309" t="s">
        <v>2077</v>
      </c>
      <c r="B206" s="289" t="s">
        <v>2114</v>
      </c>
      <c r="C206" t="s">
        <v>1894</v>
      </c>
      <c r="D206" t="s">
        <v>2079</v>
      </c>
      <c r="E206" t="s">
        <v>1896</v>
      </c>
      <c r="F206" t="s">
        <v>1897</v>
      </c>
      <c r="G206" t="s">
        <v>1898</v>
      </c>
      <c r="H206" s="281" t="s">
        <v>1899</v>
      </c>
      <c r="I206" t="str">
        <f t="shared" si="3"/>
        <v>LOG-105005 , LOG-105758 , LOG-105499 , LOG-105290 , LOG-105161 , LOG-105217</v>
      </c>
    </row>
    <row r="207" spans="1:9" x14ac:dyDescent="0.35">
      <c r="A207" s="307" t="s">
        <v>2077</v>
      </c>
      <c r="B207" s="301" t="s">
        <v>2115</v>
      </c>
      <c r="C207" t="s">
        <v>1894</v>
      </c>
      <c r="D207" t="s">
        <v>2079</v>
      </c>
      <c r="E207" t="s">
        <v>1896</v>
      </c>
      <c r="F207" t="s">
        <v>1897</v>
      </c>
      <c r="G207" t="s">
        <v>1898</v>
      </c>
      <c r="H207" s="281" t="s">
        <v>1899</v>
      </c>
      <c r="I207" t="str">
        <f t="shared" si="3"/>
        <v>LOG-105005 , LOG-105758 , LOG-105499 , LOG-105290 , LOG-105161 , LOG-105217</v>
      </c>
    </row>
    <row r="208" spans="1:9" x14ac:dyDescent="0.35">
      <c r="A208" s="326" t="s">
        <v>2083</v>
      </c>
      <c r="B208" s="296" t="s">
        <v>2116</v>
      </c>
      <c r="C208" t="s">
        <v>1894</v>
      </c>
      <c r="D208" t="s">
        <v>2079</v>
      </c>
      <c r="F208" t="s">
        <v>1897</v>
      </c>
      <c r="G208" t="s">
        <v>1898</v>
      </c>
      <c r="H208" s="281" t="s">
        <v>1899</v>
      </c>
      <c r="I208" t="str">
        <f t="shared" si="3"/>
        <v>LOG-105005 , LOG-105758 ,  , LOG-105290 , LOG-105161 , LOG-105217</v>
      </c>
    </row>
    <row r="209" spans="1:10" x14ac:dyDescent="0.35">
      <c r="A209" s="317" t="s">
        <v>2083</v>
      </c>
      <c r="B209" s="295" t="s">
        <v>2117</v>
      </c>
      <c r="C209" t="s">
        <v>1894</v>
      </c>
      <c r="D209" t="s">
        <v>2079</v>
      </c>
      <c r="E209" t="s">
        <v>1896</v>
      </c>
      <c r="F209" t="s">
        <v>1897</v>
      </c>
      <c r="G209" t="s">
        <v>1898</v>
      </c>
      <c r="H209" s="281" t="s">
        <v>1899</v>
      </c>
      <c r="I209" t="str">
        <f t="shared" si="3"/>
        <v>LOG-105005 , LOG-105758 , LOG-105499 , LOG-105290 , LOG-105161 , LOG-105217</v>
      </c>
    </row>
    <row r="210" spans="1:10" x14ac:dyDescent="0.35">
      <c r="A210" s="335" t="s">
        <v>2083</v>
      </c>
      <c r="B210" s="296" t="s">
        <v>2118</v>
      </c>
      <c r="C210" t="s">
        <v>1894</v>
      </c>
      <c r="D210" t="s">
        <v>2079</v>
      </c>
      <c r="E210" t="s">
        <v>1896</v>
      </c>
      <c r="F210" t="s">
        <v>1897</v>
      </c>
      <c r="G210" t="s">
        <v>1898</v>
      </c>
      <c r="I210" t="str">
        <f t="shared" si="3"/>
        <v xml:space="preserve">LOG-105005 , LOG-105758 , LOG-105499 , LOG-105290 , LOG-105161 , </v>
      </c>
    </row>
    <row r="211" spans="1:10" x14ac:dyDescent="0.35">
      <c r="A211" s="336" t="s">
        <v>2083</v>
      </c>
      <c r="B211" s="295" t="s">
        <v>2119</v>
      </c>
      <c r="C211" t="s">
        <v>1894</v>
      </c>
      <c r="D211" t="s">
        <v>2079</v>
      </c>
      <c r="E211" t="s">
        <v>1896</v>
      </c>
      <c r="F211" t="s">
        <v>1897</v>
      </c>
      <c r="G211" t="s">
        <v>1898</v>
      </c>
      <c r="H211" s="281" t="s">
        <v>1899</v>
      </c>
      <c r="I211" t="str">
        <f t="shared" si="3"/>
        <v>LOG-105005 , LOG-105758 , LOG-105499 , LOG-105290 , LOG-105161 , LOG-105217</v>
      </c>
    </row>
    <row r="212" spans="1:10" x14ac:dyDescent="0.35">
      <c r="A212" s="322" t="s">
        <v>2120</v>
      </c>
      <c r="B212" s="297" t="s">
        <v>2053</v>
      </c>
      <c r="D212" t="s">
        <v>2079</v>
      </c>
      <c r="G212" t="s">
        <v>1898</v>
      </c>
      <c r="H212" s="281" t="s">
        <v>1899</v>
      </c>
      <c r="I212" t="str">
        <f t="shared" si="3"/>
        <v xml:space="preserve"> , LOG-105758 ,  ,  , LOG-105161 , LOG-105217</v>
      </c>
    </row>
    <row r="213" spans="1:10" x14ac:dyDescent="0.35">
      <c r="A213" s="324" t="s">
        <v>2120</v>
      </c>
      <c r="B213" s="293" t="s">
        <v>2121</v>
      </c>
      <c r="D213" t="s">
        <v>2079</v>
      </c>
      <c r="G213" t="s">
        <v>1898</v>
      </c>
      <c r="H213" s="281" t="s">
        <v>1899</v>
      </c>
      <c r="I213" t="str">
        <f t="shared" si="3"/>
        <v xml:space="preserve"> , LOG-105758 ,  ,  , LOG-105161 , LOG-105217</v>
      </c>
    </row>
    <row r="214" spans="1:10" x14ac:dyDescent="0.35">
      <c r="A214" s="322" t="s">
        <v>2122</v>
      </c>
      <c r="B214" s="297" t="s">
        <v>2090</v>
      </c>
      <c r="D214" t="s">
        <v>2079</v>
      </c>
      <c r="F214" t="s">
        <v>1897</v>
      </c>
      <c r="G214" t="s">
        <v>1898</v>
      </c>
      <c r="H214" s="281" t="s">
        <v>1899</v>
      </c>
      <c r="I214" t="str">
        <f t="shared" si="3"/>
        <v xml:space="preserve"> , LOG-105758 ,  , LOG-105290 , LOG-105161 , LOG-105217</v>
      </c>
    </row>
    <row r="215" spans="1:10" x14ac:dyDescent="0.35">
      <c r="A215" s="324" t="s">
        <v>2122</v>
      </c>
      <c r="B215" s="293" t="s">
        <v>2123</v>
      </c>
      <c r="D215" t="s">
        <v>2079</v>
      </c>
      <c r="G215" t="s">
        <v>1898</v>
      </c>
      <c r="H215" s="281" t="s">
        <v>1899</v>
      </c>
      <c r="I215" t="str">
        <f t="shared" si="3"/>
        <v xml:space="preserve"> , LOG-105758 ,  ,  , LOG-105161 , LOG-105217</v>
      </c>
    </row>
    <row r="216" spans="1:10" x14ac:dyDescent="0.35">
      <c r="A216" s="323" t="s">
        <v>2122</v>
      </c>
      <c r="B216" s="297" t="s">
        <v>2124</v>
      </c>
      <c r="D216" t="s">
        <v>2079</v>
      </c>
      <c r="G216" t="s">
        <v>1898</v>
      </c>
      <c r="H216" s="281" t="s">
        <v>1899</v>
      </c>
      <c r="I216" t="str">
        <f t="shared" si="3"/>
        <v xml:space="preserve"> , LOG-105758 ,  ,  , LOG-105161 , LOG-105217</v>
      </c>
    </row>
    <row r="217" spans="1:10" ht="29" x14ac:dyDescent="0.35">
      <c r="A217" s="314" t="s">
        <v>2122</v>
      </c>
      <c r="B217" s="293" t="s">
        <v>2125</v>
      </c>
      <c r="D217" t="s">
        <v>2079</v>
      </c>
      <c r="G217" t="s">
        <v>1898</v>
      </c>
      <c r="H217" s="281" t="s">
        <v>1899</v>
      </c>
      <c r="I217" t="str">
        <f t="shared" si="3"/>
        <v xml:space="preserve"> , LOG-105758 ,  ,  , LOG-105161 , LOG-105217</v>
      </c>
    </row>
    <row r="218" spans="1:10" x14ac:dyDescent="0.35">
      <c r="A218" s="323" t="s">
        <v>2122</v>
      </c>
      <c r="B218" s="297" t="s">
        <v>2126</v>
      </c>
      <c r="D218" t="s">
        <v>2079</v>
      </c>
      <c r="G218" t="s">
        <v>1898</v>
      </c>
      <c r="H218" s="281" t="s">
        <v>1899</v>
      </c>
      <c r="I218" t="str">
        <f t="shared" si="3"/>
        <v xml:space="preserve"> , LOG-105758 ,  ,  , LOG-105161 , LOG-105217</v>
      </c>
    </row>
    <row r="219" spans="1:10" x14ac:dyDescent="0.35">
      <c r="A219" s="314" t="s">
        <v>2122</v>
      </c>
      <c r="B219" s="293" t="s">
        <v>2127</v>
      </c>
      <c r="D219" t="s">
        <v>2079</v>
      </c>
      <c r="G219" t="s">
        <v>1898</v>
      </c>
      <c r="H219" s="281" t="s">
        <v>1899</v>
      </c>
      <c r="I219" t="str">
        <f t="shared" si="3"/>
        <v xml:space="preserve"> , LOG-105758 ,  ,  , LOG-105161 , LOG-105217</v>
      </c>
    </row>
    <row r="220" spans="1:10" x14ac:dyDescent="0.35">
      <c r="A220" s="323" t="s">
        <v>2122</v>
      </c>
      <c r="B220" s="297" t="s">
        <v>2114</v>
      </c>
      <c r="D220" t="s">
        <v>2079</v>
      </c>
      <c r="G220" t="s">
        <v>1898</v>
      </c>
      <c r="H220" s="281" t="s">
        <v>1899</v>
      </c>
      <c r="I220" t="str">
        <f t="shared" si="3"/>
        <v xml:space="preserve"> , LOG-105758 ,  ,  , LOG-105161 , LOG-105217</v>
      </c>
    </row>
    <row r="221" spans="1:10" x14ac:dyDescent="0.35">
      <c r="A221" s="333" t="s">
        <v>2128</v>
      </c>
      <c r="B221" s="295" t="s">
        <v>2080</v>
      </c>
      <c r="I221" t="str">
        <f t="shared" si="3"/>
        <v xml:space="preserve"> ,  ,  ,  ,  , </v>
      </c>
      <c r="J221" t="s">
        <v>2129</v>
      </c>
    </row>
    <row r="222" spans="1:10" x14ac:dyDescent="0.35">
      <c r="A222" s="326" t="s">
        <v>2128</v>
      </c>
      <c r="B222" s="296" t="s">
        <v>2081</v>
      </c>
      <c r="I222" t="str">
        <f t="shared" si="3"/>
        <v xml:space="preserve"> ,  ,  ,  ,  , </v>
      </c>
      <c r="J222" t="s">
        <v>2129</v>
      </c>
    </row>
    <row r="223" spans="1:10" x14ac:dyDescent="0.35">
      <c r="A223" s="318" t="s">
        <v>2128</v>
      </c>
      <c r="B223" s="295" t="s">
        <v>2130</v>
      </c>
      <c r="I223" t="str">
        <f t="shared" si="3"/>
        <v xml:space="preserve"> ,  ,  ,  ,  , </v>
      </c>
      <c r="J223" t="s">
        <v>2129</v>
      </c>
    </row>
    <row r="224" spans="1:10" x14ac:dyDescent="0.35">
      <c r="A224" s="320" t="s">
        <v>2128</v>
      </c>
      <c r="B224" s="296" t="s">
        <v>2104</v>
      </c>
      <c r="I224" t="str">
        <f t="shared" si="3"/>
        <v xml:space="preserve"> ,  ,  ,  ,  , </v>
      </c>
      <c r="J224" t="s">
        <v>2129</v>
      </c>
    </row>
    <row r="225" spans="1:10" x14ac:dyDescent="0.35">
      <c r="A225" s="318" t="s">
        <v>2128</v>
      </c>
      <c r="B225" s="295" t="s">
        <v>2091</v>
      </c>
      <c r="I225" t="str">
        <f t="shared" si="3"/>
        <v xml:space="preserve"> ,  ,  ,  ,  , </v>
      </c>
      <c r="J225" t="s">
        <v>2129</v>
      </c>
    </row>
    <row r="226" spans="1:10" x14ac:dyDescent="0.35">
      <c r="A226" s="320" t="s">
        <v>2128</v>
      </c>
      <c r="B226" s="296" t="s">
        <v>2100</v>
      </c>
      <c r="I226" t="str">
        <f t="shared" si="3"/>
        <v xml:space="preserve"> ,  ,  ,  ,  , </v>
      </c>
      <c r="J226" t="s">
        <v>2129</v>
      </c>
    </row>
    <row r="227" spans="1:10" x14ac:dyDescent="0.35">
      <c r="A227" s="318" t="s">
        <v>2128</v>
      </c>
      <c r="B227" s="295" t="s">
        <v>2084</v>
      </c>
      <c r="I227" t="str">
        <f t="shared" si="3"/>
        <v xml:space="preserve"> ,  ,  ,  ,  , </v>
      </c>
      <c r="J227" t="s">
        <v>2129</v>
      </c>
    </row>
    <row r="228" spans="1:10" x14ac:dyDescent="0.35">
      <c r="A228" s="320" t="s">
        <v>2128</v>
      </c>
      <c r="B228" s="296" t="s">
        <v>2090</v>
      </c>
      <c r="I228" t="str">
        <f t="shared" si="3"/>
        <v xml:space="preserve"> ,  ,  ,  ,  , </v>
      </c>
      <c r="J228" t="s">
        <v>2129</v>
      </c>
    </row>
    <row r="229" spans="1:10" x14ac:dyDescent="0.35">
      <c r="A229" s="333" t="s">
        <v>2128</v>
      </c>
      <c r="B229" s="295" t="s">
        <v>2080</v>
      </c>
      <c r="I229" t="str">
        <f t="shared" si="3"/>
        <v xml:space="preserve"> ,  ,  ,  ,  , </v>
      </c>
      <c r="J229" t="s">
        <v>2129</v>
      </c>
    </row>
    <row r="230" spans="1:10" x14ac:dyDescent="0.35">
      <c r="A230" s="326" t="s">
        <v>2128</v>
      </c>
      <c r="B230" s="296" t="s">
        <v>2131</v>
      </c>
      <c r="I230" t="str">
        <f t="shared" si="3"/>
        <v xml:space="preserve"> ,  ,  ,  ,  , </v>
      </c>
      <c r="J230" t="s">
        <v>2129</v>
      </c>
    </row>
    <row r="231" spans="1:10" x14ac:dyDescent="0.35">
      <c r="A231" s="307" t="s">
        <v>2132</v>
      </c>
      <c r="B231" s="301" t="s">
        <v>2133</v>
      </c>
      <c r="D231" t="s">
        <v>2134</v>
      </c>
      <c r="F231" t="s">
        <v>1897</v>
      </c>
      <c r="G231" t="s">
        <v>1898</v>
      </c>
      <c r="H231" s="281" t="s">
        <v>1899</v>
      </c>
      <c r="I231" t="str">
        <f t="shared" si="3"/>
        <v xml:space="preserve"> , LOG-105761 ,  , LOG-105290 , LOG-105161 , LOG-105217</v>
      </c>
    </row>
    <row r="232" spans="1:10" x14ac:dyDescent="0.35">
      <c r="A232" s="309" t="s">
        <v>2132</v>
      </c>
      <c r="B232" s="289" t="s">
        <v>2135</v>
      </c>
      <c r="D232" t="s">
        <v>2134</v>
      </c>
      <c r="G232" t="s">
        <v>1898</v>
      </c>
      <c r="H232" s="281" t="s">
        <v>1899</v>
      </c>
      <c r="I232" t="str">
        <f t="shared" si="3"/>
        <v xml:space="preserve"> , LOG-105761 ,  ,  , LOG-105161 , LOG-105217</v>
      </c>
    </row>
    <row r="233" spans="1:10" x14ac:dyDescent="0.35">
      <c r="A233" s="307" t="s">
        <v>2132</v>
      </c>
      <c r="B233" s="290" t="s">
        <v>2136</v>
      </c>
      <c r="D233" t="s">
        <v>2134</v>
      </c>
      <c r="G233" t="s">
        <v>1898</v>
      </c>
      <c r="H233" s="281" t="s">
        <v>1899</v>
      </c>
      <c r="I233" t="str">
        <f t="shared" si="3"/>
        <v xml:space="preserve"> , LOG-105761 ,  ,  , LOG-105161 , LOG-105217</v>
      </c>
    </row>
    <row r="234" spans="1:10" x14ac:dyDescent="0.35">
      <c r="A234" s="309" t="s">
        <v>2132</v>
      </c>
      <c r="B234" s="289" t="s">
        <v>1931</v>
      </c>
      <c r="D234" t="s">
        <v>2134</v>
      </c>
      <c r="G234" t="s">
        <v>1898</v>
      </c>
      <c r="H234" s="281" t="s">
        <v>1899</v>
      </c>
      <c r="I234" t="str">
        <f t="shared" si="3"/>
        <v xml:space="preserve"> , LOG-105761 ,  ,  , LOG-105161 , LOG-105217</v>
      </c>
    </row>
    <row r="235" spans="1:10" x14ac:dyDescent="0.35">
      <c r="A235" s="312" t="s">
        <v>2132</v>
      </c>
      <c r="B235" s="290" t="s">
        <v>2137</v>
      </c>
      <c r="D235" t="s">
        <v>2134</v>
      </c>
      <c r="G235" t="s">
        <v>1898</v>
      </c>
      <c r="H235" s="281" t="s">
        <v>1899</v>
      </c>
      <c r="I235" t="str">
        <f t="shared" si="3"/>
        <v xml:space="preserve"> , LOG-105761 ,  ,  , LOG-105161 , LOG-105217</v>
      </c>
    </row>
    <row r="236" spans="1:10" x14ac:dyDescent="0.35">
      <c r="A236" s="337" t="s">
        <v>2132</v>
      </c>
      <c r="B236" s="288" t="s">
        <v>1922</v>
      </c>
      <c r="D236" t="s">
        <v>2134</v>
      </c>
      <c r="G236" t="s">
        <v>1898</v>
      </c>
      <c r="I236" t="str">
        <f t="shared" si="3"/>
        <v xml:space="preserve"> , LOG-105761 ,  ,  , LOG-105161 , </v>
      </c>
    </row>
    <row r="237" spans="1:10" x14ac:dyDescent="0.35">
      <c r="A237" s="312" t="s">
        <v>2132</v>
      </c>
      <c r="B237" s="290" t="s">
        <v>2138</v>
      </c>
      <c r="C237" t="s">
        <v>1894</v>
      </c>
      <c r="D237" t="s">
        <v>2134</v>
      </c>
      <c r="G237" t="s">
        <v>1898</v>
      </c>
      <c r="H237" s="281" t="s">
        <v>1899</v>
      </c>
      <c r="I237" t="str">
        <f t="shared" si="3"/>
        <v>LOG-105005 , LOG-105761 ,  ,  , LOG-105161 , LOG-105217</v>
      </c>
    </row>
    <row r="238" spans="1:10" x14ac:dyDescent="0.35">
      <c r="A238" s="315" t="s">
        <v>2132</v>
      </c>
      <c r="B238" s="294" t="s">
        <v>2139</v>
      </c>
      <c r="C238" t="s">
        <v>1894</v>
      </c>
      <c r="D238" t="s">
        <v>2134</v>
      </c>
      <c r="G238" t="s">
        <v>1898</v>
      </c>
      <c r="H238" s="281" t="s">
        <v>1899</v>
      </c>
      <c r="I238" t="str">
        <f t="shared" si="3"/>
        <v>LOG-105005 , LOG-105761 ,  ,  , LOG-105161 , LOG-105217</v>
      </c>
    </row>
    <row r="239" spans="1:10" x14ac:dyDescent="0.35">
      <c r="A239" s="317" t="s">
        <v>2132</v>
      </c>
      <c r="B239" s="295" t="s">
        <v>2140</v>
      </c>
      <c r="D239" t="s">
        <v>2134</v>
      </c>
      <c r="G239" t="s">
        <v>1898</v>
      </c>
      <c r="H239" s="281" t="s">
        <v>1899</v>
      </c>
      <c r="I239" t="str">
        <f t="shared" si="3"/>
        <v xml:space="preserve"> , LOG-105761 ,  ,  , LOG-105161 , LOG-105217</v>
      </c>
    </row>
    <row r="240" spans="1:10" ht="29" x14ac:dyDescent="0.35">
      <c r="A240" s="319" t="s">
        <v>2132</v>
      </c>
      <c r="B240" s="296" t="s">
        <v>2141</v>
      </c>
      <c r="D240" t="s">
        <v>2134</v>
      </c>
      <c r="F240" t="s">
        <v>1897</v>
      </c>
      <c r="G240" t="s">
        <v>1898</v>
      </c>
      <c r="H240" s="281" t="s">
        <v>1899</v>
      </c>
      <c r="I240" t="str">
        <f t="shared" si="3"/>
        <v xml:space="preserve"> , LOG-105761 ,  , LOG-105290 , LOG-105161 , LOG-105217</v>
      </c>
    </row>
    <row r="241" spans="1:9" x14ac:dyDescent="0.35">
      <c r="A241" s="317" t="s">
        <v>2132</v>
      </c>
      <c r="B241" s="295" t="s">
        <v>2142</v>
      </c>
      <c r="D241" t="s">
        <v>2134</v>
      </c>
      <c r="F241" t="s">
        <v>1897</v>
      </c>
      <c r="G241" t="s">
        <v>1898</v>
      </c>
      <c r="H241" s="281" t="s">
        <v>1899</v>
      </c>
      <c r="I241" t="str">
        <f t="shared" si="3"/>
        <v xml:space="preserve"> , LOG-105761 ,  , LOG-105290 , LOG-105161 , LOG-105217</v>
      </c>
    </row>
    <row r="242" spans="1:9" x14ac:dyDescent="0.35">
      <c r="A242" s="338" t="s">
        <v>2132</v>
      </c>
      <c r="B242" s="302" t="s">
        <v>2143</v>
      </c>
      <c r="D242" t="s">
        <v>2134</v>
      </c>
      <c r="F242" t="s">
        <v>1897</v>
      </c>
      <c r="G242" t="s">
        <v>1898</v>
      </c>
      <c r="H242" s="281" t="s">
        <v>1899</v>
      </c>
      <c r="I242" t="str">
        <f t="shared" si="3"/>
        <v xml:space="preserve"> , LOG-105761 ,  , LOG-105290 , LOG-105161 , LOG-105217</v>
      </c>
    </row>
    <row r="243" spans="1:9" x14ac:dyDescent="0.35">
      <c r="A243" s="312" t="s">
        <v>2132</v>
      </c>
      <c r="B243" s="290" t="s">
        <v>2144</v>
      </c>
      <c r="D243" t="s">
        <v>2134</v>
      </c>
      <c r="F243" t="s">
        <v>1897</v>
      </c>
      <c r="G243" t="s">
        <v>1898</v>
      </c>
      <c r="H243" s="281" t="s">
        <v>1899</v>
      </c>
      <c r="I243" t="str">
        <f t="shared" si="3"/>
        <v xml:space="preserve"> , LOG-105761 ,  , LOG-105290 , LOG-105161 , LOG-105217</v>
      </c>
    </row>
    <row r="244" spans="1:9" x14ac:dyDescent="0.35">
      <c r="A244" s="338" t="s">
        <v>2132</v>
      </c>
      <c r="B244" s="302" t="s">
        <v>2145</v>
      </c>
      <c r="C244" t="s">
        <v>1894</v>
      </c>
      <c r="D244" t="s">
        <v>2134</v>
      </c>
      <c r="F244" t="s">
        <v>1897</v>
      </c>
      <c r="G244" t="s">
        <v>1898</v>
      </c>
      <c r="H244" s="281" t="s">
        <v>1899</v>
      </c>
      <c r="I244" t="str">
        <f t="shared" si="3"/>
        <v>LOG-105005 , LOG-105761 ,  , LOG-105290 , LOG-105161 , LOG-105217</v>
      </c>
    </row>
    <row r="245" spans="1:9" x14ac:dyDescent="0.35">
      <c r="A245" s="328" t="s">
        <v>2132</v>
      </c>
      <c r="B245" s="301" t="s">
        <v>2146</v>
      </c>
      <c r="D245" t="s">
        <v>2134</v>
      </c>
      <c r="F245" t="s">
        <v>1897</v>
      </c>
      <c r="G245" t="s">
        <v>1898</v>
      </c>
      <c r="H245" s="281" t="s">
        <v>1899</v>
      </c>
      <c r="I245" t="str">
        <f t="shared" si="3"/>
        <v xml:space="preserve"> , LOG-105761 ,  , LOG-105290 , LOG-105161 , LOG-105217</v>
      </c>
    </row>
    <row r="246" spans="1:9" ht="29" x14ac:dyDescent="0.35">
      <c r="A246" s="319" t="s">
        <v>2132</v>
      </c>
      <c r="B246" s="296" t="s">
        <v>2147</v>
      </c>
      <c r="D246" t="s">
        <v>2134</v>
      </c>
      <c r="F246" t="s">
        <v>1897</v>
      </c>
      <c r="G246" t="s">
        <v>1898</v>
      </c>
      <c r="H246" s="281" t="s">
        <v>1899</v>
      </c>
      <c r="I246" t="str">
        <f t="shared" si="3"/>
        <v xml:space="preserve"> , LOG-105761 ,  , LOG-105290 , LOG-105161 , LOG-105217</v>
      </c>
    </row>
    <row r="247" spans="1:9" x14ac:dyDescent="0.35">
      <c r="A247" s="307" t="s">
        <v>2132</v>
      </c>
      <c r="B247" s="290" t="s">
        <v>2148</v>
      </c>
      <c r="C247" t="s">
        <v>1894</v>
      </c>
      <c r="D247" t="s">
        <v>2134</v>
      </c>
      <c r="F247" t="s">
        <v>1897</v>
      </c>
      <c r="G247" t="s">
        <v>1898</v>
      </c>
      <c r="H247" s="281" t="s">
        <v>1899</v>
      </c>
      <c r="I247" t="str">
        <f t="shared" si="3"/>
        <v>LOG-105005 , LOG-105761 ,  , LOG-105290 , LOG-105161 , LOG-105217</v>
      </c>
    </row>
    <row r="248" spans="1:9" ht="29" x14ac:dyDescent="0.35">
      <c r="A248" s="309" t="s">
        <v>2132</v>
      </c>
      <c r="B248" s="291" t="s">
        <v>2149</v>
      </c>
      <c r="C248" t="s">
        <v>1894</v>
      </c>
      <c r="D248" t="s">
        <v>2134</v>
      </c>
      <c r="F248" t="s">
        <v>1897</v>
      </c>
      <c r="G248" t="s">
        <v>1898</v>
      </c>
      <c r="H248" s="281" t="s">
        <v>1899</v>
      </c>
      <c r="I248" t="str">
        <f t="shared" si="3"/>
        <v>LOG-105005 , LOG-105761 ,  , LOG-105290 , LOG-105161 , LOG-105217</v>
      </c>
    </row>
    <row r="249" spans="1:9" x14ac:dyDescent="0.35">
      <c r="A249" s="328" t="s">
        <v>2132</v>
      </c>
      <c r="B249" s="301" t="s">
        <v>2150</v>
      </c>
      <c r="D249" t="s">
        <v>2134</v>
      </c>
      <c r="F249" t="s">
        <v>1897</v>
      </c>
      <c r="G249" t="s">
        <v>1898</v>
      </c>
      <c r="H249" s="281" t="s">
        <v>1899</v>
      </c>
      <c r="I249" t="str">
        <f t="shared" si="3"/>
        <v xml:space="preserve"> , LOG-105761 ,  , LOG-105290 , LOG-105161 , LOG-105217</v>
      </c>
    </row>
    <row r="250" spans="1:9" x14ac:dyDescent="0.35">
      <c r="A250" s="309" t="s">
        <v>2132</v>
      </c>
      <c r="B250" s="294" t="s">
        <v>2151</v>
      </c>
      <c r="C250" t="s">
        <v>1894</v>
      </c>
      <c r="D250" t="s">
        <v>2134</v>
      </c>
      <c r="G250" t="s">
        <v>1898</v>
      </c>
      <c r="H250" s="281" t="s">
        <v>1899</v>
      </c>
      <c r="I250" t="str">
        <f t="shared" si="3"/>
        <v>LOG-105005 , LOG-105761 ,  ,  , LOG-105161 , LOG-105217</v>
      </c>
    </row>
    <row r="251" spans="1:9" ht="29" x14ac:dyDescent="0.35">
      <c r="A251" s="313" t="s">
        <v>2132</v>
      </c>
      <c r="B251" s="293" t="s">
        <v>2152</v>
      </c>
      <c r="D251" t="s">
        <v>2134</v>
      </c>
      <c r="G251" t="s">
        <v>1898</v>
      </c>
      <c r="H251" s="281" t="s">
        <v>1899</v>
      </c>
      <c r="I251" t="str">
        <f t="shared" si="3"/>
        <v xml:space="preserve"> , LOG-105761 ,  ,  , LOG-105161 , LOG-105217</v>
      </c>
    </row>
    <row r="252" spans="1:9" x14ac:dyDescent="0.35">
      <c r="A252" s="325" t="s">
        <v>2132</v>
      </c>
      <c r="B252" s="289" t="s">
        <v>2053</v>
      </c>
      <c r="D252" t="s">
        <v>2134</v>
      </c>
      <c r="G252" t="s">
        <v>1898</v>
      </c>
      <c r="H252" s="281" t="s">
        <v>1899</v>
      </c>
      <c r="I252" t="str">
        <f t="shared" si="3"/>
        <v xml:space="preserve"> , LOG-105761 ,  ,  , LOG-105161 , LOG-105217</v>
      </c>
    </row>
    <row r="253" spans="1:9" x14ac:dyDescent="0.35">
      <c r="A253" s="317" t="s">
        <v>2132</v>
      </c>
      <c r="B253" s="295" t="s">
        <v>2153</v>
      </c>
      <c r="C253" t="s">
        <v>1894</v>
      </c>
      <c r="D253" t="s">
        <v>2134</v>
      </c>
      <c r="G253" t="s">
        <v>1898</v>
      </c>
      <c r="H253" s="281" t="s">
        <v>1899</v>
      </c>
      <c r="I253" t="str">
        <f t="shared" si="3"/>
        <v>LOG-105005 , LOG-105761 ,  ,  , LOG-105161 , LOG-105217</v>
      </c>
    </row>
    <row r="254" spans="1:9" x14ac:dyDescent="0.35">
      <c r="A254" s="322" t="s">
        <v>2154</v>
      </c>
      <c r="B254" s="297" t="s">
        <v>2155</v>
      </c>
      <c r="D254" t="s">
        <v>2134</v>
      </c>
      <c r="F254" t="s">
        <v>1897</v>
      </c>
      <c r="G254" t="s">
        <v>1898</v>
      </c>
      <c r="H254" s="281" t="s">
        <v>1899</v>
      </c>
      <c r="I254" t="str">
        <f t="shared" si="3"/>
        <v xml:space="preserve"> , LOG-105761 ,  , LOG-105290 , LOG-105161 , LOG-105217</v>
      </c>
    </row>
    <row r="255" spans="1:9" x14ac:dyDescent="0.35">
      <c r="A255" s="324" t="s">
        <v>2154</v>
      </c>
      <c r="B255" s="293" t="s">
        <v>2156</v>
      </c>
      <c r="D255" t="s">
        <v>2134</v>
      </c>
      <c r="G255" t="s">
        <v>1898</v>
      </c>
      <c r="H255" s="281" t="s">
        <v>1899</v>
      </c>
      <c r="I255" t="str">
        <f t="shared" si="3"/>
        <v xml:space="preserve"> , LOG-105761 ,  ,  , LOG-105161 , LOG-105217</v>
      </c>
    </row>
    <row r="256" spans="1:9" x14ac:dyDescent="0.35">
      <c r="A256" s="322" t="s">
        <v>2157</v>
      </c>
      <c r="B256" s="297" t="s">
        <v>2148</v>
      </c>
      <c r="D256" t="s">
        <v>2134</v>
      </c>
      <c r="G256" t="s">
        <v>1898</v>
      </c>
      <c r="H256" s="281" t="s">
        <v>1899</v>
      </c>
      <c r="I256" t="str">
        <f t="shared" si="3"/>
        <v xml:space="preserve"> , LOG-105761 ,  ,  , LOG-105161 , LOG-105217</v>
      </c>
    </row>
    <row r="257" spans="1:9" ht="29" x14ac:dyDescent="0.35">
      <c r="A257" s="324" t="s">
        <v>2157</v>
      </c>
      <c r="B257" s="303" t="s">
        <v>2149</v>
      </c>
      <c r="D257" t="s">
        <v>2134</v>
      </c>
      <c r="G257" t="s">
        <v>1898</v>
      </c>
      <c r="H257" s="281" t="s">
        <v>1899</v>
      </c>
      <c r="I257" t="str">
        <f t="shared" si="3"/>
        <v xml:space="preserve"> , LOG-105761 ,  ,  , LOG-105161 , LOG-105217</v>
      </c>
    </row>
    <row r="258" spans="1:9" x14ac:dyDescent="0.35">
      <c r="A258" s="322" t="s">
        <v>2157</v>
      </c>
      <c r="B258" s="297" t="s">
        <v>2150</v>
      </c>
      <c r="D258" t="s">
        <v>2134</v>
      </c>
      <c r="G258" t="s">
        <v>1898</v>
      </c>
      <c r="H258" s="281" t="s">
        <v>1899</v>
      </c>
      <c r="I258" t="str">
        <f t="shared" si="3"/>
        <v xml:space="preserve"> , LOG-105761 ,  ,  , LOG-105161 , LOG-105217</v>
      </c>
    </row>
    <row r="259" spans="1:9" x14ac:dyDescent="0.35">
      <c r="A259" s="324" t="s">
        <v>2157</v>
      </c>
      <c r="B259" s="293" t="s">
        <v>2158</v>
      </c>
      <c r="D259" t="s">
        <v>2134</v>
      </c>
      <c r="H259" s="281" t="s">
        <v>1899</v>
      </c>
      <c r="I259" t="str">
        <f t="shared" ref="I259:I317" si="4">C259&amp;" , "&amp;D259&amp;" , "&amp;E259&amp;" , "&amp;F259&amp;" , "&amp;G259&amp;" , "&amp;H259</f>
        <v xml:space="preserve"> , LOG-105761 ,  ,  ,  , LOG-105217</v>
      </c>
    </row>
    <row r="260" spans="1:9" x14ac:dyDescent="0.35">
      <c r="A260" s="340" t="s">
        <v>2159</v>
      </c>
      <c r="B260" s="297" t="s">
        <v>2160</v>
      </c>
      <c r="D260" t="s">
        <v>2134</v>
      </c>
      <c r="F260" t="s">
        <v>1897</v>
      </c>
      <c r="H260" s="281" t="s">
        <v>1899</v>
      </c>
      <c r="I260" t="str">
        <f t="shared" si="4"/>
        <v xml:space="preserve"> , LOG-105761 ,  , LOG-105290 ,  , LOG-105217</v>
      </c>
    </row>
    <row r="261" spans="1:9" x14ac:dyDescent="0.35">
      <c r="A261" s="313" t="s">
        <v>2159</v>
      </c>
      <c r="B261" s="293" t="s">
        <v>2161</v>
      </c>
      <c r="D261" t="s">
        <v>2134</v>
      </c>
      <c r="F261" t="s">
        <v>1897</v>
      </c>
      <c r="H261" s="281" t="s">
        <v>1899</v>
      </c>
      <c r="I261" t="str">
        <f t="shared" si="4"/>
        <v xml:space="preserve"> , LOG-105761 ,  , LOG-105290 ,  , LOG-105217</v>
      </c>
    </row>
    <row r="262" spans="1:9" x14ac:dyDescent="0.35">
      <c r="A262" s="340" t="s">
        <v>2159</v>
      </c>
      <c r="B262" s="297" t="s">
        <v>2162</v>
      </c>
      <c r="D262" t="s">
        <v>2134</v>
      </c>
      <c r="F262" t="s">
        <v>1897</v>
      </c>
      <c r="H262" s="281" t="s">
        <v>1899</v>
      </c>
      <c r="I262" t="str">
        <f t="shared" si="4"/>
        <v xml:space="preserve"> , LOG-105761 ,  , LOG-105290 ,  , LOG-105217</v>
      </c>
    </row>
    <row r="263" spans="1:9" x14ac:dyDescent="0.35">
      <c r="A263" s="339" t="s">
        <v>2159</v>
      </c>
      <c r="B263" s="293" t="s">
        <v>2163</v>
      </c>
      <c r="D263" t="s">
        <v>2134</v>
      </c>
      <c r="F263" t="s">
        <v>1897</v>
      </c>
      <c r="H263" s="281" t="s">
        <v>1899</v>
      </c>
      <c r="I263" t="str">
        <f t="shared" si="4"/>
        <v xml:space="preserve"> , LOG-105761 ,  , LOG-105290 ,  , LOG-105217</v>
      </c>
    </row>
    <row r="264" spans="1:9" x14ac:dyDescent="0.35">
      <c r="A264" s="309" t="s">
        <v>86</v>
      </c>
      <c r="B264" s="289" t="s">
        <v>2164</v>
      </c>
      <c r="C264" t="s">
        <v>1894</v>
      </c>
      <c r="D264" t="s">
        <v>2165</v>
      </c>
      <c r="F264" t="s">
        <v>1897</v>
      </c>
      <c r="G264" t="s">
        <v>1898</v>
      </c>
      <c r="H264" s="281" t="s">
        <v>1899</v>
      </c>
      <c r="I264" t="str">
        <f t="shared" si="4"/>
        <v>LOG-105005 , LOG-105759 ,  , LOG-105290 , LOG-105161 , LOG-105217</v>
      </c>
    </row>
    <row r="265" spans="1:9" x14ac:dyDescent="0.35">
      <c r="A265" s="328" t="s">
        <v>86</v>
      </c>
      <c r="B265" s="301" t="s">
        <v>2166</v>
      </c>
      <c r="C265" t="s">
        <v>1894</v>
      </c>
      <c r="D265" t="s">
        <v>2165</v>
      </c>
      <c r="E265" t="s">
        <v>1896</v>
      </c>
      <c r="F265" t="s">
        <v>1897</v>
      </c>
      <c r="G265" t="s">
        <v>1898</v>
      </c>
      <c r="H265" s="281" t="s">
        <v>1899</v>
      </c>
      <c r="I265" t="str">
        <f t="shared" si="4"/>
        <v>LOG-105005 , LOG-105759 , LOG-105499 , LOG-105290 , LOG-105161 , LOG-105217</v>
      </c>
    </row>
    <row r="266" spans="1:9" x14ac:dyDescent="0.35">
      <c r="A266" s="311" t="s">
        <v>86</v>
      </c>
      <c r="B266" s="289" t="s">
        <v>2167</v>
      </c>
      <c r="D266" t="s">
        <v>2165</v>
      </c>
      <c r="F266" t="s">
        <v>1897</v>
      </c>
      <c r="G266" t="s">
        <v>1898</v>
      </c>
      <c r="H266" s="281" t="s">
        <v>1899</v>
      </c>
      <c r="I266" t="str">
        <f t="shared" si="4"/>
        <v xml:space="preserve"> , LOG-105759 ,  , LOG-105290 , LOG-105161 , LOG-105217</v>
      </c>
    </row>
    <row r="267" spans="1:9" x14ac:dyDescent="0.35">
      <c r="A267" s="307" t="s">
        <v>86</v>
      </c>
      <c r="B267" s="290" t="s">
        <v>2168</v>
      </c>
      <c r="D267" t="s">
        <v>2165</v>
      </c>
      <c r="E267" t="s">
        <v>1896</v>
      </c>
      <c r="F267" t="s">
        <v>1897</v>
      </c>
      <c r="G267" t="s">
        <v>1898</v>
      </c>
      <c r="H267" s="281" t="s">
        <v>1899</v>
      </c>
      <c r="I267" t="str">
        <f t="shared" si="4"/>
        <v xml:space="preserve"> , LOG-105759 , LOG-105499 , LOG-105290 , LOG-105161 , LOG-105217</v>
      </c>
    </row>
    <row r="268" spans="1:9" x14ac:dyDescent="0.35">
      <c r="A268" s="309" t="s">
        <v>86</v>
      </c>
      <c r="B268" s="289" t="s">
        <v>2169</v>
      </c>
      <c r="D268" t="s">
        <v>2165</v>
      </c>
      <c r="E268" t="s">
        <v>1896</v>
      </c>
      <c r="F268" t="s">
        <v>1897</v>
      </c>
      <c r="G268" t="s">
        <v>1898</v>
      </c>
      <c r="H268" s="281" t="s">
        <v>1899</v>
      </c>
      <c r="I268" t="str">
        <f t="shared" si="4"/>
        <v xml:space="preserve"> , LOG-105759 , LOG-105499 , LOG-105290 , LOG-105161 , LOG-105217</v>
      </c>
    </row>
    <row r="269" spans="1:9" x14ac:dyDescent="0.35">
      <c r="A269" s="328" t="s">
        <v>86</v>
      </c>
      <c r="B269" s="301" t="s">
        <v>2170</v>
      </c>
      <c r="C269" t="s">
        <v>1894</v>
      </c>
      <c r="D269" t="s">
        <v>2165</v>
      </c>
      <c r="E269" t="s">
        <v>1896</v>
      </c>
      <c r="F269" t="s">
        <v>1897</v>
      </c>
      <c r="G269" t="s">
        <v>1898</v>
      </c>
      <c r="H269" s="281" t="s">
        <v>1899</v>
      </c>
      <c r="I269" t="str">
        <f t="shared" si="4"/>
        <v>LOG-105005 , LOG-105759 , LOG-105499 , LOG-105290 , LOG-105161 , LOG-105217</v>
      </c>
    </row>
    <row r="270" spans="1:9" x14ac:dyDescent="0.35">
      <c r="A270" s="309" t="s">
        <v>86</v>
      </c>
      <c r="B270" s="289" t="s">
        <v>2171</v>
      </c>
      <c r="C270" t="s">
        <v>1894</v>
      </c>
      <c r="D270" t="s">
        <v>2165</v>
      </c>
      <c r="E270" t="s">
        <v>1896</v>
      </c>
      <c r="F270" t="s">
        <v>1897</v>
      </c>
      <c r="G270" t="s">
        <v>1898</v>
      </c>
      <c r="H270" s="281" t="s">
        <v>1899</v>
      </c>
      <c r="I270" t="str">
        <f t="shared" si="4"/>
        <v>LOG-105005 , LOG-105759 , LOG-105499 , LOG-105290 , LOG-105161 , LOG-105217</v>
      </c>
    </row>
    <row r="271" spans="1:9" ht="29" x14ac:dyDescent="0.35">
      <c r="A271" s="339" t="s">
        <v>86</v>
      </c>
      <c r="B271" s="293" t="s">
        <v>2152</v>
      </c>
      <c r="D271" t="s">
        <v>2165</v>
      </c>
      <c r="G271" t="s">
        <v>1898</v>
      </c>
      <c r="H271" s="281" t="s">
        <v>1899</v>
      </c>
      <c r="I271" t="str">
        <f t="shared" si="4"/>
        <v xml:space="preserve"> , LOG-105759 ,  ,  , LOG-105161 , LOG-105217</v>
      </c>
    </row>
    <row r="272" spans="1:9" ht="29" x14ac:dyDescent="0.35">
      <c r="A272" s="325" t="s">
        <v>86</v>
      </c>
      <c r="B272" s="289" t="s">
        <v>2172</v>
      </c>
      <c r="D272" t="s">
        <v>2165</v>
      </c>
      <c r="E272" t="s">
        <v>1896</v>
      </c>
      <c r="F272" t="s">
        <v>1897</v>
      </c>
      <c r="G272" t="s">
        <v>1898</v>
      </c>
      <c r="H272" s="281" t="s">
        <v>1899</v>
      </c>
      <c r="I272" t="str">
        <f t="shared" si="4"/>
        <v xml:space="preserve"> , LOG-105759 , LOG-105499 , LOG-105290 , LOG-105161 , LOG-105217</v>
      </c>
    </row>
    <row r="273" spans="1:9" x14ac:dyDescent="0.35">
      <c r="A273" s="313" t="s">
        <v>86</v>
      </c>
      <c r="B273" s="293" t="s">
        <v>2173</v>
      </c>
      <c r="C273" t="s">
        <v>1894</v>
      </c>
      <c r="D273" t="s">
        <v>2165</v>
      </c>
      <c r="F273" t="s">
        <v>1897</v>
      </c>
      <c r="G273" t="s">
        <v>1898</v>
      </c>
      <c r="H273" s="281" t="s">
        <v>1899</v>
      </c>
      <c r="I273" t="str">
        <f t="shared" si="4"/>
        <v>LOG-105005 , LOG-105759 ,  , LOG-105290 , LOG-105161 , LOG-105217</v>
      </c>
    </row>
    <row r="274" spans="1:9" x14ac:dyDescent="0.35">
      <c r="A274" s="335" t="s">
        <v>86</v>
      </c>
      <c r="B274" s="296" t="s">
        <v>2174</v>
      </c>
      <c r="C274" t="s">
        <v>1894</v>
      </c>
      <c r="D274" t="s">
        <v>2165</v>
      </c>
      <c r="F274" t="s">
        <v>1897</v>
      </c>
      <c r="G274" t="s">
        <v>1898</v>
      </c>
      <c r="H274" s="281" t="s">
        <v>1899</v>
      </c>
      <c r="I274" t="str">
        <f t="shared" si="4"/>
        <v>LOG-105005 , LOG-105759 ,  , LOG-105290 , LOG-105161 , LOG-105217</v>
      </c>
    </row>
    <row r="275" spans="1:9" x14ac:dyDescent="0.35">
      <c r="A275" s="336" t="s">
        <v>86</v>
      </c>
      <c r="B275" s="295" t="s">
        <v>2175</v>
      </c>
      <c r="D275" t="s">
        <v>2165</v>
      </c>
      <c r="F275" t="s">
        <v>1897</v>
      </c>
      <c r="G275" t="s">
        <v>1898</v>
      </c>
      <c r="H275" s="281" t="s">
        <v>1899</v>
      </c>
      <c r="I275" t="str">
        <f t="shared" si="4"/>
        <v xml:space="preserve"> , LOG-105759 ,  , LOG-105290 , LOG-105161 , LOG-105217</v>
      </c>
    </row>
    <row r="276" spans="1:9" x14ac:dyDescent="0.35">
      <c r="A276" s="309" t="s">
        <v>86</v>
      </c>
      <c r="B276" s="289" t="s">
        <v>2176</v>
      </c>
      <c r="D276" t="s">
        <v>2165</v>
      </c>
      <c r="F276" t="s">
        <v>1897</v>
      </c>
      <c r="G276" t="s">
        <v>1898</v>
      </c>
      <c r="H276" s="281" t="s">
        <v>1899</v>
      </c>
      <c r="I276" t="str">
        <f t="shared" si="4"/>
        <v xml:space="preserve"> , LOG-105759 ,  , LOG-105290 , LOG-105161 , LOG-105217</v>
      </c>
    </row>
    <row r="277" spans="1:9" x14ac:dyDescent="0.35">
      <c r="A277" s="307" t="s">
        <v>86</v>
      </c>
      <c r="B277" s="290" t="s">
        <v>2177</v>
      </c>
      <c r="D277" t="s">
        <v>2165</v>
      </c>
      <c r="F277" t="s">
        <v>1897</v>
      </c>
      <c r="G277" t="s">
        <v>1898</v>
      </c>
      <c r="H277" s="281" t="s">
        <v>1899</v>
      </c>
      <c r="I277" t="str">
        <f t="shared" si="4"/>
        <v xml:space="preserve"> , LOG-105759 ,  , LOG-105290 , LOG-105161 , LOG-105217</v>
      </c>
    </row>
    <row r="278" spans="1:9" x14ac:dyDescent="0.35">
      <c r="A278" s="322" t="s">
        <v>2178</v>
      </c>
      <c r="B278" s="297" t="s">
        <v>2179</v>
      </c>
      <c r="D278" t="s">
        <v>2165</v>
      </c>
      <c r="G278" t="s">
        <v>1898</v>
      </c>
      <c r="H278" s="281" t="s">
        <v>1899</v>
      </c>
      <c r="I278" t="str">
        <f t="shared" si="4"/>
        <v xml:space="preserve"> , LOG-105759 ,  ,  , LOG-105161 , LOG-105217</v>
      </c>
    </row>
    <row r="279" spans="1:9" x14ac:dyDescent="0.35">
      <c r="A279" s="324" t="s">
        <v>2180</v>
      </c>
      <c r="B279" s="293" t="s">
        <v>2181</v>
      </c>
      <c r="D279" t="s">
        <v>2165</v>
      </c>
      <c r="G279" t="s">
        <v>1898</v>
      </c>
      <c r="H279" s="281" t="s">
        <v>1899</v>
      </c>
      <c r="I279" t="str">
        <f t="shared" si="4"/>
        <v xml:space="preserve"> , LOG-105759 ,  ,  , LOG-105161 , LOG-105217</v>
      </c>
    </row>
    <row r="280" spans="1:9" x14ac:dyDescent="0.35">
      <c r="A280" s="322" t="s">
        <v>2180</v>
      </c>
      <c r="B280" s="297" t="s">
        <v>2171</v>
      </c>
      <c r="D280" t="s">
        <v>2165</v>
      </c>
      <c r="G280" t="s">
        <v>1898</v>
      </c>
      <c r="H280" s="281" t="s">
        <v>1899</v>
      </c>
      <c r="I280" t="str">
        <f t="shared" si="4"/>
        <v xml:space="preserve"> , LOG-105759 ,  ,  , LOG-105161 , LOG-105217</v>
      </c>
    </row>
    <row r="281" spans="1:9" ht="29" x14ac:dyDescent="0.35">
      <c r="A281" s="313" t="s">
        <v>2182</v>
      </c>
      <c r="B281" s="293" t="s">
        <v>2183</v>
      </c>
      <c r="C281" t="s">
        <v>1894</v>
      </c>
      <c r="D281" t="s">
        <v>2165</v>
      </c>
      <c r="G281" t="s">
        <v>1898</v>
      </c>
      <c r="H281" s="281" t="s">
        <v>1899</v>
      </c>
      <c r="I281" t="str">
        <f t="shared" si="4"/>
        <v>LOG-105005 , LOG-105759 ,  ,  , LOG-105161 , LOG-105217</v>
      </c>
    </row>
    <row r="282" spans="1:9" ht="29" x14ac:dyDescent="0.35">
      <c r="A282" s="340" t="s">
        <v>2184</v>
      </c>
      <c r="B282" s="297" t="s">
        <v>2185</v>
      </c>
      <c r="C282" t="s">
        <v>1894</v>
      </c>
      <c r="D282" t="s">
        <v>1895</v>
      </c>
      <c r="F282" t="s">
        <v>1897</v>
      </c>
      <c r="G282" t="s">
        <v>1898</v>
      </c>
      <c r="H282" s="281" t="s">
        <v>1899</v>
      </c>
      <c r="I282" t="str">
        <f t="shared" si="4"/>
        <v>LOG-105005 , LOG-105492 ,  , LOG-105290 , LOG-105161 , LOG-105217</v>
      </c>
    </row>
    <row r="283" spans="1:9" x14ac:dyDescent="0.35">
      <c r="A283" s="333" t="s">
        <v>2186</v>
      </c>
      <c r="B283" s="295" t="s">
        <v>2187</v>
      </c>
      <c r="C283" t="s">
        <v>1894</v>
      </c>
      <c r="D283" t="s">
        <v>1895</v>
      </c>
      <c r="F283" t="s">
        <v>1897</v>
      </c>
      <c r="G283" t="s">
        <v>1898</v>
      </c>
      <c r="H283" s="281" t="s">
        <v>1899</v>
      </c>
      <c r="I283" t="str">
        <f t="shared" si="4"/>
        <v>LOG-105005 , LOG-105492 ,  , LOG-105290 , LOG-105161 , LOG-105217</v>
      </c>
    </row>
    <row r="284" spans="1:9" x14ac:dyDescent="0.35">
      <c r="A284" s="325" t="s">
        <v>2186</v>
      </c>
      <c r="B284" s="289" t="s">
        <v>2188</v>
      </c>
      <c r="C284" t="s">
        <v>1894</v>
      </c>
      <c r="D284" t="s">
        <v>1895</v>
      </c>
      <c r="F284" t="s">
        <v>1897</v>
      </c>
      <c r="G284" t="s">
        <v>1898</v>
      </c>
      <c r="H284" s="281" t="s">
        <v>1899</v>
      </c>
      <c r="I284" t="str">
        <f t="shared" si="4"/>
        <v>LOG-105005 , LOG-105492 ,  , LOG-105290 , LOG-105161 , LOG-105217</v>
      </c>
    </row>
    <row r="285" spans="1:9" x14ac:dyDescent="0.35">
      <c r="A285" s="321" t="s">
        <v>2186</v>
      </c>
      <c r="B285" s="290" t="s">
        <v>1930</v>
      </c>
      <c r="C285" t="s">
        <v>1894</v>
      </c>
      <c r="D285" t="s">
        <v>1895</v>
      </c>
      <c r="F285" t="s">
        <v>1897</v>
      </c>
      <c r="G285" t="s">
        <v>1898</v>
      </c>
      <c r="H285" s="281" t="s">
        <v>1899</v>
      </c>
      <c r="I285" t="str">
        <f t="shared" si="4"/>
        <v>LOG-105005 , LOG-105492 ,  , LOG-105290 , LOG-105161 , LOG-105217</v>
      </c>
    </row>
    <row r="286" spans="1:9" x14ac:dyDescent="0.35">
      <c r="A286" s="310" t="s">
        <v>2186</v>
      </c>
      <c r="B286" s="289" t="s">
        <v>1931</v>
      </c>
      <c r="C286" t="s">
        <v>1894</v>
      </c>
      <c r="D286" t="s">
        <v>1895</v>
      </c>
      <c r="F286" t="s">
        <v>1897</v>
      </c>
      <c r="G286" t="s">
        <v>1898</v>
      </c>
      <c r="H286" s="281" t="s">
        <v>1899</v>
      </c>
      <c r="I286" t="str">
        <f t="shared" si="4"/>
        <v>LOG-105005 , LOG-105492 ,  , LOG-105290 , LOG-105161 , LOG-105217</v>
      </c>
    </row>
    <row r="287" spans="1:9" x14ac:dyDescent="0.35">
      <c r="A287" s="321" t="s">
        <v>2186</v>
      </c>
      <c r="B287" s="290" t="s">
        <v>2189</v>
      </c>
      <c r="C287" t="s">
        <v>1894</v>
      </c>
      <c r="D287" t="s">
        <v>1895</v>
      </c>
      <c r="F287" t="s">
        <v>1897</v>
      </c>
      <c r="G287" t="s">
        <v>1898</v>
      </c>
      <c r="H287" s="281" t="s">
        <v>1899</v>
      </c>
      <c r="I287" t="str">
        <f t="shared" si="4"/>
        <v>LOG-105005 , LOG-105492 ,  , LOG-105290 , LOG-105161 , LOG-105217</v>
      </c>
    </row>
    <row r="288" spans="1:9" x14ac:dyDescent="0.35">
      <c r="A288" s="325" t="s">
        <v>2186</v>
      </c>
      <c r="B288" s="289" t="s">
        <v>2190</v>
      </c>
      <c r="C288" t="s">
        <v>1894</v>
      </c>
      <c r="D288" t="s">
        <v>1895</v>
      </c>
      <c r="F288" t="s">
        <v>1897</v>
      </c>
      <c r="G288" t="s">
        <v>1898</v>
      </c>
      <c r="H288" s="281" t="s">
        <v>1899</v>
      </c>
      <c r="I288" t="str">
        <f t="shared" si="4"/>
        <v>LOG-105005 , LOG-105492 ,  , LOG-105290 , LOG-105161 , LOG-105217</v>
      </c>
    </row>
    <row r="289" spans="1:9" x14ac:dyDescent="0.35">
      <c r="A289" s="334" t="s">
        <v>2186</v>
      </c>
      <c r="B289" s="301" t="s">
        <v>2191</v>
      </c>
      <c r="C289" t="s">
        <v>1894</v>
      </c>
      <c r="D289" t="s">
        <v>1895</v>
      </c>
      <c r="F289" t="s">
        <v>1897</v>
      </c>
      <c r="G289" t="s">
        <v>1898</v>
      </c>
      <c r="H289" s="281" t="s">
        <v>1899</v>
      </c>
      <c r="I289" t="str">
        <f t="shared" si="4"/>
        <v>LOG-105005 , LOG-105492 ,  , LOG-105290 , LOG-105161 , LOG-105217</v>
      </c>
    </row>
    <row r="290" spans="1:9" x14ac:dyDescent="0.35">
      <c r="A290" s="325" t="s">
        <v>2186</v>
      </c>
      <c r="B290" s="289" t="s">
        <v>2192</v>
      </c>
      <c r="C290" t="s">
        <v>1894</v>
      </c>
      <c r="D290" t="s">
        <v>1895</v>
      </c>
      <c r="F290" t="s">
        <v>1897</v>
      </c>
      <c r="G290" t="s">
        <v>1898</v>
      </c>
      <c r="H290" s="281" t="s">
        <v>1899</v>
      </c>
      <c r="I290" t="str">
        <f t="shared" si="4"/>
        <v>LOG-105005 , LOG-105492 ,  , LOG-105290 , LOG-105161 , LOG-105217</v>
      </c>
    </row>
    <row r="291" spans="1:9" x14ac:dyDescent="0.35">
      <c r="A291" s="321" t="s">
        <v>2186</v>
      </c>
      <c r="B291" s="290" t="s">
        <v>1941</v>
      </c>
      <c r="C291" t="s">
        <v>1894</v>
      </c>
      <c r="D291" t="s">
        <v>1895</v>
      </c>
      <c r="F291" t="s">
        <v>1897</v>
      </c>
      <c r="G291" t="s">
        <v>1898</v>
      </c>
      <c r="H291" s="281" t="s">
        <v>1899</v>
      </c>
      <c r="I291" t="str">
        <f t="shared" si="4"/>
        <v>LOG-105005 , LOG-105492 ,  , LOG-105290 , LOG-105161 , LOG-105217</v>
      </c>
    </row>
    <row r="292" spans="1:9" x14ac:dyDescent="0.35">
      <c r="A292" s="310" t="s">
        <v>2186</v>
      </c>
      <c r="B292" s="289" t="s">
        <v>2025</v>
      </c>
      <c r="C292" t="s">
        <v>1894</v>
      </c>
      <c r="D292" t="s">
        <v>1895</v>
      </c>
      <c r="F292" t="s">
        <v>1897</v>
      </c>
      <c r="G292" t="s">
        <v>1898</v>
      </c>
      <c r="H292" s="281" t="s">
        <v>1899</v>
      </c>
      <c r="I292" t="str">
        <f t="shared" si="4"/>
        <v>LOG-105005 , LOG-105492 ,  , LOG-105290 , LOG-105161 , LOG-105217</v>
      </c>
    </row>
    <row r="293" spans="1:9" x14ac:dyDescent="0.35">
      <c r="A293" s="321" t="s">
        <v>2186</v>
      </c>
      <c r="B293" s="290" t="s">
        <v>1943</v>
      </c>
      <c r="C293" t="s">
        <v>1894</v>
      </c>
      <c r="D293" t="s">
        <v>1895</v>
      </c>
      <c r="F293" t="s">
        <v>1897</v>
      </c>
      <c r="G293" t="s">
        <v>1898</v>
      </c>
      <c r="H293" s="281" t="s">
        <v>1899</v>
      </c>
      <c r="I293" t="str">
        <f t="shared" si="4"/>
        <v>LOG-105005 , LOG-105492 ,  , LOG-105290 , LOG-105161 , LOG-105217</v>
      </c>
    </row>
    <row r="294" spans="1:9" x14ac:dyDescent="0.35">
      <c r="A294" s="331" t="s">
        <v>2186</v>
      </c>
      <c r="B294" s="294" t="s">
        <v>1905</v>
      </c>
      <c r="C294" t="s">
        <v>1894</v>
      </c>
      <c r="D294" t="s">
        <v>1895</v>
      </c>
      <c r="F294" t="s">
        <v>1897</v>
      </c>
      <c r="G294" t="s">
        <v>1898</v>
      </c>
      <c r="H294" s="281" t="s">
        <v>1899</v>
      </c>
      <c r="I294" t="str">
        <f t="shared" si="4"/>
        <v>LOG-105005 , LOG-105492 ,  , LOG-105290 , LOG-105161 , LOG-105217</v>
      </c>
    </row>
    <row r="295" spans="1:9" x14ac:dyDescent="0.35">
      <c r="A295" s="308" t="s">
        <v>2186</v>
      </c>
      <c r="B295" s="290" t="s">
        <v>2193</v>
      </c>
      <c r="C295" t="s">
        <v>1894</v>
      </c>
      <c r="D295" t="s">
        <v>1895</v>
      </c>
      <c r="F295" t="s">
        <v>1897</v>
      </c>
      <c r="G295" t="s">
        <v>1898</v>
      </c>
      <c r="H295" s="281" t="s">
        <v>1899</v>
      </c>
      <c r="I295" t="str">
        <f t="shared" si="4"/>
        <v>LOG-105005 , LOG-105492 ,  , LOG-105290 , LOG-105161 , LOG-105217</v>
      </c>
    </row>
    <row r="296" spans="1:9" x14ac:dyDescent="0.35">
      <c r="A296" s="315" t="s">
        <v>2194</v>
      </c>
      <c r="B296" s="294" t="s">
        <v>2135</v>
      </c>
      <c r="C296" t="s">
        <v>1894</v>
      </c>
      <c r="D296" t="s">
        <v>1895</v>
      </c>
      <c r="F296" t="s">
        <v>1897</v>
      </c>
      <c r="G296" t="s">
        <v>1898</v>
      </c>
      <c r="H296" s="281" t="s">
        <v>1899</v>
      </c>
      <c r="I296" t="str">
        <f t="shared" si="4"/>
        <v>LOG-105005 , LOG-105492 ,  , LOG-105290 , LOG-105161 , LOG-105217</v>
      </c>
    </row>
    <row r="297" spans="1:9" x14ac:dyDescent="0.35">
      <c r="A297" s="328" t="s">
        <v>2194</v>
      </c>
      <c r="B297" s="301" t="s">
        <v>2195</v>
      </c>
      <c r="C297" t="s">
        <v>1894</v>
      </c>
      <c r="D297" t="s">
        <v>1895</v>
      </c>
      <c r="F297" t="s">
        <v>1897</v>
      </c>
      <c r="G297" t="s">
        <v>1898</v>
      </c>
      <c r="H297" s="281" t="s">
        <v>1899</v>
      </c>
      <c r="I297" t="str">
        <f t="shared" si="4"/>
        <v>LOG-105005 , LOG-105492 ,  , LOG-105290 , LOG-105161 , LOG-105217</v>
      </c>
    </row>
    <row r="298" spans="1:9" x14ac:dyDescent="0.35">
      <c r="A298" s="315" t="s">
        <v>2194</v>
      </c>
      <c r="B298" s="294" t="s">
        <v>2196</v>
      </c>
      <c r="C298" t="s">
        <v>1894</v>
      </c>
      <c r="D298" t="s">
        <v>1895</v>
      </c>
      <c r="F298" t="s">
        <v>1897</v>
      </c>
      <c r="G298" t="s">
        <v>1898</v>
      </c>
      <c r="H298" s="281" t="s">
        <v>1899</v>
      </c>
      <c r="I298" t="str">
        <f t="shared" si="4"/>
        <v>LOG-105005 , LOG-105492 ,  , LOG-105290 , LOG-105161 , LOG-105217</v>
      </c>
    </row>
    <row r="299" spans="1:9" x14ac:dyDescent="0.35">
      <c r="A299" s="313" t="s">
        <v>2194</v>
      </c>
      <c r="B299" s="293" t="s">
        <v>1930</v>
      </c>
      <c r="C299" t="s">
        <v>1894</v>
      </c>
      <c r="D299" t="s">
        <v>1895</v>
      </c>
      <c r="F299" t="s">
        <v>1897</v>
      </c>
      <c r="G299" t="s">
        <v>1898</v>
      </c>
      <c r="I299" t="str">
        <f t="shared" si="4"/>
        <v xml:space="preserve">LOG-105005 , LOG-105492 ,  , LOG-105290 , LOG-105161 , </v>
      </c>
    </row>
    <row r="300" spans="1:9" x14ac:dyDescent="0.35">
      <c r="A300" s="340" t="s">
        <v>2194</v>
      </c>
      <c r="B300" s="297" t="s">
        <v>1931</v>
      </c>
      <c r="C300" t="s">
        <v>1894</v>
      </c>
      <c r="D300" t="s">
        <v>1895</v>
      </c>
      <c r="F300" t="s">
        <v>1897</v>
      </c>
      <c r="G300" t="s">
        <v>1898</v>
      </c>
      <c r="I300" t="str">
        <f t="shared" si="4"/>
        <v xml:space="preserve">LOG-105005 , LOG-105492 ,  , LOG-105290 , LOG-105161 , </v>
      </c>
    </row>
    <row r="301" spans="1:9" x14ac:dyDescent="0.35">
      <c r="A301" s="307" t="s">
        <v>2194</v>
      </c>
      <c r="B301" s="290" t="s">
        <v>2197</v>
      </c>
      <c r="C301" t="s">
        <v>1894</v>
      </c>
      <c r="D301" t="s">
        <v>1895</v>
      </c>
      <c r="F301" t="s">
        <v>1897</v>
      </c>
      <c r="G301" t="s">
        <v>1898</v>
      </c>
      <c r="I301" t="str">
        <f t="shared" si="4"/>
        <v xml:space="preserve">LOG-105005 , LOG-105492 ,  , LOG-105290 , LOG-105161 , </v>
      </c>
    </row>
    <row r="302" spans="1:9" x14ac:dyDescent="0.35">
      <c r="A302" s="309" t="s">
        <v>2194</v>
      </c>
      <c r="B302" s="289" t="s">
        <v>2198</v>
      </c>
      <c r="C302" t="s">
        <v>1894</v>
      </c>
      <c r="D302" t="s">
        <v>1895</v>
      </c>
      <c r="F302" t="s">
        <v>1897</v>
      </c>
      <c r="G302" t="s">
        <v>1898</v>
      </c>
      <c r="I302" t="str">
        <f t="shared" si="4"/>
        <v xml:space="preserve">LOG-105005 , LOG-105492 ,  , LOG-105290 , LOG-105161 , </v>
      </c>
    </row>
    <row r="303" spans="1:9" x14ac:dyDescent="0.35">
      <c r="A303" s="312" t="s">
        <v>2194</v>
      </c>
      <c r="B303" s="290" t="s">
        <v>2199</v>
      </c>
      <c r="C303" t="s">
        <v>1894</v>
      </c>
      <c r="D303" t="s">
        <v>1895</v>
      </c>
      <c r="G303" t="s">
        <v>1898</v>
      </c>
      <c r="I303" t="str">
        <f t="shared" si="4"/>
        <v xml:space="preserve">LOG-105005 , LOG-105492 ,  ,  , LOG-105161 , </v>
      </c>
    </row>
    <row r="304" spans="1:9" x14ac:dyDescent="0.35">
      <c r="A304" s="340" t="s">
        <v>2194</v>
      </c>
      <c r="B304" s="297" t="s">
        <v>2200</v>
      </c>
      <c r="D304" t="s">
        <v>1895</v>
      </c>
      <c r="G304" t="s">
        <v>1898</v>
      </c>
      <c r="I304" t="str">
        <f t="shared" si="4"/>
        <v xml:space="preserve"> , LOG-105492 ,  ,  , LOG-105161 , </v>
      </c>
    </row>
    <row r="305" spans="1:10" x14ac:dyDescent="0.35">
      <c r="A305" s="313" t="s">
        <v>2194</v>
      </c>
      <c r="B305" s="293" t="s">
        <v>2201</v>
      </c>
      <c r="D305" t="s">
        <v>1895</v>
      </c>
      <c r="G305" t="s">
        <v>1898</v>
      </c>
      <c r="I305" t="str">
        <f t="shared" si="4"/>
        <v xml:space="preserve"> , LOG-105492 ,  ,  , LOG-105161 , </v>
      </c>
    </row>
    <row r="306" spans="1:10" x14ac:dyDescent="0.35">
      <c r="A306" s="309" t="s">
        <v>2202</v>
      </c>
      <c r="B306" s="289" t="s">
        <v>2200</v>
      </c>
      <c r="C306" t="s">
        <v>2203</v>
      </c>
      <c r="G306" s="281"/>
      <c r="I306" t="str">
        <f t="shared" si="4"/>
        <v xml:space="preserve">LOG-105893 ,  ,  ,  ,  , </v>
      </c>
    </row>
    <row r="307" spans="1:10" x14ac:dyDescent="0.35">
      <c r="A307" s="307" t="s">
        <v>2202</v>
      </c>
      <c r="B307" s="290" t="s">
        <v>2201</v>
      </c>
      <c r="C307" t="s">
        <v>2204</v>
      </c>
      <c r="I307" t="str">
        <f t="shared" si="4"/>
        <v xml:space="preserve">LOG-105894 ,  ,  ,  ,  , </v>
      </c>
    </row>
    <row r="308" spans="1:10" x14ac:dyDescent="0.35">
      <c r="A308" s="311" t="s">
        <v>2202</v>
      </c>
      <c r="B308" s="289" t="s">
        <v>2199</v>
      </c>
      <c r="C308" t="s">
        <v>2205</v>
      </c>
      <c r="I308" t="str">
        <f t="shared" si="4"/>
        <v xml:space="preserve">LOG-105895 ,  ,  ,  ,  , </v>
      </c>
    </row>
    <row r="309" spans="1:10" x14ac:dyDescent="0.35">
      <c r="A309" s="307" t="s">
        <v>2206</v>
      </c>
      <c r="B309" s="290" t="s">
        <v>1900</v>
      </c>
      <c r="C309" t="s">
        <v>1894</v>
      </c>
      <c r="D309" t="s">
        <v>2207</v>
      </c>
      <c r="E309" t="s">
        <v>1896</v>
      </c>
      <c r="F309" t="s">
        <v>1897</v>
      </c>
      <c r="G309" t="s">
        <v>1898</v>
      </c>
      <c r="H309" s="281" t="s">
        <v>1899</v>
      </c>
      <c r="I309" t="str">
        <f t="shared" si="4"/>
        <v>LOG-105005 , LOG-105756 , LOG-105499 , LOG-105290 , LOG-105161 , LOG-105217</v>
      </c>
    </row>
    <row r="310" spans="1:10" x14ac:dyDescent="0.35">
      <c r="A310" s="309" t="s">
        <v>2206</v>
      </c>
      <c r="B310" s="289" t="s">
        <v>2025</v>
      </c>
      <c r="C310" t="s">
        <v>1894</v>
      </c>
      <c r="D310" t="s">
        <v>2207</v>
      </c>
      <c r="E310" t="s">
        <v>1896</v>
      </c>
      <c r="F310" t="s">
        <v>1897</v>
      </c>
      <c r="G310" t="s">
        <v>1898</v>
      </c>
      <c r="H310" s="281" t="s">
        <v>1899</v>
      </c>
      <c r="I310" t="str">
        <f t="shared" si="4"/>
        <v>LOG-105005 , LOG-105756 , LOG-105499 , LOG-105290 , LOG-105161 , LOG-105217</v>
      </c>
    </row>
    <row r="311" spans="1:10" x14ac:dyDescent="0.35">
      <c r="A311" s="307" t="s">
        <v>2206</v>
      </c>
      <c r="B311" s="290" t="s">
        <v>1904</v>
      </c>
      <c r="C311" t="s">
        <v>1894</v>
      </c>
      <c r="D311" t="s">
        <v>2207</v>
      </c>
      <c r="E311" t="s">
        <v>1896</v>
      </c>
      <c r="F311" t="s">
        <v>1897</v>
      </c>
      <c r="G311" t="s">
        <v>1898</v>
      </c>
      <c r="H311" s="281" t="s">
        <v>1899</v>
      </c>
      <c r="I311" t="str">
        <f t="shared" si="4"/>
        <v>LOG-105005 , LOG-105756 , LOG-105499 , LOG-105290 , LOG-105161 , LOG-105217</v>
      </c>
    </row>
    <row r="312" spans="1:10" x14ac:dyDescent="0.35">
      <c r="A312" s="309" t="s">
        <v>2206</v>
      </c>
      <c r="B312" s="289" t="s">
        <v>1905</v>
      </c>
      <c r="C312" t="s">
        <v>1894</v>
      </c>
      <c r="D312" t="s">
        <v>2207</v>
      </c>
      <c r="E312" t="s">
        <v>1896</v>
      </c>
      <c r="F312" t="s">
        <v>1897</v>
      </c>
      <c r="G312" t="s">
        <v>1898</v>
      </c>
      <c r="H312" s="281" t="s">
        <v>1899</v>
      </c>
      <c r="I312" t="str">
        <f t="shared" si="4"/>
        <v>LOG-105005 , LOG-105756 , LOG-105499 , LOG-105290 , LOG-105161 , LOG-105217</v>
      </c>
    </row>
    <row r="313" spans="1:10" x14ac:dyDescent="0.35">
      <c r="A313" s="312" t="s">
        <v>2206</v>
      </c>
      <c r="B313" s="290" t="s">
        <v>505</v>
      </c>
      <c r="C313" t="s">
        <v>1894</v>
      </c>
      <c r="D313" t="s">
        <v>2207</v>
      </c>
      <c r="E313" t="s">
        <v>1896</v>
      </c>
      <c r="F313" t="s">
        <v>1897</v>
      </c>
      <c r="G313" t="s">
        <v>1898</v>
      </c>
      <c r="H313" s="281" t="s">
        <v>1899</v>
      </c>
      <c r="I313" t="str">
        <f t="shared" si="4"/>
        <v>LOG-105005 , LOG-105756 , LOG-105499 , LOG-105290 , LOG-105161 , LOG-105217</v>
      </c>
    </row>
    <row r="314" spans="1:10" x14ac:dyDescent="0.35">
      <c r="A314" s="319" t="s">
        <v>2208</v>
      </c>
      <c r="B314" s="296" t="s">
        <v>2209</v>
      </c>
      <c r="D314" t="s">
        <v>2207</v>
      </c>
      <c r="E314" t="s">
        <v>1896</v>
      </c>
      <c r="F314" t="s">
        <v>1897</v>
      </c>
      <c r="G314" t="s">
        <v>1898</v>
      </c>
      <c r="H314" s="281" t="s">
        <v>1899</v>
      </c>
      <c r="I314" t="str">
        <f t="shared" si="4"/>
        <v xml:space="preserve"> , LOG-105756 , LOG-105499 , LOG-105290 , LOG-105161 , LOG-105217</v>
      </c>
    </row>
    <row r="315" spans="1:10" x14ac:dyDescent="0.35">
      <c r="A315" s="317" t="s">
        <v>2208</v>
      </c>
      <c r="B315" s="295" t="s">
        <v>2210</v>
      </c>
      <c r="E315" t="s">
        <v>2067</v>
      </c>
      <c r="F315" t="s">
        <v>1995</v>
      </c>
      <c r="I315" t="str">
        <f t="shared" si="4"/>
        <v xml:space="preserve"> ,  , LOG-106000 , LOG-105991 ,  , </v>
      </c>
      <c r="J315" s="341"/>
    </row>
    <row r="316" spans="1:10" x14ac:dyDescent="0.35">
      <c r="A316" s="315" t="s">
        <v>2211</v>
      </c>
      <c r="B316" s="294" t="s">
        <v>2212</v>
      </c>
      <c r="D316" t="s">
        <v>2207</v>
      </c>
      <c r="I316" t="str">
        <f t="shared" si="4"/>
        <v xml:space="preserve"> , LOG-105756 ,  ,  ,  , </v>
      </c>
    </row>
    <row r="317" spans="1:10" x14ac:dyDescent="0.35">
      <c r="A317" s="328" t="s">
        <v>2211</v>
      </c>
      <c r="B317" s="301" t="s">
        <v>2213</v>
      </c>
      <c r="I317" t="str">
        <f t="shared" si="4"/>
        <v xml:space="preserve"> ,  ,  ,  ,  , </v>
      </c>
      <c r="J317" s="341"/>
    </row>
  </sheetData>
  <autoFilter ref="A1:J317" xr:uid="{ECFABCA8-EC06-44F9-89A5-134654B29C81}"/>
  <phoneticPr fontId="17" type="noConversion"/>
  <pageMargins left="0.7" right="0.7" top="0.75" bottom="0.75" header="0.3" footer="0.3"/>
  <legacyDrawing r:id="rId1"/>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01114-C4BA-4613-973E-E32A729075A1}">
  <dimension ref="A1:J317"/>
  <sheetViews>
    <sheetView topLeftCell="D1" zoomScale="80" workbookViewId="0">
      <selection activeCell="H12" sqref="H12"/>
    </sheetView>
  </sheetViews>
  <sheetFormatPr defaultRowHeight="14.5" x14ac:dyDescent="0.35"/>
  <cols>
    <col min="1" max="1" width="39.1796875" bestFit="1" customWidth="1"/>
    <col min="2" max="2" width="61.7265625" style="6" customWidth="1"/>
    <col min="3" max="3" width="21" customWidth="1"/>
    <col min="4" max="4" width="24.7265625" customWidth="1"/>
    <col min="5" max="5" width="27.54296875" customWidth="1"/>
    <col min="6" max="6" width="19.54296875" customWidth="1"/>
    <col min="7" max="7" width="81.1796875" customWidth="1"/>
    <col min="8" max="8" width="45.453125" bestFit="1" customWidth="1"/>
    <col min="9" max="9" width="43.26953125" customWidth="1"/>
    <col min="10" max="10" width="51.1796875" customWidth="1"/>
  </cols>
  <sheetData>
    <row r="1" spans="1:10" ht="29" x14ac:dyDescent="0.35">
      <c r="A1" s="305" t="s">
        <v>1888</v>
      </c>
      <c r="B1" s="287" t="s">
        <v>1889</v>
      </c>
      <c r="C1" t="s">
        <v>46</v>
      </c>
      <c r="D1" t="s">
        <v>30</v>
      </c>
      <c r="E1" t="s">
        <v>39</v>
      </c>
      <c r="F1" t="s">
        <v>1048</v>
      </c>
      <c r="G1" t="s">
        <v>520</v>
      </c>
      <c r="H1" t="s">
        <v>546</v>
      </c>
      <c r="I1" t="s">
        <v>1890</v>
      </c>
      <c r="J1" t="s">
        <v>18</v>
      </c>
    </row>
    <row r="2" spans="1:10" x14ac:dyDescent="0.35">
      <c r="A2" s="306" t="s">
        <v>1891</v>
      </c>
      <c r="B2" s="304" t="s">
        <v>1892</v>
      </c>
      <c r="C2" t="s">
        <v>2214</v>
      </c>
      <c r="D2" t="s">
        <v>2215</v>
      </c>
      <c r="E2" t="s">
        <v>2216</v>
      </c>
      <c r="F2" t="s">
        <v>2217</v>
      </c>
      <c r="G2" t="s">
        <v>2218</v>
      </c>
      <c r="H2" s="281" t="s">
        <v>2219</v>
      </c>
    </row>
    <row r="3" spans="1:10" x14ac:dyDescent="0.35">
      <c r="A3" s="307" t="s">
        <v>476</v>
      </c>
      <c r="B3" s="290" t="s">
        <v>1893</v>
      </c>
      <c r="D3" t="s">
        <v>2220</v>
      </c>
      <c r="H3" s="281"/>
      <c r="I3" t="str">
        <f t="shared" ref="I3:I66" si="0">C3&amp;" , "&amp;D3&amp;" , "&amp;E3&amp;" , "&amp;F3&amp;" , "&amp;G3&amp;" , "&amp;H3</f>
        <v xml:space="preserve"> , LOG-117607 ,  ,  ,  , </v>
      </c>
    </row>
    <row r="4" spans="1:10" x14ac:dyDescent="0.35">
      <c r="A4" s="309" t="s">
        <v>477</v>
      </c>
      <c r="B4" s="289" t="s">
        <v>1900</v>
      </c>
      <c r="C4" t="s">
        <v>2221</v>
      </c>
      <c r="D4" t="s">
        <v>2222</v>
      </c>
      <c r="E4" t="s">
        <v>2223</v>
      </c>
      <c r="F4" t="s">
        <v>2224</v>
      </c>
      <c r="G4" t="s">
        <v>2225</v>
      </c>
      <c r="H4" s="351" t="s">
        <v>2226</v>
      </c>
      <c r="I4" t="str">
        <f t="shared" si="0"/>
        <v>LOG-117860 , LOG-117411 , LOG-117449 , LOG-117590 , LOG-117803 , LOG-117863</v>
      </c>
    </row>
    <row r="5" spans="1:10" x14ac:dyDescent="0.35">
      <c r="A5" s="307" t="s">
        <v>477</v>
      </c>
      <c r="B5" s="290" t="s">
        <v>1903</v>
      </c>
      <c r="C5" t="s">
        <v>2221</v>
      </c>
      <c r="D5" t="s">
        <v>2220</v>
      </c>
      <c r="E5" t="s">
        <v>2223</v>
      </c>
      <c r="F5" t="s">
        <v>2224</v>
      </c>
      <c r="G5" t="s">
        <v>2225</v>
      </c>
      <c r="H5" s="351" t="s">
        <v>2226</v>
      </c>
      <c r="I5" t="str">
        <f t="shared" si="0"/>
        <v>LOG-117860 , LOG-117607 , LOG-117449 , LOG-117590 , LOG-117803 , LOG-117863</v>
      </c>
    </row>
    <row r="6" spans="1:10" x14ac:dyDescent="0.35">
      <c r="A6" s="309" t="s">
        <v>477</v>
      </c>
      <c r="B6" s="289" t="s">
        <v>1904</v>
      </c>
      <c r="C6" t="s">
        <v>2221</v>
      </c>
      <c r="D6" t="s">
        <v>2220</v>
      </c>
      <c r="E6" t="s">
        <v>2223</v>
      </c>
      <c r="F6" t="s">
        <v>2224</v>
      </c>
      <c r="G6" t="s">
        <v>2225</v>
      </c>
      <c r="H6" s="351" t="s">
        <v>2226</v>
      </c>
      <c r="I6" t="str">
        <f t="shared" si="0"/>
        <v>LOG-117860 , LOG-117607 , LOG-117449 , LOG-117590 , LOG-117803 , LOG-117863</v>
      </c>
    </row>
    <row r="7" spans="1:10" x14ac:dyDescent="0.35">
      <c r="A7" s="307" t="s">
        <v>477</v>
      </c>
      <c r="B7" s="290" t="s">
        <v>1905</v>
      </c>
      <c r="C7" t="s">
        <v>2221</v>
      </c>
      <c r="D7" t="s">
        <v>2220</v>
      </c>
      <c r="E7" t="s">
        <v>2223</v>
      </c>
      <c r="F7" t="s">
        <v>2224</v>
      </c>
      <c r="G7" t="s">
        <v>2225</v>
      </c>
      <c r="H7" s="351" t="s">
        <v>2226</v>
      </c>
      <c r="I7" t="str">
        <f t="shared" si="0"/>
        <v>LOG-117860 , LOG-117607 , LOG-117449 , LOG-117590 , LOG-117803 , LOG-117863</v>
      </c>
    </row>
    <row r="8" spans="1:10" x14ac:dyDescent="0.35">
      <c r="A8" s="311" t="s">
        <v>477</v>
      </c>
      <c r="B8" s="289" t="s">
        <v>1906</v>
      </c>
      <c r="C8" t="s">
        <v>2221</v>
      </c>
      <c r="D8" t="s">
        <v>2220</v>
      </c>
      <c r="E8" t="s">
        <v>2223</v>
      </c>
      <c r="F8" t="s">
        <v>2224</v>
      </c>
      <c r="G8" t="s">
        <v>2225</v>
      </c>
      <c r="H8" s="351" t="s">
        <v>2226</v>
      </c>
      <c r="I8" t="str">
        <f t="shared" si="0"/>
        <v>LOG-117860 , LOG-117607 , LOG-117449 , LOG-117590 , LOG-117803 , LOG-117863</v>
      </c>
    </row>
    <row r="9" spans="1:10" x14ac:dyDescent="0.35">
      <c r="A9" s="312" t="s">
        <v>477</v>
      </c>
      <c r="B9" s="290" t="s">
        <v>1907</v>
      </c>
      <c r="C9" t="s">
        <v>2221</v>
      </c>
      <c r="D9" t="s">
        <v>2220</v>
      </c>
      <c r="E9" t="s">
        <v>2223</v>
      </c>
      <c r="F9" t="s">
        <v>2224</v>
      </c>
      <c r="G9" t="s">
        <v>2225</v>
      </c>
      <c r="H9" s="351" t="s">
        <v>2226</v>
      </c>
      <c r="I9" t="str">
        <f t="shared" si="0"/>
        <v>LOG-117860 , LOG-117607 , LOG-117449 , LOG-117590 , LOG-117803 , LOG-117863</v>
      </c>
    </row>
    <row r="10" spans="1:10" x14ac:dyDescent="0.35">
      <c r="A10" s="309" t="s">
        <v>477</v>
      </c>
      <c r="B10" s="289" t="s">
        <v>1908</v>
      </c>
      <c r="C10" t="s">
        <v>2221</v>
      </c>
      <c r="D10" t="s">
        <v>2220</v>
      </c>
      <c r="E10" t="s">
        <v>2223</v>
      </c>
      <c r="F10" t="s">
        <v>2224</v>
      </c>
      <c r="G10" t="s">
        <v>2225</v>
      </c>
      <c r="H10" s="351" t="s">
        <v>2226</v>
      </c>
      <c r="I10" t="str">
        <f t="shared" si="0"/>
        <v>LOG-117860 , LOG-117607 , LOG-117449 , LOG-117590 , LOG-117803 , LOG-117863</v>
      </c>
    </row>
    <row r="11" spans="1:10" x14ac:dyDescent="0.35">
      <c r="A11" s="313" t="s">
        <v>477</v>
      </c>
      <c r="B11" s="293" t="s">
        <v>1909</v>
      </c>
      <c r="C11" t="s">
        <v>2221</v>
      </c>
      <c r="D11" t="s">
        <v>2220</v>
      </c>
      <c r="E11" t="s">
        <v>2223</v>
      </c>
      <c r="F11" t="s">
        <v>2224</v>
      </c>
      <c r="G11" t="s">
        <v>2225</v>
      </c>
      <c r="H11" s="351" t="s">
        <v>2226</v>
      </c>
      <c r="I11" t="str">
        <f t="shared" si="0"/>
        <v>LOG-117860 , LOG-117607 , LOG-117449 , LOG-117590 , LOG-117803 , LOG-117863</v>
      </c>
    </row>
    <row r="12" spans="1:10" x14ac:dyDescent="0.35">
      <c r="A12" s="309" t="s">
        <v>477</v>
      </c>
      <c r="B12" s="289" t="s">
        <v>1910</v>
      </c>
      <c r="C12" t="s">
        <v>2221</v>
      </c>
      <c r="D12" t="s">
        <v>2220</v>
      </c>
      <c r="E12" t="s">
        <v>2223</v>
      </c>
      <c r="F12" t="s">
        <v>2224</v>
      </c>
      <c r="G12" t="s">
        <v>2225</v>
      </c>
      <c r="H12" s="351" t="s">
        <v>2226</v>
      </c>
      <c r="I12" t="str">
        <f t="shared" si="0"/>
        <v>LOG-117860 , LOG-117607 , LOG-117449 , LOG-117590 , LOG-117803 , LOG-117863</v>
      </c>
    </row>
    <row r="13" spans="1:10" x14ac:dyDescent="0.35">
      <c r="A13" s="307" t="s">
        <v>477</v>
      </c>
      <c r="B13" s="290" t="s">
        <v>1911</v>
      </c>
      <c r="C13" t="s">
        <v>2221</v>
      </c>
      <c r="D13" t="s">
        <v>2220</v>
      </c>
      <c r="F13" t="s">
        <v>2224</v>
      </c>
      <c r="G13" t="s">
        <v>2225</v>
      </c>
      <c r="H13" s="351" t="s">
        <v>2226</v>
      </c>
      <c r="I13" t="str">
        <f t="shared" si="0"/>
        <v>LOG-117860 , LOG-117607 ,  , LOG-117590 , LOG-117803 , LOG-117863</v>
      </c>
    </row>
    <row r="14" spans="1:10" x14ac:dyDescent="0.35">
      <c r="A14" s="311" t="s">
        <v>477</v>
      </c>
      <c r="B14" s="289" t="s">
        <v>1912</v>
      </c>
      <c r="C14" t="s">
        <v>2221</v>
      </c>
      <c r="D14" t="s">
        <v>2220</v>
      </c>
      <c r="E14" t="s">
        <v>2223</v>
      </c>
      <c r="F14" t="s">
        <v>2224</v>
      </c>
      <c r="G14" t="s">
        <v>2225</v>
      </c>
      <c r="H14" s="351" t="s">
        <v>2226</v>
      </c>
      <c r="I14" t="str">
        <f t="shared" si="0"/>
        <v>LOG-117860 , LOG-117607 , LOG-117449 , LOG-117590 , LOG-117803 , LOG-117863</v>
      </c>
    </row>
    <row r="15" spans="1:10" x14ac:dyDescent="0.35">
      <c r="A15" s="307" t="s">
        <v>477</v>
      </c>
      <c r="B15" s="290" t="s">
        <v>1913</v>
      </c>
      <c r="C15" t="s">
        <v>2221</v>
      </c>
      <c r="D15" t="s">
        <v>2220</v>
      </c>
      <c r="E15" t="s">
        <v>2223</v>
      </c>
      <c r="F15" t="s">
        <v>2224</v>
      </c>
      <c r="G15" t="s">
        <v>2225</v>
      </c>
      <c r="H15" s="351" t="s">
        <v>2226</v>
      </c>
      <c r="I15" t="str">
        <f t="shared" si="0"/>
        <v>LOG-117860 , LOG-117607 , LOG-117449 , LOG-117590 , LOG-117803 , LOG-117863</v>
      </c>
    </row>
    <row r="16" spans="1:10" x14ac:dyDescent="0.35">
      <c r="A16" s="315" t="s">
        <v>477</v>
      </c>
      <c r="B16" s="294" t="s">
        <v>1914</v>
      </c>
      <c r="C16" t="s">
        <v>2221</v>
      </c>
      <c r="D16" t="s">
        <v>2220</v>
      </c>
      <c r="F16" t="s">
        <v>2224</v>
      </c>
      <c r="G16" t="s">
        <v>2225</v>
      </c>
      <c r="H16" s="351" t="s">
        <v>2226</v>
      </c>
      <c r="I16" t="str">
        <f t="shared" si="0"/>
        <v>LOG-117860 , LOG-117607 ,  , LOG-117590 , LOG-117803 , LOG-117863</v>
      </c>
    </row>
    <row r="17" spans="1:9" x14ac:dyDescent="0.35">
      <c r="A17" s="317" t="s">
        <v>477</v>
      </c>
      <c r="B17" s="295" t="s">
        <v>1915</v>
      </c>
      <c r="C17" t="s">
        <v>2221</v>
      </c>
      <c r="D17" t="s">
        <v>2220</v>
      </c>
      <c r="E17" t="s">
        <v>2223</v>
      </c>
      <c r="F17" t="s">
        <v>2224</v>
      </c>
      <c r="G17" t="s">
        <v>2225</v>
      </c>
      <c r="H17" s="351" t="s">
        <v>2226</v>
      </c>
      <c r="I17" t="str">
        <f t="shared" si="0"/>
        <v>LOG-117860 , LOG-117607 , LOG-117449 , LOG-117590 , LOG-117803 , LOG-117863</v>
      </c>
    </row>
    <row r="18" spans="1:9" x14ac:dyDescent="0.35">
      <c r="A18" s="315" t="s">
        <v>477</v>
      </c>
      <c r="B18" s="294" t="s">
        <v>1916</v>
      </c>
      <c r="C18" t="s">
        <v>2221</v>
      </c>
      <c r="E18" t="s">
        <v>2223</v>
      </c>
      <c r="F18" t="s">
        <v>2224</v>
      </c>
      <c r="G18" t="s">
        <v>2225</v>
      </c>
      <c r="H18" s="351" t="s">
        <v>2226</v>
      </c>
      <c r="I18" t="str">
        <f t="shared" si="0"/>
        <v>LOG-117860 ,  , LOG-117449 , LOG-117590 , LOG-117803 , LOG-117863</v>
      </c>
    </row>
    <row r="19" spans="1:9" x14ac:dyDescent="0.35">
      <c r="A19" s="307" t="s">
        <v>477</v>
      </c>
      <c r="B19" s="290" t="s">
        <v>1917</v>
      </c>
      <c r="C19" t="s">
        <v>2221</v>
      </c>
      <c r="D19" t="s">
        <v>2220</v>
      </c>
      <c r="E19" t="s">
        <v>2223</v>
      </c>
      <c r="F19" t="s">
        <v>2224</v>
      </c>
      <c r="G19" t="s">
        <v>2225</v>
      </c>
      <c r="H19" s="351" t="s">
        <v>2226</v>
      </c>
      <c r="I19" t="str">
        <f t="shared" si="0"/>
        <v>LOG-117860 , LOG-117607 , LOG-117449 , LOG-117590 , LOG-117803 , LOG-117863</v>
      </c>
    </row>
    <row r="20" spans="1:9" x14ac:dyDescent="0.35">
      <c r="A20" s="319" t="s">
        <v>477</v>
      </c>
      <c r="B20" s="296" t="s">
        <v>1918</v>
      </c>
      <c r="C20" t="s">
        <v>2221</v>
      </c>
      <c r="D20" t="s">
        <v>2220</v>
      </c>
      <c r="E20" t="s">
        <v>2223</v>
      </c>
      <c r="F20" t="s">
        <v>2224</v>
      </c>
      <c r="G20" t="s">
        <v>2225</v>
      </c>
      <c r="H20" s="351" t="s">
        <v>2226</v>
      </c>
      <c r="I20" t="str">
        <f t="shared" si="0"/>
        <v>LOG-117860 , LOG-117607 , LOG-117449 , LOG-117590 , LOG-117803 , LOG-117863</v>
      </c>
    </row>
    <row r="21" spans="1:9" x14ac:dyDescent="0.35">
      <c r="A21" s="321" t="s">
        <v>478</v>
      </c>
      <c r="B21" s="290" t="s">
        <v>1919</v>
      </c>
      <c r="C21" t="s">
        <v>2221</v>
      </c>
      <c r="E21" t="s">
        <v>2227</v>
      </c>
      <c r="F21" t="s">
        <v>2224</v>
      </c>
      <c r="G21" t="s">
        <v>2225</v>
      </c>
      <c r="H21" s="351" t="s">
        <v>2226</v>
      </c>
      <c r="I21" t="str">
        <f t="shared" si="0"/>
        <v>LOG-117860 ,  , LOG-117453 , LOG-117590 , LOG-117803 , LOG-117863</v>
      </c>
    </row>
    <row r="22" spans="1:9" x14ac:dyDescent="0.35">
      <c r="A22" s="322" t="s">
        <v>478</v>
      </c>
      <c r="B22" s="297" t="s">
        <v>1921</v>
      </c>
      <c r="C22" t="s">
        <v>2221</v>
      </c>
      <c r="E22" t="s">
        <v>2227</v>
      </c>
      <c r="F22" t="s">
        <v>2224</v>
      </c>
      <c r="G22" t="s">
        <v>2225</v>
      </c>
      <c r="H22" s="351" t="s">
        <v>2226</v>
      </c>
      <c r="I22" t="str">
        <f t="shared" si="0"/>
        <v>LOG-117860 ,  , LOG-117453 , LOG-117590 , LOG-117803 , LOG-117863</v>
      </c>
    </row>
    <row r="23" spans="1:9" x14ac:dyDescent="0.35">
      <c r="A23" s="324" t="s">
        <v>478</v>
      </c>
      <c r="B23" s="293" t="s">
        <v>1922</v>
      </c>
      <c r="C23" t="s">
        <v>2221</v>
      </c>
      <c r="G23" t="s">
        <v>2225</v>
      </c>
      <c r="H23" s="351" t="s">
        <v>2226</v>
      </c>
      <c r="I23" t="str">
        <f t="shared" si="0"/>
        <v>LOG-117860 ,  ,  ,  , LOG-117803 , LOG-117863</v>
      </c>
    </row>
    <row r="24" spans="1:9" ht="43.5" x14ac:dyDescent="0.35">
      <c r="A24" s="325" t="s">
        <v>478</v>
      </c>
      <c r="B24" s="289" t="s">
        <v>1923</v>
      </c>
      <c r="C24" t="s">
        <v>2221</v>
      </c>
      <c r="G24" t="s">
        <v>2225</v>
      </c>
      <c r="H24" s="351" t="s">
        <v>2226</v>
      </c>
      <c r="I24" t="str">
        <f t="shared" si="0"/>
        <v>LOG-117860 ,  ,  ,  , LOG-117803 , LOG-117863</v>
      </c>
    </row>
    <row r="25" spans="1:9" ht="58" x14ac:dyDescent="0.35">
      <c r="A25" s="321" t="s">
        <v>478</v>
      </c>
      <c r="B25" s="290" t="s">
        <v>1924</v>
      </c>
      <c r="C25" t="s">
        <v>2221</v>
      </c>
      <c r="D25" t="s">
        <v>2220</v>
      </c>
      <c r="E25" t="s">
        <v>2227</v>
      </c>
      <c r="G25" t="s">
        <v>2225</v>
      </c>
      <c r="H25" s="351" t="s">
        <v>2226</v>
      </c>
      <c r="I25" t="str">
        <f t="shared" si="0"/>
        <v>LOG-117860 , LOG-117607 , LOG-117453 ,  , LOG-117803 , LOG-117863</v>
      </c>
    </row>
    <row r="26" spans="1:9" x14ac:dyDescent="0.35">
      <c r="A26" s="326" t="s">
        <v>478</v>
      </c>
      <c r="B26" s="296" t="s">
        <v>1925</v>
      </c>
      <c r="C26" t="s">
        <v>2221</v>
      </c>
      <c r="D26" t="s">
        <v>2220</v>
      </c>
      <c r="E26" t="s">
        <v>2227</v>
      </c>
      <c r="G26" t="s">
        <v>2225</v>
      </c>
      <c r="H26" s="351" t="s">
        <v>2226</v>
      </c>
      <c r="I26" t="str">
        <f t="shared" si="0"/>
        <v>LOG-117860 , LOG-117607 , LOG-117453 ,  , LOG-117803 , LOG-117863</v>
      </c>
    </row>
    <row r="27" spans="1:9" x14ac:dyDescent="0.35">
      <c r="A27" s="324" t="s">
        <v>1926</v>
      </c>
      <c r="B27" s="293" t="s">
        <v>1919</v>
      </c>
      <c r="C27" t="s">
        <v>2221</v>
      </c>
      <c r="D27" t="s">
        <v>2220</v>
      </c>
      <c r="F27" t="s">
        <v>2224</v>
      </c>
      <c r="G27" t="s">
        <v>2225</v>
      </c>
      <c r="H27" s="351" t="s">
        <v>2226</v>
      </c>
      <c r="I27" t="str">
        <f t="shared" si="0"/>
        <v>LOG-117860 , LOG-117607 ,  , LOG-117590 , LOG-117803 , LOG-117863</v>
      </c>
    </row>
    <row r="28" spans="1:9" x14ac:dyDescent="0.35">
      <c r="A28" s="322" t="s">
        <v>1926</v>
      </c>
      <c r="B28" s="297" t="s">
        <v>1921</v>
      </c>
      <c r="C28" t="s">
        <v>2221</v>
      </c>
      <c r="D28" t="s">
        <v>2220</v>
      </c>
      <c r="F28" t="s">
        <v>2224</v>
      </c>
      <c r="G28" t="s">
        <v>2225</v>
      </c>
      <c r="H28" s="351" t="s">
        <v>2226</v>
      </c>
      <c r="I28" t="str">
        <f t="shared" si="0"/>
        <v>LOG-117860 , LOG-117607 ,  , LOG-117590 , LOG-117803 , LOG-117863</v>
      </c>
    </row>
    <row r="29" spans="1:9" x14ac:dyDescent="0.35">
      <c r="A29" s="324" t="s">
        <v>1926</v>
      </c>
      <c r="B29" s="293" t="s">
        <v>1922</v>
      </c>
      <c r="C29" t="s">
        <v>2221</v>
      </c>
      <c r="D29" s="60"/>
      <c r="F29" t="s">
        <v>2224</v>
      </c>
      <c r="G29" t="s">
        <v>2225</v>
      </c>
      <c r="H29" s="351" t="s">
        <v>2226</v>
      </c>
      <c r="I29" t="str">
        <f t="shared" si="0"/>
        <v>LOG-117860 ,  ,  , LOG-117590 , LOG-117803 , LOG-117863</v>
      </c>
    </row>
    <row r="30" spans="1:9" x14ac:dyDescent="0.35">
      <c r="A30" s="322" t="s">
        <v>1926</v>
      </c>
      <c r="B30" s="297" t="s">
        <v>1927</v>
      </c>
      <c r="C30" t="s">
        <v>2221</v>
      </c>
      <c r="D30" t="s">
        <v>2220</v>
      </c>
      <c r="F30" t="s">
        <v>2224</v>
      </c>
      <c r="G30" t="s">
        <v>2225</v>
      </c>
      <c r="H30" s="351" t="s">
        <v>2226</v>
      </c>
      <c r="I30" t="str">
        <f t="shared" si="0"/>
        <v>LOG-117860 , LOG-117607 ,  , LOG-117590 , LOG-117803 , LOG-117863</v>
      </c>
    </row>
    <row r="31" spans="1:9" x14ac:dyDescent="0.35">
      <c r="A31" s="318" t="s">
        <v>1926</v>
      </c>
      <c r="B31" s="295" t="s">
        <v>1925</v>
      </c>
      <c r="C31" t="s">
        <v>2221</v>
      </c>
      <c r="D31" t="s">
        <v>2220</v>
      </c>
      <c r="F31" t="s">
        <v>2224</v>
      </c>
      <c r="G31" t="s">
        <v>2225</v>
      </c>
      <c r="H31" s="351" t="s">
        <v>2226</v>
      </c>
      <c r="I31" t="str">
        <f t="shared" si="0"/>
        <v>LOG-117860 , LOG-117607 ,  , LOG-117590 , LOG-117803 , LOG-117863</v>
      </c>
    </row>
    <row r="32" spans="1:9" x14ac:dyDescent="0.35">
      <c r="A32" s="319" t="s">
        <v>1928</v>
      </c>
      <c r="B32" s="296" t="s">
        <v>1929</v>
      </c>
      <c r="C32" t="s">
        <v>2221</v>
      </c>
      <c r="G32" t="s">
        <v>2225</v>
      </c>
      <c r="H32" s="351" t="s">
        <v>2226</v>
      </c>
      <c r="I32" t="str">
        <f t="shared" si="0"/>
        <v>LOG-117860 ,  ,  ,  , LOG-117803 , LOG-117863</v>
      </c>
    </row>
    <row r="33" spans="1:9" x14ac:dyDescent="0.35">
      <c r="A33" s="321" t="s">
        <v>1928</v>
      </c>
      <c r="B33" s="290" t="s">
        <v>1930</v>
      </c>
      <c r="C33" t="s">
        <v>2221</v>
      </c>
      <c r="D33" t="s">
        <v>2220</v>
      </c>
      <c r="E33" t="s">
        <v>2227</v>
      </c>
      <c r="F33" t="s">
        <v>2224</v>
      </c>
      <c r="G33" t="s">
        <v>2225</v>
      </c>
      <c r="H33" s="351" t="s">
        <v>2226</v>
      </c>
      <c r="I33" t="str">
        <f t="shared" si="0"/>
        <v>LOG-117860 , LOG-117607 , LOG-117453 , LOG-117590 , LOG-117803 , LOG-117863</v>
      </c>
    </row>
    <row r="34" spans="1:9" x14ac:dyDescent="0.35">
      <c r="A34" s="310" t="s">
        <v>1928</v>
      </c>
      <c r="B34" s="289" t="s">
        <v>1931</v>
      </c>
      <c r="C34" t="s">
        <v>2221</v>
      </c>
      <c r="E34" t="s">
        <v>2227</v>
      </c>
      <c r="F34" t="s">
        <v>2224</v>
      </c>
      <c r="G34" t="s">
        <v>2225</v>
      </c>
      <c r="H34" s="351" t="s">
        <v>2226</v>
      </c>
      <c r="I34" t="str">
        <f t="shared" si="0"/>
        <v>LOG-117860 ,  , LOG-117453 , LOG-117590 , LOG-117803 , LOG-117863</v>
      </c>
    </row>
    <row r="35" spans="1:9" x14ac:dyDescent="0.35">
      <c r="A35" s="321" t="s">
        <v>1928</v>
      </c>
      <c r="B35" s="290" t="s">
        <v>1932</v>
      </c>
      <c r="C35" t="s">
        <v>2221</v>
      </c>
      <c r="E35" t="s">
        <v>2227</v>
      </c>
      <c r="G35" t="s">
        <v>2225</v>
      </c>
      <c r="H35" s="351" t="s">
        <v>2226</v>
      </c>
      <c r="I35" t="str">
        <f t="shared" si="0"/>
        <v>LOG-117860 ,  , LOG-117453 ,  , LOG-117803 , LOG-117863</v>
      </c>
    </row>
    <row r="36" spans="1:9" x14ac:dyDescent="0.35">
      <c r="A36" s="325" t="s">
        <v>1928</v>
      </c>
      <c r="B36" s="289" t="s">
        <v>1933</v>
      </c>
      <c r="C36" t="s">
        <v>2221</v>
      </c>
      <c r="E36" t="s">
        <v>2227</v>
      </c>
      <c r="G36" t="s">
        <v>2225</v>
      </c>
      <c r="H36" s="351" t="s">
        <v>2226</v>
      </c>
      <c r="I36" t="str">
        <f t="shared" si="0"/>
        <v>LOG-117860 ,  , LOG-117453 ,  , LOG-117803 , LOG-117863</v>
      </c>
    </row>
    <row r="37" spans="1:9" ht="29" x14ac:dyDescent="0.35">
      <c r="A37" s="308" t="s">
        <v>1928</v>
      </c>
      <c r="B37" s="290" t="s">
        <v>1934</v>
      </c>
      <c r="C37" t="s">
        <v>2221</v>
      </c>
      <c r="F37" t="s">
        <v>2224</v>
      </c>
      <c r="G37" t="s">
        <v>2225</v>
      </c>
      <c r="H37" s="351" t="s">
        <v>2226</v>
      </c>
      <c r="I37" t="str">
        <f t="shared" si="0"/>
        <v>LOG-117860 ,  ,  , LOG-117590 , LOG-117803 , LOG-117863</v>
      </c>
    </row>
    <row r="38" spans="1:9" ht="29" x14ac:dyDescent="0.35">
      <c r="A38" s="309" t="s">
        <v>1935</v>
      </c>
      <c r="B38" s="289" t="s">
        <v>1936</v>
      </c>
      <c r="C38" t="s">
        <v>2221</v>
      </c>
      <c r="D38" t="s">
        <v>2220</v>
      </c>
      <c r="F38" t="s">
        <v>2224</v>
      </c>
      <c r="G38" t="s">
        <v>2225</v>
      </c>
      <c r="H38" s="351" t="s">
        <v>2226</v>
      </c>
      <c r="I38" t="str">
        <f t="shared" si="0"/>
        <v>LOG-117860 , LOG-117607 ,  , LOG-117590 , LOG-117803 , LOG-117863</v>
      </c>
    </row>
    <row r="39" spans="1:9" x14ac:dyDescent="0.35">
      <c r="A39" s="317" t="s">
        <v>1935</v>
      </c>
      <c r="B39" s="295" t="s">
        <v>1937</v>
      </c>
      <c r="C39" t="s">
        <v>2221</v>
      </c>
      <c r="D39" s="60"/>
      <c r="G39" t="s">
        <v>2225</v>
      </c>
      <c r="H39" s="351" t="s">
        <v>2226</v>
      </c>
      <c r="I39" t="str">
        <f t="shared" si="0"/>
        <v>LOG-117860 ,  ,  ,  , LOG-117803 , LOG-117863</v>
      </c>
    </row>
    <row r="40" spans="1:9" x14ac:dyDescent="0.35">
      <c r="A40" s="309" t="s">
        <v>1935</v>
      </c>
      <c r="B40" s="289" t="s">
        <v>1930</v>
      </c>
      <c r="C40" t="s">
        <v>2221</v>
      </c>
      <c r="D40" t="s">
        <v>2220</v>
      </c>
      <c r="E40" t="s">
        <v>2227</v>
      </c>
      <c r="G40" t="s">
        <v>2225</v>
      </c>
      <c r="H40" s="351" t="s">
        <v>2226</v>
      </c>
      <c r="I40" t="str">
        <f t="shared" si="0"/>
        <v>LOG-117860 , LOG-117607 , LOG-117453 ,  , LOG-117803 , LOG-117863</v>
      </c>
    </row>
    <row r="41" spans="1:9" x14ac:dyDescent="0.35">
      <c r="A41" s="312" t="s">
        <v>1935</v>
      </c>
      <c r="B41" s="290" t="s">
        <v>1931</v>
      </c>
      <c r="C41" t="s">
        <v>2221</v>
      </c>
      <c r="D41" t="s">
        <v>2220</v>
      </c>
      <c r="E41" t="s">
        <v>2227</v>
      </c>
      <c r="G41" t="s">
        <v>2225</v>
      </c>
      <c r="H41" s="351" t="s">
        <v>2226</v>
      </c>
      <c r="I41" t="str">
        <f t="shared" si="0"/>
        <v>LOG-117860 , LOG-117607 , LOG-117453 ,  , LOG-117803 , LOG-117863</v>
      </c>
    </row>
    <row r="42" spans="1:9" x14ac:dyDescent="0.35">
      <c r="A42" s="309" t="s">
        <v>1935</v>
      </c>
      <c r="B42" s="289" t="s">
        <v>1938</v>
      </c>
      <c r="C42" t="s">
        <v>2221</v>
      </c>
      <c r="D42" t="s">
        <v>2220</v>
      </c>
      <c r="E42" t="s">
        <v>2227</v>
      </c>
      <c r="G42" t="s">
        <v>2225</v>
      </c>
      <c r="H42" s="351" t="s">
        <v>2226</v>
      </c>
      <c r="I42" t="str">
        <f t="shared" si="0"/>
        <v>LOG-117860 , LOG-117607 , LOG-117453 ,  , LOG-117803 , LOG-117863</v>
      </c>
    </row>
    <row r="43" spans="1:9" x14ac:dyDescent="0.35">
      <c r="A43" s="307" t="s">
        <v>1935</v>
      </c>
      <c r="B43" s="290" t="s">
        <v>1939</v>
      </c>
      <c r="C43" t="s">
        <v>2221</v>
      </c>
      <c r="D43" t="s">
        <v>2220</v>
      </c>
      <c r="E43" t="s">
        <v>2227</v>
      </c>
      <c r="G43" t="s">
        <v>2225</v>
      </c>
      <c r="H43" s="351" t="s">
        <v>2226</v>
      </c>
      <c r="I43" t="str">
        <f t="shared" si="0"/>
        <v>LOG-117860 , LOG-117607 , LOG-117453 ,  , LOG-117803 , LOG-117863</v>
      </c>
    </row>
    <row r="44" spans="1:9" x14ac:dyDescent="0.35">
      <c r="A44" s="309" t="s">
        <v>1940</v>
      </c>
      <c r="B44" s="291" t="s">
        <v>1941</v>
      </c>
      <c r="C44" t="s">
        <v>2221</v>
      </c>
      <c r="D44" t="s">
        <v>2220</v>
      </c>
      <c r="F44" t="s">
        <v>2224</v>
      </c>
      <c r="G44" t="s">
        <v>2225</v>
      </c>
      <c r="H44" s="351" t="s">
        <v>2226</v>
      </c>
      <c r="I44" t="str">
        <f t="shared" si="0"/>
        <v>LOG-117860 , LOG-117607 ,  , LOG-117590 , LOG-117803 , LOG-117863</v>
      </c>
    </row>
    <row r="45" spans="1:9" x14ac:dyDescent="0.35">
      <c r="A45" s="307" t="s">
        <v>1940</v>
      </c>
      <c r="B45" s="292" t="s">
        <v>1942</v>
      </c>
      <c r="C45" t="s">
        <v>2221</v>
      </c>
      <c r="D45" t="s">
        <v>2220</v>
      </c>
      <c r="F45" t="s">
        <v>2224</v>
      </c>
      <c r="G45" t="s">
        <v>2225</v>
      </c>
      <c r="H45" s="351" t="s">
        <v>2226</v>
      </c>
      <c r="I45" t="str">
        <f t="shared" si="0"/>
        <v>LOG-117860 , LOG-117607 ,  , LOG-117590 , LOG-117803 , LOG-117863</v>
      </c>
    </row>
    <row r="46" spans="1:9" x14ac:dyDescent="0.35">
      <c r="A46" s="311" t="s">
        <v>1940</v>
      </c>
      <c r="B46" s="291" t="s">
        <v>1943</v>
      </c>
      <c r="C46" t="s">
        <v>2221</v>
      </c>
      <c r="D46" t="s">
        <v>2220</v>
      </c>
      <c r="F46" t="s">
        <v>2224</v>
      </c>
      <c r="G46" t="s">
        <v>2225</v>
      </c>
      <c r="H46" s="351" t="s">
        <v>2226</v>
      </c>
      <c r="I46" t="str">
        <f t="shared" si="0"/>
        <v>LOG-117860 , LOG-117607 ,  , LOG-117590 , LOG-117803 , LOG-117863</v>
      </c>
    </row>
    <row r="47" spans="1:9" x14ac:dyDescent="0.35">
      <c r="A47" s="312" t="s">
        <v>1940</v>
      </c>
      <c r="B47" s="292" t="s">
        <v>1905</v>
      </c>
      <c r="C47" t="s">
        <v>2221</v>
      </c>
      <c r="D47" t="s">
        <v>2220</v>
      </c>
      <c r="F47" t="s">
        <v>2224</v>
      </c>
      <c r="G47" t="s">
        <v>2225</v>
      </c>
      <c r="H47" s="351" t="s">
        <v>2226</v>
      </c>
      <c r="I47" t="str">
        <f t="shared" si="0"/>
        <v>LOG-117860 , LOG-117607 ,  , LOG-117590 , LOG-117803 , LOG-117863</v>
      </c>
    </row>
    <row r="48" spans="1:9" x14ac:dyDescent="0.35">
      <c r="A48" s="327" t="s">
        <v>1940</v>
      </c>
      <c r="B48" s="298" t="s">
        <v>1919</v>
      </c>
      <c r="C48" t="s">
        <v>2221</v>
      </c>
      <c r="D48" t="s">
        <v>2220</v>
      </c>
      <c r="F48" t="s">
        <v>2224</v>
      </c>
      <c r="G48" t="s">
        <v>2225</v>
      </c>
      <c r="H48" s="351" t="s">
        <v>2226</v>
      </c>
      <c r="I48" t="str">
        <f t="shared" si="0"/>
        <v>LOG-117860 , LOG-117607 ,  , LOG-117590 , LOG-117803 , LOG-117863</v>
      </c>
    </row>
    <row r="49" spans="1:9" x14ac:dyDescent="0.35">
      <c r="A49" s="328" t="s">
        <v>1940</v>
      </c>
      <c r="B49" s="299" t="s">
        <v>1944</v>
      </c>
      <c r="C49" t="s">
        <v>2221</v>
      </c>
      <c r="D49" t="s">
        <v>2220</v>
      </c>
      <c r="F49" t="s">
        <v>2224</v>
      </c>
      <c r="G49" t="s">
        <v>2225</v>
      </c>
      <c r="H49" s="351" t="s">
        <v>2226</v>
      </c>
      <c r="I49" t="str">
        <f t="shared" si="0"/>
        <v>LOG-117860 , LOG-117607 ,  , LOG-117590 , LOG-117803 , LOG-117863</v>
      </c>
    </row>
    <row r="50" spans="1:9" x14ac:dyDescent="0.35">
      <c r="A50" s="315" t="s">
        <v>1940</v>
      </c>
      <c r="B50" s="300" t="s">
        <v>1922</v>
      </c>
      <c r="C50" t="s">
        <v>2221</v>
      </c>
      <c r="D50" t="s">
        <v>2220</v>
      </c>
      <c r="F50" t="s">
        <v>2224</v>
      </c>
      <c r="G50" t="s">
        <v>2225</v>
      </c>
      <c r="H50" s="351" t="s">
        <v>2226</v>
      </c>
      <c r="I50" t="str">
        <f t="shared" si="0"/>
        <v>LOG-117860 , LOG-117607 ,  , LOG-117590 , LOG-117803 , LOG-117863</v>
      </c>
    </row>
    <row r="51" spans="1:9" x14ac:dyDescent="0.35">
      <c r="A51" s="307" t="s">
        <v>1940</v>
      </c>
      <c r="B51" s="290" t="s">
        <v>1945</v>
      </c>
      <c r="C51" t="s">
        <v>2221</v>
      </c>
      <c r="D51" t="s">
        <v>2220</v>
      </c>
      <c r="F51" t="s">
        <v>2224</v>
      </c>
      <c r="G51" t="s">
        <v>2225</v>
      </c>
      <c r="H51" s="351" t="s">
        <v>2226</v>
      </c>
      <c r="I51" t="str">
        <f t="shared" si="0"/>
        <v>LOG-117860 , LOG-117607 ,  , LOG-117590 , LOG-117803 , LOG-117863</v>
      </c>
    </row>
    <row r="52" spans="1:9" x14ac:dyDescent="0.35">
      <c r="A52" s="309" t="s">
        <v>1940</v>
      </c>
      <c r="B52" s="289" t="s">
        <v>1946</v>
      </c>
      <c r="C52" t="s">
        <v>2221</v>
      </c>
      <c r="D52" t="s">
        <v>2220</v>
      </c>
      <c r="F52" t="s">
        <v>2224</v>
      </c>
      <c r="G52" t="s">
        <v>2225</v>
      </c>
      <c r="H52" s="351" t="s">
        <v>2226</v>
      </c>
      <c r="I52" t="str">
        <f t="shared" si="0"/>
        <v>LOG-117860 , LOG-117607 ,  , LOG-117590 , LOG-117803 , LOG-117863</v>
      </c>
    </row>
    <row r="53" spans="1:9" x14ac:dyDescent="0.35">
      <c r="A53" s="328" t="s">
        <v>1947</v>
      </c>
      <c r="B53" s="299" t="s">
        <v>1948</v>
      </c>
      <c r="C53" t="s">
        <v>2221</v>
      </c>
      <c r="D53" t="s">
        <v>2220</v>
      </c>
      <c r="F53" t="s">
        <v>2224</v>
      </c>
      <c r="G53" t="s">
        <v>2225</v>
      </c>
      <c r="H53" s="351" t="s">
        <v>2226</v>
      </c>
      <c r="I53" t="str">
        <f t="shared" si="0"/>
        <v>LOG-117860 , LOG-117607 ,  , LOG-117590 , LOG-117803 , LOG-117863</v>
      </c>
    </row>
    <row r="54" spans="1:9" x14ac:dyDescent="0.35">
      <c r="A54" s="319" t="s">
        <v>1947</v>
      </c>
      <c r="B54" s="296" t="s">
        <v>1949</v>
      </c>
      <c r="C54" t="s">
        <v>2221</v>
      </c>
      <c r="D54" t="s">
        <v>2220</v>
      </c>
      <c r="F54" t="s">
        <v>2224</v>
      </c>
      <c r="G54" t="s">
        <v>2225</v>
      </c>
      <c r="H54" s="351" t="s">
        <v>2226</v>
      </c>
      <c r="I54" t="str">
        <f t="shared" si="0"/>
        <v>LOG-117860 , LOG-117607 ,  , LOG-117590 , LOG-117803 , LOG-117863</v>
      </c>
    </row>
    <row r="55" spans="1:9" x14ac:dyDescent="0.35">
      <c r="A55" s="329" t="s">
        <v>1947</v>
      </c>
      <c r="B55" s="292" t="s">
        <v>1930</v>
      </c>
      <c r="C55" t="s">
        <v>2221</v>
      </c>
      <c r="D55" t="s">
        <v>2220</v>
      </c>
      <c r="F55" t="s">
        <v>2224</v>
      </c>
      <c r="G55" t="s">
        <v>2225</v>
      </c>
      <c r="H55" s="351" t="s">
        <v>2226</v>
      </c>
      <c r="I55" t="str">
        <f t="shared" si="0"/>
        <v>LOG-117860 , LOG-117607 ,  , LOG-117590 , LOG-117803 , LOG-117863</v>
      </c>
    </row>
    <row r="56" spans="1:9" x14ac:dyDescent="0.35">
      <c r="A56" s="330" t="s">
        <v>1947</v>
      </c>
      <c r="B56" s="291" t="s">
        <v>1950</v>
      </c>
      <c r="C56" t="s">
        <v>2221</v>
      </c>
      <c r="D56" t="s">
        <v>2220</v>
      </c>
      <c r="F56" t="s">
        <v>2224</v>
      </c>
      <c r="G56" t="s">
        <v>2225</v>
      </c>
      <c r="H56" s="351" t="s">
        <v>2226</v>
      </c>
      <c r="I56" t="str">
        <f t="shared" si="0"/>
        <v>LOG-117860 , LOG-117607 ,  , LOG-117590 , LOG-117803 , LOG-117863</v>
      </c>
    </row>
    <row r="57" spans="1:9" ht="29" x14ac:dyDescent="0.35">
      <c r="A57" s="317" t="s">
        <v>1947</v>
      </c>
      <c r="B57" s="295" t="s">
        <v>1951</v>
      </c>
      <c r="C57" t="s">
        <v>2221</v>
      </c>
      <c r="D57" t="s">
        <v>2220</v>
      </c>
      <c r="F57" t="s">
        <v>2224</v>
      </c>
      <c r="G57" t="s">
        <v>2225</v>
      </c>
      <c r="H57" s="351" t="s">
        <v>2226</v>
      </c>
      <c r="I57" t="str">
        <f t="shared" si="0"/>
        <v>LOG-117860 , LOG-117607 ,  , LOG-117590 , LOG-117803 , LOG-117863</v>
      </c>
    </row>
    <row r="58" spans="1:9" x14ac:dyDescent="0.35">
      <c r="A58" s="319" t="s">
        <v>1947</v>
      </c>
      <c r="B58" s="296" t="s">
        <v>1952</v>
      </c>
      <c r="C58" t="s">
        <v>2221</v>
      </c>
      <c r="D58" t="s">
        <v>2220</v>
      </c>
      <c r="F58" t="s">
        <v>2224</v>
      </c>
      <c r="G58" t="s">
        <v>2225</v>
      </c>
      <c r="H58" s="351" t="s">
        <v>2226</v>
      </c>
      <c r="I58" t="str">
        <f t="shared" si="0"/>
        <v>LOG-117860 , LOG-117607 ,  , LOG-117590 , LOG-117803 , LOG-117863</v>
      </c>
    </row>
    <row r="59" spans="1:9" x14ac:dyDescent="0.35">
      <c r="A59" s="307" t="s">
        <v>1953</v>
      </c>
      <c r="B59" s="290" t="s">
        <v>1900</v>
      </c>
      <c r="C59" t="s">
        <v>2221</v>
      </c>
      <c r="D59" t="s">
        <v>2220</v>
      </c>
      <c r="F59" t="s">
        <v>2224</v>
      </c>
      <c r="G59" t="s">
        <v>2225</v>
      </c>
      <c r="H59" s="351" t="s">
        <v>2226</v>
      </c>
      <c r="I59" t="str">
        <f t="shared" si="0"/>
        <v>LOG-117860 , LOG-117607 ,  , LOG-117590 , LOG-117803 , LOG-117863</v>
      </c>
    </row>
    <row r="60" spans="1:9" x14ac:dyDescent="0.35">
      <c r="A60" s="319" t="s">
        <v>1953</v>
      </c>
      <c r="B60" s="296" t="s">
        <v>1954</v>
      </c>
      <c r="C60" t="s">
        <v>2221</v>
      </c>
      <c r="D60" t="s">
        <v>2220</v>
      </c>
      <c r="F60" t="s">
        <v>2224</v>
      </c>
      <c r="G60" t="s">
        <v>2225</v>
      </c>
      <c r="H60" s="351" t="s">
        <v>2226</v>
      </c>
      <c r="I60" t="str">
        <f t="shared" si="0"/>
        <v>LOG-117860 , LOG-117607 ,  , LOG-117590 , LOG-117803 , LOG-117863</v>
      </c>
    </row>
    <row r="61" spans="1:9" ht="29" x14ac:dyDescent="0.35">
      <c r="A61" s="321" t="s">
        <v>1955</v>
      </c>
      <c r="B61" s="290" t="s">
        <v>1956</v>
      </c>
      <c r="C61" t="s">
        <v>2221</v>
      </c>
      <c r="D61" s="11" t="s">
        <v>2228</v>
      </c>
      <c r="E61" t="s">
        <v>2229</v>
      </c>
      <c r="F61" t="s">
        <v>2224</v>
      </c>
      <c r="G61" t="s">
        <v>2225</v>
      </c>
      <c r="H61" s="351" t="s">
        <v>2226</v>
      </c>
      <c r="I61" t="str">
        <f t="shared" si="0"/>
        <v>LOG-117860 , LOG-117406 , LOG-117628 , LOG-117590 , LOG-117803 , LOG-117863</v>
      </c>
    </row>
    <row r="62" spans="1:9" ht="29" x14ac:dyDescent="0.35">
      <c r="A62" s="331" t="s">
        <v>1955</v>
      </c>
      <c r="B62" s="294" t="s">
        <v>1959</v>
      </c>
      <c r="C62" t="s">
        <v>2221</v>
      </c>
      <c r="D62" s="11" t="s">
        <v>2228</v>
      </c>
      <c r="F62" t="s">
        <v>2224</v>
      </c>
      <c r="G62" t="s">
        <v>2225</v>
      </c>
      <c r="H62" s="351" t="s">
        <v>2226</v>
      </c>
      <c r="I62" t="str">
        <f t="shared" si="0"/>
        <v>LOG-117860 , LOG-117406 ,  , LOG-117590 , LOG-117803 , LOG-117863</v>
      </c>
    </row>
    <row r="63" spans="1:9" ht="29" x14ac:dyDescent="0.35">
      <c r="A63" s="332" t="s">
        <v>1955</v>
      </c>
      <c r="B63" s="301" t="s">
        <v>1960</v>
      </c>
      <c r="C63" t="s">
        <v>2221</v>
      </c>
      <c r="D63" s="11" t="s">
        <v>2228</v>
      </c>
      <c r="F63" t="s">
        <v>2224</v>
      </c>
      <c r="G63" t="s">
        <v>2225</v>
      </c>
      <c r="H63" s="351" t="s">
        <v>2226</v>
      </c>
      <c r="I63" t="str">
        <f t="shared" si="0"/>
        <v>LOG-117860 , LOG-117406 ,  , LOG-117590 , LOG-117803 , LOG-117863</v>
      </c>
    </row>
    <row r="64" spans="1:9" ht="29" x14ac:dyDescent="0.35">
      <c r="A64" s="320" t="s">
        <v>1955</v>
      </c>
      <c r="B64" s="296" t="s">
        <v>1961</v>
      </c>
      <c r="C64" t="s">
        <v>2221</v>
      </c>
      <c r="D64" s="11" t="s">
        <v>2228</v>
      </c>
      <c r="F64" t="s">
        <v>2224</v>
      </c>
      <c r="G64" t="s">
        <v>2225</v>
      </c>
      <c r="H64" s="351" t="s">
        <v>2226</v>
      </c>
      <c r="I64" t="str">
        <f t="shared" si="0"/>
        <v>LOG-117860 , LOG-117406 ,  , LOG-117590 , LOG-117803 , LOG-117863</v>
      </c>
    </row>
    <row r="65" spans="1:9" x14ac:dyDescent="0.35">
      <c r="A65" s="321" t="s">
        <v>1962</v>
      </c>
      <c r="B65" s="290" t="s">
        <v>1963</v>
      </c>
      <c r="C65" t="s">
        <v>2221</v>
      </c>
      <c r="D65" t="s">
        <v>2220</v>
      </c>
      <c r="E65" t="s">
        <v>2230</v>
      </c>
      <c r="F65" t="s">
        <v>2224</v>
      </c>
      <c r="G65" t="s">
        <v>2225</v>
      </c>
      <c r="H65" s="351" t="s">
        <v>2226</v>
      </c>
      <c r="I65" t="str">
        <f t="shared" si="0"/>
        <v>LOG-117860 , LOG-117607 , LOG-117636 , LOG-117590 , LOG-117803 , LOG-117863</v>
      </c>
    </row>
    <row r="66" spans="1:9" x14ac:dyDescent="0.35">
      <c r="A66" s="325" t="s">
        <v>1962</v>
      </c>
      <c r="B66" s="289" t="s">
        <v>1964</v>
      </c>
      <c r="C66" t="s">
        <v>2221</v>
      </c>
      <c r="D66" t="s">
        <v>2220</v>
      </c>
      <c r="F66" t="s">
        <v>2224</v>
      </c>
      <c r="G66" t="s">
        <v>2225</v>
      </c>
      <c r="H66" s="351" t="s">
        <v>2226</v>
      </c>
      <c r="I66" t="str">
        <f t="shared" si="0"/>
        <v>LOG-117860 , LOG-117607 ,  , LOG-117590 , LOG-117803 , LOG-117863</v>
      </c>
    </row>
    <row r="67" spans="1:9" ht="29" x14ac:dyDescent="0.35">
      <c r="A67" s="321" t="s">
        <v>1962</v>
      </c>
      <c r="B67" s="290" t="s">
        <v>1965</v>
      </c>
      <c r="C67" t="s">
        <v>2221</v>
      </c>
      <c r="D67" t="s">
        <v>2220</v>
      </c>
      <c r="F67" t="s">
        <v>2224</v>
      </c>
      <c r="G67" t="s">
        <v>2225</v>
      </c>
      <c r="H67" s="351" t="s">
        <v>2226</v>
      </c>
      <c r="I67" t="str">
        <f t="shared" ref="I67:I130" si="1">C67&amp;" , "&amp;D67&amp;" , "&amp;E67&amp;" , "&amp;F67&amp;" , "&amp;G67&amp;" , "&amp;H67</f>
        <v>LOG-117860 , LOG-117607 ,  , LOG-117590 , LOG-117803 , LOG-117863</v>
      </c>
    </row>
    <row r="68" spans="1:9" ht="29" x14ac:dyDescent="0.35">
      <c r="A68" s="331" t="s">
        <v>1966</v>
      </c>
      <c r="B68" s="294" t="s">
        <v>1967</v>
      </c>
      <c r="C68" t="s">
        <v>2221</v>
      </c>
      <c r="D68" t="s">
        <v>2220</v>
      </c>
      <c r="E68" t="s">
        <v>2230</v>
      </c>
      <c r="F68" t="s">
        <v>2224</v>
      </c>
      <c r="G68" t="s">
        <v>2225</v>
      </c>
      <c r="H68" s="351" t="s">
        <v>2226</v>
      </c>
      <c r="I68" t="str">
        <f t="shared" si="1"/>
        <v>LOG-117860 , LOG-117607 , LOG-117636 , LOG-117590 , LOG-117803 , LOG-117863</v>
      </c>
    </row>
    <row r="69" spans="1:9" x14ac:dyDescent="0.35">
      <c r="A69" s="321" t="s">
        <v>1968</v>
      </c>
      <c r="B69" s="290" t="s">
        <v>1969</v>
      </c>
      <c r="C69" t="s">
        <v>2221</v>
      </c>
      <c r="D69" t="s">
        <v>2220</v>
      </c>
      <c r="F69" t="s">
        <v>2224</v>
      </c>
      <c r="G69" t="s">
        <v>2225</v>
      </c>
      <c r="H69" s="351" t="s">
        <v>2226</v>
      </c>
      <c r="I69" t="str">
        <f t="shared" si="1"/>
        <v>LOG-117860 , LOG-117607 ,  , LOG-117590 , LOG-117803 , LOG-117863</v>
      </c>
    </row>
    <row r="70" spans="1:9" x14ac:dyDescent="0.35">
      <c r="A70" s="326" t="s">
        <v>1971</v>
      </c>
      <c r="B70" s="296" t="s">
        <v>1969</v>
      </c>
      <c r="C70" t="s">
        <v>2221</v>
      </c>
      <c r="D70" t="s">
        <v>2220</v>
      </c>
      <c r="E70" t="s">
        <v>2231</v>
      </c>
      <c r="F70" t="s">
        <v>2224</v>
      </c>
      <c r="G70" t="s">
        <v>2225</v>
      </c>
      <c r="H70" s="351" t="s">
        <v>2226</v>
      </c>
      <c r="I70" t="str">
        <f t="shared" si="1"/>
        <v>LOG-117860 , LOG-117607 , LOG-117495 , LOG-117590 , LOG-117803 , LOG-117863</v>
      </c>
    </row>
    <row r="71" spans="1:9" x14ac:dyDescent="0.35">
      <c r="A71" s="333" t="s">
        <v>1971</v>
      </c>
      <c r="B71" s="295" t="s">
        <v>1969</v>
      </c>
      <c r="C71" t="s">
        <v>2221</v>
      </c>
      <c r="D71" t="s">
        <v>2220</v>
      </c>
      <c r="E71" t="s">
        <v>2232</v>
      </c>
      <c r="F71" t="s">
        <v>2224</v>
      </c>
      <c r="G71" t="s">
        <v>2225</v>
      </c>
      <c r="H71" s="351" t="s">
        <v>2226</v>
      </c>
      <c r="I71" t="str">
        <f t="shared" si="1"/>
        <v>LOG-117860 , LOG-117607 , LOG-117496 , LOG-117590 , LOG-117803 , LOG-117863</v>
      </c>
    </row>
    <row r="72" spans="1:9" x14ac:dyDescent="0.35">
      <c r="A72" s="325" t="s">
        <v>1971</v>
      </c>
      <c r="B72" s="294" t="s">
        <v>1974</v>
      </c>
      <c r="D72" t="s">
        <v>2220</v>
      </c>
      <c r="E72" t="s">
        <v>2233</v>
      </c>
      <c r="F72" t="s">
        <v>2224</v>
      </c>
      <c r="G72" t="s">
        <v>2225</v>
      </c>
      <c r="H72" s="351" t="s">
        <v>2226</v>
      </c>
      <c r="I72" t="str">
        <f t="shared" si="1"/>
        <v xml:space="preserve"> , LOG-117607 , LOG-117497 , LOG-117590 , LOG-117803 , LOG-117863</v>
      </c>
    </row>
    <row r="73" spans="1:9" x14ac:dyDescent="0.35">
      <c r="A73" s="321" t="s">
        <v>1971</v>
      </c>
      <c r="B73" s="290" t="s">
        <v>1969</v>
      </c>
      <c r="C73" t="s">
        <v>2221</v>
      </c>
      <c r="D73" t="s">
        <v>2220</v>
      </c>
      <c r="F73" t="s">
        <v>2224</v>
      </c>
      <c r="G73" t="s">
        <v>2225</v>
      </c>
      <c r="H73" s="351" t="s">
        <v>2226</v>
      </c>
      <c r="I73" t="str">
        <f t="shared" si="1"/>
        <v>LOG-117860 , LOG-117607 ,  , LOG-117590 , LOG-117803 , LOG-117863</v>
      </c>
    </row>
    <row r="74" spans="1:9" x14ac:dyDescent="0.35">
      <c r="A74" s="320" t="s">
        <v>1971</v>
      </c>
      <c r="B74" s="296" t="s">
        <v>1975</v>
      </c>
      <c r="D74" t="s">
        <v>2220</v>
      </c>
      <c r="F74" t="s">
        <v>2224</v>
      </c>
      <c r="G74" t="s">
        <v>2225</v>
      </c>
      <c r="H74" s="351" t="s">
        <v>2226</v>
      </c>
      <c r="I74" t="str">
        <f t="shared" si="1"/>
        <v xml:space="preserve"> , LOG-117607 ,  , LOG-117590 , LOG-117803 , LOG-117863</v>
      </c>
    </row>
    <row r="75" spans="1:9" x14ac:dyDescent="0.35">
      <c r="A75" s="334" t="s">
        <v>1971</v>
      </c>
      <c r="B75" s="301" t="s">
        <v>1969</v>
      </c>
      <c r="C75" t="s">
        <v>2221</v>
      </c>
      <c r="D75" t="s">
        <v>2220</v>
      </c>
      <c r="F75" t="s">
        <v>2224</v>
      </c>
      <c r="G75" t="s">
        <v>2225</v>
      </c>
      <c r="H75" s="351" t="s">
        <v>2226</v>
      </c>
      <c r="I75" t="str">
        <f t="shared" si="1"/>
        <v>LOG-117860 , LOG-117607 ,  , LOG-117590 , LOG-117803 , LOG-117863</v>
      </c>
    </row>
    <row r="76" spans="1:9" x14ac:dyDescent="0.35">
      <c r="A76" s="326" t="s">
        <v>1971</v>
      </c>
      <c r="B76" s="296" t="s">
        <v>1969</v>
      </c>
      <c r="C76" t="s">
        <v>2221</v>
      </c>
      <c r="D76" t="s">
        <v>2220</v>
      </c>
      <c r="F76" t="s">
        <v>2224</v>
      </c>
      <c r="G76" t="s">
        <v>2225</v>
      </c>
      <c r="H76" s="351" t="s">
        <v>2226</v>
      </c>
      <c r="I76" t="str">
        <f t="shared" si="1"/>
        <v>LOG-117860 , LOG-117607 ,  , LOG-117590 , LOG-117803 , LOG-117863</v>
      </c>
    </row>
    <row r="77" spans="1:9" x14ac:dyDescent="0.35">
      <c r="A77" s="333" t="s">
        <v>1976</v>
      </c>
      <c r="B77" s="295" t="s">
        <v>1969</v>
      </c>
      <c r="C77" t="s">
        <v>2221</v>
      </c>
      <c r="D77" t="s">
        <v>2220</v>
      </c>
      <c r="F77" t="s">
        <v>2224</v>
      </c>
      <c r="G77" t="s">
        <v>2225</v>
      </c>
      <c r="H77" s="351" t="s">
        <v>2226</v>
      </c>
      <c r="I77" t="str">
        <f t="shared" si="1"/>
        <v>LOG-117860 , LOG-117607 ,  , LOG-117590 , LOG-117803 , LOG-117863</v>
      </c>
    </row>
    <row r="78" spans="1:9" x14ac:dyDescent="0.35">
      <c r="A78" s="326" t="s">
        <v>1976</v>
      </c>
      <c r="B78" s="296" t="s">
        <v>1969</v>
      </c>
      <c r="C78" t="s">
        <v>2221</v>
      </c>
      <c r="D78" t="s">
        <v>2220</v>
      </c>
      <c r="F78" t="s">
        <v>2224</v>
      </c>
      <c r="G78" t="s">
        <v>2225</v>
      </c>
      <c r="H78" s="351" t="s">
        <v>2226</v>
      </c>
      <c r="I78" t="str">
        <f t="shared" si="1"/>
        <v>LOG-117860 , LOG-117607 ,  , LOG-117590 , LOG-117803 , LOG-117863</v>
      </c>
    </row>
    <row r="79" spans="1:9" ht="29" x14ac:dyDescent="0.35">
      <c r="A79" s="333" t="s">
        <v>1976</v>
      </c>
      <c r="B79" s="295" t="s">
        <v>1978</v>
      </c>
      <c r="D79" t="s">
        <v>2220</v>
      </c>
      <c r="E79" t="s">
        <v>2234</v>
      </c>
      <c r="F79" t="s">
        <v>2224</v>
      </c>
      <c r="G79" t="s">
        <v>2225</v>
      </c>
      <c r="H79" s="351" t="s">
        <v>2226</v>
      </c>
      <c r="I79" t="str">
        <f t="shared" si="1"/>
        <v xml:space="preserve"> , LOG-117607 , LOG-117632 , LOG-117590 , LOG-117803 , LOG-117863</v>
      </c>
    </row>
    <row r="80" spans="1:9" x14ac:dyDescent="0.35">
      <c r="A80" s="325" t="s">
        <v>1980</v>
      </c>
      <c r="B80" s="289" t="s">
        <v>1981</v>
      </c>
      <c r="C80" t="s">
        <v>2221</v>
      </c>
      <c r="D80" t="s">
        <v>2220</v>
      </c>
      <c r="F80" t="s">
        <v>2224</v>
      </c>
      <c r="G80" t="s">
        <v>2225</v>
      </c>
      <c r="H80" s="351" t="s">
        <v>2226</v>
      </c>
      <c r="I80" t="str">
        <f t="shared" si="1"/>
        <v>LOG-117860 , LOG-117607 ,  , LOG-117590 , LOG-117803 , LOG-117863</v>
      </c>
    </row>
    <row r="81" spans="1:9" x14ac:dyDescent="0.35">
      <c r="A81" s="333" t="s">
        <v>1980</v>
      </c>
      <c r="B81" s="295" t="s">
        <v>1983</v>
      </c>
      <c r="C81" t="s">
        <v>2221</v>
      </c>
      <c r="D81" t="s">
        <v>2220</v>
      </c>
      <c r="F81" t="s">
        <v>2224</v>
      </c>
      <c r="G81" t="s">
        <v>2225</v>
      </c>
      <c r="H81" s="351" t="s">
        <v>2226</v>
      </c>
      <c r="I81" t="str">
        <f t="shared" si="1"/>
        <v>LOG-117860 , LOG-117607 ,  , LOG-117590 , LOG-117803 , LOG-117863</v>
      </c>
    </row>
    <row r="82" spans="1:9" x14ac:dyDescent="0.35">
      <c r="A82" s="326" t="s">
        <v>1980</v>
      </c>
      <c r="B82" s="296" t="s">
        <v>1984</v>
      </c>
      <c r="C82" t="s">
        <v>2221</v>
      </c>
      <c r="D82" t="s">
        <v>2220</v>
      </c>
      <c r="F82" t="s">
        <v>2224</v>
      </c>
      <c r="G82" t="s">
        <v>2225</v>
      </c>
      <c r="H82" s="351" t="s">
        <v>2226</v>
      </c>
      <c r="I82" t="str">
        <f t="shared" si="1"/>
        <v>LOG-117860 , LOG-117607 ,  , LOG-117590 , LOG-117803 , LOG-117863</v>
      </c>
    </row>
    <row r="83" spans="1:9" x14ac:dyDescent="0.35">
      <c r="A83" s="334" t="s">
        <v>1980</v>
      </c>
      <c r="B83" s="301" t="s">
        <v>1985</v>
      </c>
      <c r="C83" t="s">
        <v>2221</v>
      </c>
      <c r="D83" t="s">
        <v>2220</v>
      </c>
      <c r="F83" t="s">
        <v>2224</v>
      </c>
      <c r="G83" t="s">
        <v>2225</v>
      </c>
      <c r="H83" s="351" t="s">
        <v>2226</v>
      </c>
      <c r="I83" t="str">
        <f t="shared" si="1"/>
        <v>LOG-117860 , LOG-117607 ,  , LOG-117590 , LOG-117803 , LOG-117863</v>
      </c>
    </row>
    <row r="84" spans="1:9" x14ac:dyDescent="0.35">
      <c r="A84" s="322" t="s">
        <v>1980</v>
      </c>
      <c r="B84" s="297" t="s">
        <v>1986</v>
      </c>
      <c r="G84" t="s">
        <v>2225</v>
      </c>
      <c r="H84" s="351" t="s">
        <v>2226</v>
      </c>
      <c r="I84" t="str">
        <f t="shared" si="1"/>
        <v xml:space="preserve"> ,  ,  ,  , LOG-117803 , LOG-117863</v>
      </c>
    </row>
    <row r="85" spans="1:9" x14ac:dyDescent="0.35">
      <c r="A85" s="314" t="s">
        <v>1980</v>
      </c>
      <c r="B85" s="293" t="s">
        <v>1987</v>
      </c>
      <c r="G85" t="s">
        <v>2225</v>
      </c>
      <c r="H85" s="351"/>
      <c r="I85" t="str">
        <f t="shared" si="1"/>
        <v xml:space="preserve"> ,  ,  ,  , LOG-117803 , </v>
      </c>
    </row>
    <row r="86" spans="1:9" x14ac:dyDescent="0.35">
      <c r="A86" s="323" t="s">
        <v>1980</v>
      </c>
      <c r="B86" s="297" t="s">
        <v>1988</v>
      </c>
      <c r="C86" t="s">
        <v>2221</v>
      </c>
      <c r="D86" t="s">
        <v>2220</v>
      </c>
      <c r="F86" t="s">
        <v>2224</v>
      </c>
      <c r="G86" t="s">
        <v>2225</v>
      </c>
      <c r="H86" s="351"/>
      <c r="I86" t="str">
        <f t="shared" si="1"/>
        <v xml:space="preserve">LOG-117860 , LOG-117607 ,  , LOG-117590 , LOG-117803 , </v>
      </c>
    </row>
    <row r="87" spans="1:9" x14ac:dyDescent="0.35">
      <c r="A87" s="314" t="s">
        <v>1980</v>
      </c>
      <c r="B87" s="293" t="s">
        <v>1989</v>
      </c>
      <c r="C87" t="s">
        <v>2221</v>
      </c>
      <c r="G87" t="s">
        <v>2225</v>
      </c>
      <c r="H87" s="351"/>
      <c r="I87" t="str">
        <f t="shared" si="1"/>
        <v xml:space="preserve">LOG-117860 ,  ,  ,  , LOG-117803 , </v>
      </c>
    </row>
    <row r="88" spans="1:9" x14ac:dyDescent="0.35">
      <c r="A88" s="323" t="s">
        <v>1980</v>
      </c>
      <c r="B88" s="297" t="s">
        <v>1990</v>
      </c>
      <c r="F88" t="s">
        <v>2224</v>
      </c>
      <c r="G88" t="s">
        <v>2225</v>
      </c>
      <c r="H88" s="351"/>
      <c r="I88" t="str">
        <f t="shared" si="1"/>
        <v xml:space="preserve"> ,  ,  , LOG-117590 , LOG-117803 , </v>
      </c>
    </row>
    <row r="89" spans="1:9" x14ac:dyDescent="0.35">
      <c r="A89" s="314" t="s">
        <v>1980</v>
      </c>
      <c r="B89" s="293" t="s">
        <v>1991</v>
      </c>
      <c r="G89" t="s">
        <v>2225</v>
      </c>
      <c r="I89" t="str">
        <f t="shared" si="1"/>
        <v xml:space="preserve"> ,  ,  ,  , LOG-117803 , </v>
      </c>
    </row>
    <row r="90" spans="1:9" x14ac:dyDescent="0.35">
      <c r="A90" s="323" t="s">
        <v>1980</v>
      </c>
      <c r="B90" s="297" t="s">
        <v>1992</v>
      </c>
      <c r="C90" t="s">
        <v>2221</v>
      </c>
      <c r="D90" t="s">
        <v>2220</v>
      </c>
      <c r="G90" t="s">
        <v>2225</v>
      </c>
      <c r="H90" s="281"/>
      <c r="I90" t="str">
        <f t="shared" si="1"/>
        <v xml:space="preserve">LOG-117860 , LOG-117607 ,  ,  , LOG-117803 , </v>
      </c>
    </row>
    <row r="91" spans="1:9" x14ac:dyDescent="0.35">
      <c r="A91" s="314" t="s">
        <v>1980</v>
      </c>
      <c r="B91" s="293" t="s">
        <v>1993</v>
      </c>
      <c r="G91" t="s">
        <v>2225</v>
      </c>
      <c r="I91" t="str">
        <f t="shared" si="1"/>
        <v xml:space="preserve"> ,  ,  ,  , LOG-117803 , </v>
      </c>
    </row>
    <row r="92" spans="1:9" x14ac:dyDescent="0.35">
      <c r="A92" s="323" t="s">
        <v>1980</v>
      </c>
      <c r="B92" s="297" t="s">
        <v>1994</v>
      </c>
      <c r="G92" t="s">
        <v>2225</v>
      </c>
      <c r="I92" t="str">
        <f t="shared" si="1"/>
        <v xml:space="preserve"> ,  ,  ,  , LOG-117803 , </v>
      </c>
    </row>
    <row r="93" spans="1:9" x14ac:dyDescent="0.35">
      <c r="A93" s="314" t="s">
        <v>1980</v>
      </c>
      <c r="B93" s="293" t="s">
        <v>1996</v>
      </c>
      <c r="F93" t="s">
        <v>2224</v>
      </c>
      <c r="G93" t="s">
        <v>2225</v>
      </c>
      <c r="I93" t="str">
        <f t="shared" si="1"/>
        <v xml:space="preserve"> ,  ,  , LOG-117590 , LOG-117803 , </v>
      </c>
    </row>
    <row r="94" spans="1:9" ht="29" x14ac:dyDescent="0.35">
      <c r="A94" s="323" t="s">
        <v>1980</v>
      </c>
      <c r="B94" s="297" t="s">
        <v>1997</v>
      </c>
      <c r="C94" t="s">
        <v>2221</v>
      </c>
      <c r="D94" t="s">
        <v>2220</v>
      </c>
      <c r="F94" t="s">
        <v>2224</v>
      </c>
      <c r="G94" t="s">
        <v>2225</v>
      </c>
      <c r="H94" s="281"/>
      <c r="I94" t="str">
        <f t="shared" si="1"/>
        <v xml:space="preserve">LOG-117860 , LOG-117607 ,  , LOG-117590 , LOG-117803 , </v>
      </c>
    </row>
    <row r="95" spans="1:9" x14ac:dyDescent="0.35">
      <c r="A95" s="324" t="s">
        <v>1980</v>
      </c>
      <c r="B95" s="293" t="s">
        <v>1900</v>
      </c>
      <c r="C95" t="s">
        <v>2221</v>
      </c>
      <c r="D95" t="s">
        <v>2220</v>
      </c>
      <c r="F95" t="s">
        <v>2224</v>
      </c>
      <c r="G95" t="s">
        <v>2225</v>
      </c>
      <c r="H95" s="281"/>
      <c r="I95" t="str">
        <f t="shared" si="1"/>
        <v xml:space="preserve">LOG-117860 , LOG-117607 ,  , LOG-117590 , LOG-117803 , </v>
      </c>
    </row>
    <row r="96" spans="1:9" x14ac:dyDescent="0.35">
      <c r="A96" s="322" t="s">
        <v>1980</v>
      </c>
      <c r="B96" s="297" t="s">
        <v>1903</v>
      </c>
      <c r="C96" t="s">
        <v>2221</v>
      </c>
      <c r="D96" t="s">
        <v>2220</v>
      </c>
      <c r="F96" t="s">
        <v>2224</v>
      </c>
      <c r="G96" t="s">
        <v>2225</v>
      </c>
      <c r="H96" s="281"/>
      <c r="I96" t="str">
        <f t="shared" si="1"/>
        <v xml:space="preserve">LOG-117860 , LOG-117607 ,  , LOG-117590 , LOG-117803 , </v>
      </c>
    </row>
    <row r="97" spans="1:9" x14ac:dyDescent="0.35">
      <c r="A97" s="314" t="s">
        <v>1980</v>
      </c>
      <c r="B97" s="293" t="s">
        <v>1904</v>
      </c>
      <c r="C97" t="s">
        <v>2221</v>
      </c>
      <c r="D97" t="s">
        <v>2220</v>
      </c>
      <c r="F97" t="s">
        <v>2224</v>
      </c>
      <c r="G97" t="s">
        <v>2225</v>
      </c>
      <c r="H97" s="281"/>
      <c r="I97" t="str">
        <f t="shared" si="1"/>
        <v xml:space="preserve">LOG-117860 , LOG-117607 ,  , LOG-117590 , LOG-117803 , </v>
      </c>
    </row>
    <row r="98" spans="1:9" x14ac:dyDescent="0.35">
      <c r="A98" s="323" t="s">
        <v>1980</v>
      </c>
      <c r="B98" s="297" t="s">
        <v>1905</v>
      </c>
      <c r="C98" t="s">
        <v>2221</v>
      </c>
      <c r="D98" t="s">
        <v>2220</v>
      </c>
      <c r="F98" t="s">
        <v>2224</v>
      </c>
      <c r="G98" t="s">
        <v>2225</v>
      </c>
      <c r="H98" s="281"/>
      <c r="I98" t="str">
        <f t="shared" si="1"/>
        <v xml:space="preserve">LOG-117860 , LOG-117607 ,  , LOG-117590 , LOG-117803 , </v>
      </c>
    </row>
    <row r="99" spans="1:9" x14ac:dyDescent="0.35">
      <c r="A99" s="314" t="s">
        <v>1980</v>
      </c>
      <c r="B99" s="293" t="s">
        <v>1907</v>
      </c>
      <c r="C99" t="s">
        <v>2221</v>
      </c>
      <c r="D99" t="s">
        <v>2220</v>
      </c>
      <c r="F99" t="s">
        <v>2224</v>
      </c>
      <c r="G99" t="s">
        <v>2225</v>
      </c>
      <c r="H99" s="281"/>
      <c r="I99" t="str">
        <f t="shared" si="1"/>
        <v xml:space="preserve">LOG-117860 , LOG-117607 ,  , LOG-117590 , LOG-117803 , </v>
      </c>
    </row>
    <row r="100" spans="1:9" x14ac:dyDescent="0.35">
      <c r="A100" s="331" t="s">
        <v>1998</v>
      </c>
      <c r="B100" s="294" t="s">
        <v>1999</v>
      </c>
      <c r="C100" t="s">
        <v>2221</v>
      </c>
      <c r="D100" t="s">
        <v>2220</v>
      </c>
      <c r="F100" t="s">
        <v>2224</v>
      </c>
      <c r="G100" t="s">
        <v>2225</v>
      </c>
      <c r="H100" s="281"/>
      <c r="I100" t="str">
        <f t="shared" si="1"/>
        <v xml:space="preserve">LOG-117860 , LOG-117607 ,  , LOG-117590 , LOG-117803 , </v>
      </c>
    </row>
    <row r="101" spans="1:9" x14ac:dyDescent="0.35">
      <c r="A101" s="324" t="s">
        <v>1998</v>
      </c>
      <c r="B101" s="293" t="s">
        <v>2000</v>
      </c>
      <c r="C101" t="s">
        <v>2221</v>
      </c>
      <c r="D101" t="s">
        <v>2220</v>
      </c>
      <c r="F101" t="s">
        <v>2224</v>
      </c>
      <c r="G101" t="s">
        <v>2225</v>
      </c>
      <c r="H101" s="281"/>
      <c r="I101" t="str">
        <f t="shared" si="1"/>
        <v xml:space="preserve">LOG-117860 , LOG-117607 ,  , LOG-117590 , LOG-117803 , </v>
      </c>
    </row>
    <row r="102" spans="1:9" x14ac:dyDescent="0.35">
      <c r="A102" s="331" t="s">
        <v>1998</v>
      </c>
      <c r="B102" s="294" t="s">
        <v>2001</v>
      </c>
      <c r="C102" t="s">
        <v>2221</v>
      </c>
      <c r="F102" t="s">
        <v>2224</v>
      </c>
      <c r="G102" t="s">
        <v>2225</v>
      </c>
      <c r="H102" s="281"/>
      <c r="I102" t="str">
        <f t="shared" si="1"/>
        <v xml:space="preserve">LOG-117860 ,  ,  , LOG-117590 , LOG-117803 , </v>
      </c>
    </row>
    <row r="103" spans="1:9" x14ac:dyDescent="0.35">
      <c r="A103" s="333" t="s">
        <v>1998</v>
      </c>
      <c r="B103" s="295" t="s">
        <v>1900</v>
      </c>
      <c r="C103" t="s">
        <v>2221</v>
      </c>
      <c r="F103" t="s">
        <v>2224</v>
      </c>
      <c r="G103" t="s">
        <v>2225</v>
      </c>
      <c r="H103" s="281"/>
      <c r="I103" t="str">
        <f t="shared" si="1"/>
        <v xml:space="preserve">LOG-117860 ,  ,  , LOG-117590 , LOG-117803 , </v>
      </c>
    </row>
    <row r="104" spans="1:9" x14ac:dyDescent="0.35">
      <c r="A104" s="326" t="s">
        <v>1998</v>
      </c>
      <c r="B104" s="296" t="s">
        <v>2002</v>
      </c>
      <c r="C104" t="s">
        <v>2221</v>
      </c>
      <c r="F104" t="s">
        <v>2224</v>
      </c>
      <c r="G104" t="s">
        <v>2225</v>
      </c>
      <c r="H104" s="281"/>
      <c r="I104" t="str">
        <f t="shared" si="1"/>
        <v xml:space="preserve">LOG-117860 ,  ,  , LOG-117590 , LOG-117803 , </v>
      </c>
    </row>
    <row r="105" spans="1:9" x14ac:dyDescent="0.35">
      <c r="A105" s="318" t="s">
        <v>1998</v>
      </c>
      <c r="B105" s="295" t="s">
        <v>1904</v>
      </c>
      <c r="C105" t="s">
        <v>2221</v>
      </c>
      <c r="F105" t="s">
        <v>2224</v>
      </c>
      <c r="G105" t="s">
        <v>2225</v>
      </c>
      <c r="H105" s="281"/>
      <c r="I105" t="str">
        <f t="shared" si="1"/>
        <v xml:space="preserve">LOG-117860 ,  ,  , LOG-117590 , LOG-117803 , </v>
      </c>
    </row>
    <row r="106" spans="1:9" x14ac:dyDescent="0.35">
      <c r="A106" s="320" t="s">
        <v>1998</v>
      </c>
      <c r="B106" s="296" t="s">
        <v>1905</v>
      </c>
      <c r="C106" t="s">
        <v>2221</v>
      </c>
      <c r="F106" t="s">
        <v>2224</v>
      </c>
      <c r="G106" t="s">
        <v>2225</v>
      </c>
      <c r="H106" s="281"/>
      <c r="I106" t="str">
        <f t="shared" si="1"/>
        <v xml:space="preserve">LOG-117860 ,  ,  , LOG-117590 , LOG-117803 , </v>
      </c>
    </row>
    <row r="107" spans="1:9" x14ac:dyDescent="0.35">
      <c r="A107" s="332" t="s">
        <v>1998</v>
      </c>
      <c r="B107" s="301" t="s">
        <v>1930</v>
      </c>
      <c r="C107" t="s">
        <v>2221</v>
      </c>
      <c r="F107" t="s">
        <v>2224</v>
      </c>
      <c r="G107" t="s">
        <v>2225</v>
      </c>
      <c r="H107" s="281"/>
      <c r="I107" t="str">
        <f t="shared" si="1"/>
        <v xml:space="preserve">LOG-117860 ,  ,  , LOG-117590 , LOG-117803 , </v>
      </c>
    </row>
    <row r="108" spans="1:9" x14ac:dyDescent="0.35">
      <c r="A108" s="316" t="s">
        <v>1998</v>
      </c>
      <c r="B108" s="294" t="s">
        <v>1931</v>
      </c>
      <c r="C108" t="s">
        <v>2221</v>
      </c>
      <c r="F108" t="s">
        <v>2224</v>
      </c>
      <c r="G108" t="s">
        <v>2225</v>
      </c>
      <c r="H108" s="281"/>
      <c r="I108" t="str">
        <f t="shared" si="1"/>
        <v xml:space="preserve">LOG-117860 ,  ,  , LOG-117590 , LOG-117803 , </v>
      </c>
    </row>
    <row r="109" spans="1:9" x14ac:dyDescent="0.35">
      <c r="A109" s="324" t="s">
        <v>2003</v>
      </c>
      <c r="B109" s="293" t="s">
        <v>2004</v>
      </c>
      <c r="F109" t="s">
        <v>2224</v>
      </c>
      <c r="G109" t="s">
        <v>2225</v>
      </c>
      <c r="H109" s="351" t="s">
        <v>2226</v>
      </c>
      <c r="I109" t="str">
        <f t="shared" si="1"/>
        <v xml:space="preserve"> ,  ,  , LOG-117590 , LOG-117803 , LOG-117863</v>
      </c>
    </row>
    <row r="110" spans="1:9" ht="58" x14ac:dyDescent="0.35">
      <c r="A110" s="322" t="s">
        <v>2003</v>
      </c>
      <c r="B110" s="288" t="s">
        <v>2005</v>
      </c>
      <c r="F110" t="s">
        <v>2224</v>
      </c>
      <c r="G110" t="s">
        <v>2225</v>
      </c>
      <c r="H110" s="351" t="s">
        <v>2226</v>
      </c>
      <c r="I110" t="str">
        <f t="shared" si="1"/>
        <v xml:space="preserve"> ,  ,  , LOG-117590 , LOG-117803 , LOG-117863</v>
      </c>
    </row>
    <row r="111" spans="1:9" x14ac:dyDescent="0.35">
      <c r="A111" s="324" t="s">
        <v>2006</v>
      </c>
      <c r="B111" s="293" t="s">
        <v>2007</v>
      </c>
      <c r="C111" t="s">
        <v>2221</v>
      </c>
      <c r="E111" t="s">
        <v>2227</v>
      </c>
      <c r="F111" t="s">
        <v>2224</v>
      </c>
      <c r="G111" t="s">
        <v>2225</v>
      </c>
      <c r="H111" s="351" t="s">
        <v>2226</v>
      </c>
      <c r="I111" t="str">
        <f t="shared" si="1"/>
        <v>LOG-117860 ,  , LOG-117453 , LOG-117590 , LOG-117803 , LOG-117863</v>
      </c>
    </row>
    <row r="112" spans="1:9" x14ac:dyDescent="0.35">
      <c r="A112" s="325" t="s">
        <v>2008</v>
      </c>
      <c r="B112" s="289" t="s">
        <v>2009</v>
      </c>
      <c r="C112" t="s">
        <v>2221</v>
      </c>
      <c r="D112" t="s">
        <v>2220</v>
      </c>
      <c r="E112" t="s">
        <v>2235</v>
      </c>
      <c r="F112" t="s">
        <v>2224</v>
      </c>
      <c r="G112" t="s">
        <v>2225</v>
      </c>
      <c r="H112" s="351" t="s">
        <v>2226</v>
      </c>
      <c r="I112" t="str">
        <f t="shared" si="1"/>
        <v>LOG-117860 , LOG-117607 , LOG-117746 , LOG-117590 , LOG-117803 , LOG-117863</v>
      </c>
    </row>
    <row r="113" spans="1:9" x14ac:dyDescent="0.35">
      <c r="A113" s="333" t="s">
        <v>2008</v>
      </c>
      <c r="B113" s="295" t="s">
        <v>2011</v>
      </c>
      <c r="C113" t="s">
        <v>2221</v>
      </c>
      <c r="D113" t="s">
        <v>2220</v>
      </c>
      <c r="E113" t="s">
        <v>2235</v>
      </c>
      <c r="F113" t="s">
        <v>2224</v>
      </c>
      <c r="G113" t="s">
        <v>2225</v>
      </c>
      <c r="H113" s="351" t="s">
        <v>2226</v>
      </c>
      <c r="I113" t="str">
        <f t="shared" si="1"/>
        <v>LOG-117860 , LOG-117607 , LOG-117746 , LOG-117590 , LOG-117803 , LOG-117863</v>
      </c>
    </row>
    <row r="114" spans="1:9" x14ac:dyDescent="0.35">
      <c r="A114" s="323" t="s">
        <v>2008</v>
      </c>
      <c r="B114" s="297" t="s">
        <v>2012</v>
      </c>
      <c r="C114" t="s">
        <v>2221</v>
      </c>
      <c r="D114" t="s">
        <v>2220</v>
      </c>
      <c r="E114" t="s">
        <v>2235</v>
      </c>
      <c r="F114" t="s">
        <v>2224</v>
      </c>
      <c r="G114" t="s">
        <v>2225</v>
      </c>
      <c r="H114" s="351" t="s">
        <v>2226</v>
      </c>
      <c r="I114" t="str">
        <f t="shared" si="1"/>
        <v>LOG-117860 , LOG-117607 , LOG-117746 , LOG-117590 , LOG-117803 , LOG-117863</v>
      </c>
    </row>
    <row r="115" spans="1:9" x14ac:dyDescent="0.35">
      <c r="A115" s="332" t="s">
        <v>2008</v>
      </c>
      <c r="B115" s="301" t="s">
        <v>2013</v>
      </c>
      <c r="C115" t="s">
        <v>2221</v>
      </c>
      <c r="D115" t="s">
        <v>2220</v>
      </c>
      <c r="E115" t="s">
        <v>2235</v>
      </c>
      <c r="F115" t="s">
        <v>2224</v>
      </c>
      <c r="G115" t="s">
        <v>2225</v>
      </c>
      <c r="H115" s="351" t="s">
        <v>2226</v>
      </c>
      <c r="I115" t="str">
        <f t="shared" si="1"/>
        <v>LOG-117860 , LOG-117607 , LOG-117746 , LOG-117590 , LOG-117803 , LOG-117863</v>
      </c>
    </row>
    <row r="116" spans="1:9" ht="29" x14ac:dyDescent="0.35">
      <c r="A116" s="310" t="s">
        <v>2008</v>
      </c>
      <c r="B116" s="289" t="s">
        <v>2014</v>
      </c>
      <c r="C116" t="s">
        <v>2221</v>
      </c>
      <c r="D116" t="s">
        <v>2220</v>
      </c>
      <c r="E116" t="s">
        <v>2235</v>
      </c>
      <c r="F116" t="s">
        <v>2224</v>
      </c>
      <c r="G116" t="s">
        <v>2225</v>
      </c>
      <c r="H116" s="351" t="s">
        <v>2226</v>
      </c>
      <c r="I116" t="str">
        <f t="shared" si="1"/>
        <v>LOG-117860 , LOG-117607 , LOG-117746 , LOG-117590 , LOG-117803 , LOG-117863</v>
      </c>
    </row>
    <row r="117" spans="1:9" x14ac:dyDescent="0.35">
      <c r="A117" s="314" t="s">
        <v>2008</v>
      </c>
      <c r="B117" s="293" t="s">
        <v>2015</v>
      </c>
      <c r="C117" t="s">
        <v>2221</v>
      </c>
      <c r="D117" t="s">
        <v>2220</v>
      </c>
      <c r="E117" t="s">
        <v>2235</v>
      </c>
      <c r="F117" t="s">
        <v>2224</v>
      </c>
      <c r="G117" t="s">
        <v>2225</v>
      </c>
      <c r="H117" s="351" t="s">
        <v>2226</v>
      </c>
      <c r="I117" t="str">
        <f t="shared" si="1"/>
        <v>LOG-117860 , LOG-117607 , LOG-117746 , LOG-117590 , LOG-117803 , LOG-117863</v>
      </c>
    </row>
    <row r="118" spans="1:9" ht="43.5" x14ac:dyDescent="0.35">
      <c r="A118" s="323" t="s">
        <v>2008</v>
      </c>
      <c r="B118" s="297" t="s">
        <v>2016</v>
      </c>
      <c r="C118" t="s">
        <v>2221</v>
      </c>
      <c r="D118" t="s">
        <v>2220</v>
      </c>
      <c r="E118" t="s">
        <v>2235</v>
      </c>
      <c r="F118" t="s">
        <v>2224</v>
      </c>
      <c r="G118" t="s">
        <v>2225</v>
      </c>
      <c r="H118" s="351" t="s">
        <v>2226</v>
      </c>
      <c r="I118" t="str">
        <f t="shared" si="1"/>
        <v>LOG-117860 , LOG-117607 , LOG-117746 , LOG-117590 , LOG-117803 , LOG-117863</v>
      </c>
    </row>
    <row r="119" spans="1:9" x14ac:dyDescent="0.35">
      <c r="A119" s="321" t="s">
        <v>2017</v>
      </c>
      <c r="B119" s="290" t="s">
        <v>2018</v>
      </c>
      <c r="C119" t="s">
        <v>2221</v>
      </c>
      <c r="F119" t="s">
        <v>2224</v>
      </c>
      <c r="G119" t="s">
        <v>2225</v>
      </c>
      <c r="H119" s="351" t="s">
        <v>2226</v>
      </c>
      <c r="I119" t="str">
        <f t="shared" si="1"/>
        <v>LOG-117860 ,  ,  , LOG-117590 , LOG-117803 , LOG-117863</v>
      </c>
    </row>
    <row r="120" spans="1:9" x14ac:dyDescent="0.35">
      <c r="A120" s="326" t="s">
        <v>2017</v>
      </c>
      <c r="B120" s="296" t="s">
        <v>2019</v>
      </c>
      <c r="C120" t="s">
        <v>2221</v>
      </c>
      <c r="F120" t="s">
        <v>2224</v>
      </c>
      <c r="G120" t="s">
        <v>2225</v>
      </c>
      <c r="H120" s="351" t="s">
        <v>2226</v>
      </c>
      <c r="I120" t="str">
        <f t="shared" si="1"/>
        <v>LOG-117860 ,  ,  , LOG-117590 , LOG-117803 , LOG-117863</v>
      </c>
    </row>
    <row r="121" spans="1:9" ht="58" x14ac:dyDescent="0.35">
      <c r="A121" s="321" t="s">
        <v>2017</v>
      </c>
      <c r="B121" s="290" t="s">
        <v>2020</v>
      </c>
      <c r="C121" t="s">
        <v>2221</v>
      </c>
      <c r="D121" t="s">
        <v>2220</v>
      </c>
      <c r="F121" t="s">
        <v>2224</v>
      </c>
      <c r="G121" t="s">
        <v>2225</v>
      </c>
      <c r="H121" s="351" t="s">
        <v>2226</v>
      </c>
      <c r="I121" t="str">
        <f t="shared" si="1"/>
        <v>LOG-117860 , LOG-117607 ,  , LOG-117590 , LOG-117803 , LOG-117863</v>
      </c>
    </row>
    <row r="122" spans="1:9" ht="72.5" x14ac:dyDescent="0.35">
      <c r="A122" s="325" t="s">
        <v>2017</v>
      </c>
      <c r="B122" s="289" t="s">
        <v>2021</v>
      </c>
      <c r="C122" t="s">
        <v>2221</v>
      </c>
      <c r="D122" t="s">
        <v>2220</v>
      </c>
      <c r="F122" t="s">
        <v>2224</v>
      </c>
      <c r="G122" t="s">
        <v>2225</v>
      </c>
      <c r="H122" s="351" t="s">
        <v>2226</v>
      </c>
      <c r="I122" t="str">
        <f t="shared" si="1"/>
        <v>LOG-117860 , LOG-117607 ,  , LOG-117590 , LOG-117803 , LOG-117863</v>
      </c>
    </row>
    <row r="123" spans="1:9" x14ac:dyDescent="0.35">
      <c r="A123" s="321" t="s">
        <v>2022</v>
      </c>
      <c r="B123" s="290" t="s">
        <v>2023</v>
      </c>
      <c r="D123" t="s">
        <v>2220</v>
      </c>
      <c r="F123" t="s">
        <v>2224</v>
      </c>
      <c r="G123" t="s">
        <v>2225</v>
      </c>
      <c r="H123" s="351" t="s">
        <v>2226</v>
      </c>
      <c r="I123" t="str">
        <f t="shared" si="1"/>
        <v xml:space="preserve"> , LOG-117607 ,  , LOG-117590 , LOG-117803 , LOG-117863</v>
      </c>
    </row>
    <row r="124" spans="1:9" x14ac:dyDescent="0.35">
      <c r="A124" s="325" t="s">
        <v>2022</v>
      </c>
      <c r="B124" s="289" t="s">
        <v>1900</v>
      </c>
      <c r="D124" t="s">
        <v>2220</v>
      </c>
      <c r="F124" t="s">
        <v>2224</v>
      </c>
      <c r="G124" t="s">
        <v>2225</v>
      </c>
      <c r="H124" s="351" t="s">
        <v>2226</v>
      </c>
      <c r="I124" t="str">
        <f t="shared" si="1"/>
        <v xml:space="preserve"> , LOG-117607 ,  , LOG-117590 , LOG-117803 , LOG-117863</v>
      </c>
    </row>
    <row r="125" spans="1:9" x14ac:dyDescent="0.35">
      <c r="A125" s="308" t="s">
        <v>2022</v>
      </c>
      <c r="B125" s="290" t="s">
        <v>2025</v>
      </c>
      <c r="D125" t="s">
        <v>2220</v>
      </c>
      <c r="F125" t="s">
        <v>2224</v>
      </c>
      <c r="G125" t="s">
        <v>2225</v>
      </c>
      <c r="H125" s="351" t="s">
        <v>2226</v>
      </c>
      <c r="I125" t="str">
        <f t="shared" si="1"/>
        <v xml:space="preserve"> , LOG-117607 ,  , LOG-117590 , LOG-117803 , LOG-117863</v>
      </c>
    </row>
    <row r="126" spans="1:9" x14ac:dyDescent="0.35">
      <c r="A126" s="310" t="s">
        <v>2022</v>
      </c>
      <c r="B126" s="289" t="s">
        <v>1904</v>
      </c>
      <c r="D126" t="s">
        <v>2220</v>
      </c>
      <c r="F126" t="s">
        <v>2224</v>
      </c>
      <c r="G126" t="s">
        <v>2225</v>
      </c>
      <c r="H126" s="351" t="s">
        <v>2226</v>
      </c>
      <c r="I126" t="str">
        <f t="shared" si="1"/>
        <v xml:space="preserve"> , LOG-117607 ,  , LOG-117590 , LOG-117803 , LOG-117863</v>
      </c>
    </row>
    <row r="127" spans="1:9" x14ac:dyDescent="0.35">
      <c r="A127" s="332" t="s">
        <v>2022</v>
      </c>
      <c r="B127" s="301" t="s">
        <v>1905</v>
      </c>
      <c r="D127" t="s">
        <v>2220</v>
      </c>
      <c r="F127" t="s">
        <v>2224</v>
      </c>
      <c r="G127" t="s">
        <v>2225</v>
      </c>
      <c r="H127" s="351" t="s">
        <v>2226</v>
      </c>
      <c r="I127" t="str">
        <f t="shared" si="1"/>
        <v xml:space="preserve"> , LOG-117607 ,  , LOG-117590 , LOG-117803 , LOG-117863</v>
      </c>
    </row>
    <row r="128" spans="1:9" x14ac:dyDescent="0.35">
      <c r="A128" s="323" t="s">
        <v>2022</v>
      </c>
      <c r="B128" s="297" t="s">
        <v>1906</v>
      </c>
      <c r="D128" t="s">
        <v>2220</v>
      </c>
      <c r="F128" t="s">
        <v>2224</v>
      </c>
      <c r="G128" t="s">
        <v>2225</v>
      </c>
      <c r="H128" s="351" t="s">
        <v>2226</v>
      </c>
      <c r="I128" t="str">
        <f t="shared" si="1"/>
        <v xml:space="preserve"> , LOG-117607 ,  , LOG-117590 , LOG-117803 , LOG-117863</v>
      </c>
    </row>
    <row r="129" spans="1:9" x14ac:dyDescent="0.35">
      <c r="A129" s="308" t="s">
        <v>2022</v>
      </c>
      <c r="B129" s="290" t="s">
        <v>1907</v>
      </c>
      <c r="D129" t="s">
        <v>2220</v>
      </c>
      <c r="F129" t="s">
        <v>2224</v>
      </c>
      <c r="G129" t="s">
        <v>2225</v>
      </c>
      <c r="H129" s="351" t="s">
        <v>2226</v>
      </c>
      <c r="I129" t="str">
        <f t="shared" si="1"/>
        <v xml:space="preserve"> , LOG-117607 ,  , LOG-117590 , LOG-117803 , LOG-117863</v>
      </c>
    </row>
    <row r="130" spans="1:9" x14ac:dyDescent="0.35">
      <c r="A130" s="323" t="s">
        <v>2022</v>
      </c>
      <c r="B130" s="297" t="s">
        <v>1908</v>
      </c>
      <c r="D130" t="s">
        <v>2220</v>
      </c>
      <c r="F130" t="s">
        <v>2224</v>
      </c>
      <c r="G130" t="s">
        <v>2225</v>
      </c>
      <c r="H130" s="351" t="s">
        <v>2226</v>
      </c>
      <c r="I130" t="str">
        <f t="shared" si="1"/>
        <v xml:space="preserve"> , LOG-117607 ,  , LOG-117590 , LOG-117803 , LOG-117863</v>
      </c>
    </row>
    <row r="131" spans="1:9" ht="29" x14ac:dyDescent="0.35">
      <c r="A131" s="333" t="s">
        <v>2022</v>
      </c>
      <c r="B131" s="295" t="s">
        <v>2026</v>
      </c>
      <c r="D131" t="s">
        <v>2220</v>
      </c>
      <c r="F131" t="s">
        <v>2224</v>
      </c>
      <c r="G131" t="s">
        <v>2225</v>
      </c>
      <c r="H131" s="351" t="s">
        <v>2226</v>
      </c>
      <c r="I131" t="str">
        <f t="shared" ref="I131:I194" si="2">C131&amp;" , "&amp;D131&amp;" , "&amp;E131&amp;" , "&amp;F131&amp;" , "&amp;G131&amp;" , "&amp;H131</f>
        <v xml:space="preserve"> , LOG-117607 ,  , LOG-117590 , LOG-117803 , LOG-117863</v>
      </c>
    </row>
    <row r="132" spans="1:9" x14ac:dyDescent="0.35">
      <c r="A132" s="326" t="s">
        <v>2022</v>
      </c>
      <c r="B132" s="296" t="s">
        <v>2027</v>
      </c>
      <c r="D132" t="s">
        <v>2220</v>
      </c>
      <c r="F132" t="s">
        <v>2224</v>
      </c>
      <c r="G132" t="s">
        <v>2225</v>
      </c>
      <c r="H132" s="351" t="s">
        <v>2226</v>
      </c>
      <c r="I132" t="str">
        <f t="shared" si="2"/>
        <v xml:space="preserve"> , LOG-117607 ,  , LOG-117590 , LOG-117803 , LOG-117863</v>
      </c>
    </row>
    <row r="133" spans="1:9" x14ac:dyDescent="0.35">
      <c r="A133" s="318" t="s">
        <v>2022</v>
      </c>
      <c r="B133" s="295" t="s">
        <v>1916</v>
      </c>
      <c r="D133" t="s">
        <v>2220</v>
      </c>
      <c r="F133" t="s">
        <v>2224</v>
      </c>
      <c r="G133" t="s">
        <v>2225</v>
      </c>
      <c r="H133" s="351" t="s">
        <v>2226</v>
      </c>
      <c r="I133" t="str">
        <f t="shared" si="2"/>
        <v xml:space="preserve"> , LOG-117607 ,  , LOG-117590 , LOG-117803 , LOG-117863</v>
      </c>
    </row>
    <row r="134" spans="1:9" x14ac:dyDescent="0.35">
      <c r="A134" s="326" t="s">
        <v>2022</v>
      </c>
      <c r="B134" s="296" t="s">
        <v>2028</v>
      </c>
      <c r="D134" t="s">
        <v>2220</v>
      </c>
      <c r="F134" t="s">
        <v>2224</v>
      </c>
      <c r="G134" t="s">
        <v>2225</v>
      </c>
      <c r="H134" s="351" t="s">
        <v>2226</v>
      </c>
      <c r="I134" t="str">
        <f t="shared" si="2"/>
        <v xml:space="preserve"> , LOG-117607 ,  , LOG-117590 , LOG-117803 , LOG-117863</v>
      </c>
    </row>
    <row r="135" spans="1:9" x14ac:dyDescent="0.35">
      <c r="A135" s="333" t="s">
        <v>2022</v>
      </c>
      <c r="B135" s="295" t="s">
        <v>2029</v>
      </c>
      <c r="D135" t="s">
        <v>2220</v>
      </c>
      <c r="F135" t="s">
        <v>2224</v>
      </c>
      <c r="G135" t="s">
        <v>2225</v>
      </c>
      <c r="H135" s="351" t="s">
        <v>2226</v>
      </c>
      <c r="I135" t="str">
        <f t="shared" si="2"/>
        <v xml:space="preserve"> , LOG-117607 ,  , LOG-117590 , LOG-117803 , LOG-117863</v>
      </c>
    </row>
    <row r="136" spans="1:9" x14ac:dyDescent="0.35">
      <c r="A136" s="320" t="s">
        <v>2022</v>
      </c>
      <c r="B136" s="296" t="s">
        <v>2030</v>
      </c>
      <c r="D136" t="s">
        <v>2220</v>
      </c>
      <c r="F136" t="s">
        <v>2224</v>
      </c>
      <c r="G136" t="s">
        <v>2225</v>
      </c>
      <c r="H136" s="351" t="s">
        <v>2226</v>
      </c>
      <c r="I136" t="str">
        <f t="shared" si="2"/>
        <v xml:space="preserve"> , LOG-117607 ,  , LOG-117590 , LOG-117803 , LOG-117863</v>
      </c>
    </row>
    <row r="137" spans="1:9" x14ac:dyDescent="0.35">
      <c r="A137" s="318" t="s">
        <v>2022</v>
      </c>
      <c r="B137" s="295" t="s">
        <v>2031</v>
      </c>
      <c r="D137" t="s">
        <v>2220</v>
      </c>
      <c r="F137" t="s">
        <v>2224</v>
      </c>
      <c r="G137" t="s">
        <v>2225</v>
      </c>
      <c r="H137" s="351" t="s">
        <v>2226</v>
      </c>
      <c r="I137" t="str">
        <f t="shared" si="2"/>
        <v xml:space="preserve"> , LOG-117607 ,  , LOG-117590 , LOG-117803 , LOG-117863</v>
      </c>
    </row>
    <row r="138" spans="1:9" x14ac:dyDescent="0.35">
      <c r="A138" s="320" t="s">
        <v>2022</v>
      </c>
      <c r="B138" s="296" t="s">
        <v>2032</v>
      </c>
      <c r="D138" t="s">
        <v>2220</v>
      </c>
      <c r="F138" t="s">
        <v>2224</v>
      </c>
      <c r="G138" t="s">
        <v>2225</v>
      </c>
      <c r="H138" s="351" t="s">
        <v>2226</v>
      </c>
      <c r="I138" t="str">
        <f t="shared" si="2"/>
        <v xml:space="preserve"> , LOG-117607 ,  , LOG-117590 , LOG-117803 , LOG-117863</v>
      </c>
    </row>
    <row r="139" spans="1:9" x14ac:dyDescent="0.35">
      <c r="A139" s="324" t="s">
        <v>2022</v>
      </c>
      <c r="B139" s="293" t="s">
        <v>2033</v>
      </c>
      <c r="D139" t="s">
        <v>2220</v>
      </c>
      <c r="F139" t="s">
        <v>2224</v>
      </c>
      <c r="G139" t="s">
        <v>2225</v>
      </c>
      <c r="H139" s="351" t="s">
        <v>2226</v>
      </c>
      <c r="I139" t="str">
        <f t="shared" si="2"/>
        <v xml:space="preserve"> , LOG-117607 ,  , LOG-117590 , LOG-117803 , LOG-117863</v>
      </c>
    </row>
    <row r="140" spans="1:9" x14ac:dyDescent="0.35">
      <c r="A140" s="331" t="s">
        <v>2034</v>
      </c>
      <c r="B140" s="289" t="s">
        <v>2035</v>
      </c>
      <c r="D140" t="s">
        <v>2220</v>
      </c>
      <c r="E140" t="s">
        <v>2236</v>
      </c>
      <c r="F140" t="s">
        <v>2224</v>
      </c>
      <c r="H140" s="351" t="s">
        <v>2226</v>
      </c>
      <c r="I140" t="str">
        <f t="shared" si="2"/>
        <v xml:space="preserve"> , LOG-117607 , LOG-117635 , LOG-117590 ,  , LOG-117863</v>
      </c>
    </row>
    <row r="141" spans="1:9" x14ac:dyDescent="0.35">
      <c r="A141" s="334" t="s">
        <v>2034</v>
      </c>
      <c r="B141" s="290" t="s">
        <v>2037</v>
      </c>
      <c r="D141" t="s">
        <v>2220</v>
      </c>
      <c r="E141" t="s">
        <v>2236</v>
      </c>
      <c r="H141" s="351" t="s">
        <v>2226</v>
      </c>
      <c r="I141" t="str">
        <f t="shared" si="2"/>
        <v xml:space="preserve"> , LOG-117607 , LOG-117635 ,  ,  , LOG-117863</v>
      </c>
    </row>
    <row r="142" spans="1:9" x14ac:dyDescent="0.35">
      <c r="A142" s="335" t="s">
        <v>2034</v>
      </c>
      <c r="B142" s="296" t="s">
        <v>2037</v>
      </c>
      <c r="D142" t="s">
        <v>2220</v>
      </c>
      <c r="E142" t="s">
        <v>2236</v>
      </c>
      <c r="F142" t="s">
        <v>2224</v>
      </c>
      <c r="H142" s="351" t="s">
        <v>2226</v>
      </c>
      <c r="I142" t="str">
        <f t="shared" si="2"/>
        <v xml:space="preserve"> , LOG-117607 , LOG-117635 , LOG-117590 ,  , LOG-117863</v>
      </c>
    </row>
    <row r="143" spans="1:9" x14ac:dyDescent="0.35">
      <c r="A143" s="314" t="s">
        <v>2034</v>
      </c>
      <c r="B143" s="293" t="s">
        <v>2038</v>
      </c>
      <c r="D143" t="s">
        <v>2220</v>
      </c>
      <c r="E143" t="s">
        <v>2236</v>
      </c>
      <c r="F143" t="s">
        <v>2224</v>
      </c>
      <c r="H143" s="351" t="s">
        <v>2226</v>
      </c>
      <c r="I143" t="str">
        <f t="shared" si="2"/>
        <v xml:space="preserve"> , LOG-117607 , LOG-117635 , LOG-117590 ,  , LOG-117863</v>
      </c>
    </row>
    <row r="144" spans="1:9" x14ac:dyDescent="0.35">
      <c r="A144" s="322" t="s">
        <v>2039</v>
      </c>
      <c r="B144" s="297" t="s">
        <v>2040</v>
      </c>
      <c r="C144" t="s">
        <v>2221</v>
      </c>
      <c r="D144" t="s">
        <v>2220</v>
      </c>
      <c r="E144" t="s">
        <v>2236</v>
      </c>
      <c r="F144" t="s">
        <v>2224</v>
      </c>
      <c r="G144" t="s">
        <v>2225</v>
      </c>
      <c r="H144" s="351" t="s">
        <v>2226</v>
      </c>
      <c r="I144" t="str">
        <f t="shared" si="2"/>
        <v>LOG-117860 , LOG-117607 , LOG-117635 , LOG-117590 , LOG-117803 , LOG-117863</v>
      </c>
    </row>
    <row r="145" spans="1:10" ht="29" x14ac:dyDescent="0.35">
      <c r="A145" s="317" t="s">
        <v>2041</v>
      </c>
      <c r="B145" s="295" t="s">
        <v>2042</v>
      </c>
      <c r="C145" t="s">
        <v>2221</v>
      </c>
      <c r="D145" t="s">
        <v>2220</v>
      </c>
      <c r="G145" t="s">
        <v>2225</v>
      </c>
      <c r="H145" s="351" t="s">
        <v>2226</v>
      </c>
      <c r="I145" t="str">
        <f t="shared" si="2"/>
        <v>LOG-117860 , LOG-117607 ,  ,  , LOG-117803 , LOG-117863</v>
      </c>
    </row>
    <row r="146" spans="1:10" ht="29" x14ac:dyDescent="0.35">
      <c r="A146" s="326" t="s">
        <v>2043</v>
      </c>
      <c r="B146" s="296" t="s">
        <v>2044</v>
      </c>
      <c r="C146" t="s">
        <v>2221</v>
      </c>
      <c r="F146" t="s">
        <v>2224</v>
      </c>
      <c r="G146" t="s">
        <v>2225</v>
      </c>
      <c r="H146" s="351" t="s">
        <v>2226</v>
      </c>
      <c r="I146" t="str">
        <f t="shared" si="2"/>
        <v>LOG-117860 ,  ,  , LOG-117590 , LOG-117803 , LOG-117863</v>
      </c>
      <c r="J146" t="s">
        <v>2045</v>
      </c>
    </row>
    <row r="147" spans="1:10" x14ac:dyDescent="0.35">
      <c r="A147" s="333" t="s">
        <v>2043</v>
      </c>
      <c r="B147" s="295" t="s">
        <v>2046</v>
      </c>
      <c r="C147" t="s">
        <v>2221</v>
      </c>
      <c r="G147" t="s">
        <v>2225</v>
      </c>
      <c r="H147" s="351" t="s">
        <v>2226</v>
      </c>
      <c r="I147" t="str">
        <f t="shared" si="2"/>
        <v>LOG-117860 ,  ,  ,  , LOG-117803 , LOG-117863</v>
      </c>
      <c r="J147" t="s">
        <v>2045</v>
      </c>
    </row>
    <row r="148" spans="1:10" x14ac:dyDescent="0.35">
      <c r="A148" s="320" t="s">
        <v>2043</v>
      </c>
      <c r="B148" s="296" t="s">
        <v>2047</v>
      </c>
      <c r="C148" t="s">
        <v>2221</v>
      </c>
      <c r="G148" t="s">
        <v>2225</v>
      </c>
      <c r="H148" s="351" t="s">
        <v>2226</v>
      </c>
      <c r="I148" t="str">
        <f t="shared" si="2"/>
        <v>LOG-117860 ,  ,  ,  , LOG-117803 , LOG-117863</v>
      </c>
      <c r="J148" t="s">
        <v>2045</v>
      </c>
    </row>
    <row r="149" spans="1:10" x14ac:dyDescent="0.35">
      <c r="A149" s="318" t="s">
        <v>2043</v>
      </c>
      <c r="B149" s="295" t="s">
        <v>2048</v>
      </c>
      <c r="C149" t="s">
        <v>2221</v>
      </c>
      <c r="G149" t="s">
        <v>2225</v>
      </c>
      <c r="H149" s="351" t="s">
        <v>2226</v>
      </c>
      <c r="I149" t="str">
        <f t="shared" si="2"/>
        <v>LOG-117860 ,  ,  ,  , LOG-117803 , LOG-117863</v>
      </c>
      <c r="J149" t="s">
        <v>2045</v>
      </c>
    </row>
    <row r="150" spans="1:10" x14ac:dyDescent="0.35">
      <c r="A150" s="320" t="s">
        <v>2043</v>
      </c>
      <c r="B150" s="296" t="s">
        <v>2049</v>
      </c>
      <c r="C150" t="s">
        <v>2221</v>
      </c>
      <c r="F150" t="s">
        <v>2224</v>
      </c>
      <c r="G150" t="s">
        <v>2225</v>
      </c>
      <c r="H150" s="351" t="s">
        <v>2226</v>
      </c>
      <c r="I150" t="str">
        <f t="shared" si="2"/>
        <v>LOG-117860 ,  ,  , LOG-117590 , LOG-117803 , LOG-117863</v>
      </c>
      <c r="J150" t="s">
        <v>2045</v>
      </c>
    </row>
    <row r="151" spans="1:10" x14ac:dyDescent="0.35">
      <c r="A151" s="321" t="s">
        <v>2050</v>
      </c>
      <c r="B151" s="290" t="s">
        <v>2051</v>
      </c>
      <c r="C151" t="s">
        <v>2221</v>
      </c>
      <c r="D151" t="s">
        <v>2220</v>
      </c>
      <c r="E151" t="s">
        <v>2235</v>
      </c>
      <c r="F151" t="s">
        <v>2224</v>
      </c>
      <c r="G151" t="s">
        <v>2225</v>
      </c>
      <c r="H151" s="351" t="s">
        <v>2226</v>
      </c>
      <c r="I151" t="str">
        <f t="shared" si="2"/>
        <v>LOG-117860 , LOG-117607 , LOG-117746 , LOG-117590 , LOG-117803 , LOG-117863</v>
      </c>
    </row>
    <row r="152" spans="1:10" x14ac:dyDescent="0.35">
      <c r="A152" s="325" t="s">
        <v>2050</v>
      </c>
      <c r="B152" s="289" t="s">
        <v>2052</v>
      </c>
      <c r="C152" t="s">
        <v>2221</v>
      </c>
      <c r="D152" t="s">
        <v>2220</v>
      </c>
      <c r="E152" t="s">
        <v>2235</v>
      </c>
      <c r="F152" t="s">
        <v>2224</v>
      </c>
      <c r="G152" t="s">
        <v>2225</v>
      </c>
      <c r="H152" s="351" t="s">
        <v>2226</v>
      </c>
      <c r="I152" t="str">
        <f t="shared" si="2"/>
        <v>LOG-117860 , LOG-117607 , LOG-117746 , LOG-117590 , LOG-117803 , LOG-117863</v>
      </c>
    </row>
    <row r="153" spans="1:10" x14ac:dyDescent="0.35">
      <c r="A153" s="308" t="s">
        <v>2050</v>
      </c>
      <c r="B153" s="290" t="s">
        <v>2053</v>
      </c>
      <c r="C153" t="s">
        <v>2221</v>
      </c>
      <c r="D153" t="s">
        <v>2220</v>
      </c>
      <c r="F153" t="s">
        <v>2224</v>
      </c>
      <c r="G153" t="s">
        <v>2225</v>
      </c>
      <c r="H153" s="351" t="s">
        <v>2226</v>
      </c>
      <c r="I153" t="str">
        <f t="shared" si="2"/>
        <v>LOG-117860 , LOG-117607 ,  , LOG-117590 , LOG-117803 , LOG-117863</v>
      </c>
    </row>
    <row r="154" spans="1:10" x14ac:dyDescent="0.35">
      <c r="A154" s="331" t="s">
        <v>2050</v>
      </c>
      <c r="B154" s="294" t="s">
        <v>2054</v>
      </c>
      <c r="C154" t="s">
        <v>2221</v>
      </c>
      <c r="F154" t="s">
        <v>2224</v>
      </c>
      <c r="G154" t="s">
        <v>2225</v>
      </c>
      <c r="H154" s="351" t="s">
        <v>2226</v>
      </c>
      <c r="I154" t="str">
        <f t="shared" si="2"/>
        <v>LOG-117860 ,  ,  , LOG-117590 , LOG-117803 , LOG-117863</v>
      </c>
    </row>
    <row r="155" spans="1:10" x14ac:dyDescent="0.35">
      <c r="A155" s="333" t="s">
        <v>2050</v>
      </c>
      <c r="B155" s="295" t="s">
        <v>2055</v>
      </c>
      <c r="C155" t="s">
        <v>2221</v>
      </c>
      <c r="F155" t="s">
        <v>2224</v>
      </c>
      <c r="G155" t="s">
        <v>2225</v>
      </c>
      <c r="H155" s="351" t="s">
        <v>2226</v>
      </c>
      <c r="I155" t="str">
        <f t="shared" si="2"/>
        <v>LOG-117860 ,  ,  , LOG-117590 , LOG-117803 , LOG-117863</v>
      </c>
    </row>
    <row r="156" spans="1:10" x14ac:dyDescent="0.35">
      <c r="A156" s="326" t="s">
        <v>2050</v>
      </c>
      <c r="B156" s="296" t="s">
        <v>2056</v>
      </c>
      <c r="C156" t="s">
        <v>2221</v>
      </c>
      <c r="E156" t="s">
        <v>2235</v>
      </c>
      <c r="F156" t="s">
        <v>2224</v>
      </c>
      <c r="G156" t="s">
        <v>2225</v>
      </c>
      <c r="H156" s="351" t="s">
        <v>2226</v>
      </c>
      <c r="I156" t="str">
        <f t="shared" si="2"/>
        <v>LOG-117860 ,  , LOG-117746 , LOG-117590 , LOG-117803 , LOG-117863</v>
      </c>
    </row>
    <row r="157" spans="1:10" x14ac:dyDescent="0.35">
      <c r="A157" s="321" t="s">
        <v>2057</v>
      </c>
      <c r="B157" s="290" t="s">
        <v>2058</v>
      </c>
      <c r="C157" t="s">
        <v>2221</v>
      </c>
      <c r="D157" t="s">
        <v>2220</v>
      </c>
      <c r="E157" t="s">
        <v>2237</v>
      </c>
      <c r="F157" t="s">
        <v>2224</v>
      </c>
      <c r="G157" t="s">
        <v>2225</v>
      </c>
      <c r="H157" s="351" t="s">
        <v>2226</v>
      </c>
      <c r="I157" t="str">
        <f t="shared" si="2"/>
        <v>LOG-117860 , LOG-117607 , LOG-117633 , LOG-117590 , LOG-117803 , LOG-117863</v>
      </c>
    </row>
    <row r="158" spans="1:10" x14ac:dyDescent="0.35">
      <c r="A158" s="326" t="s">
        <v>2057</v>
      </c>
      <c r="B158" s="296" t="s">
        <v>2059</v>
      </c>
      <c r="D158" t="s">
        <v>2220</v>
      </c>
      <c r="F158" t="s">
        <v>2224</v>
      </c>
      <c r="G158" t="s">
        <v>2225</v>
      </c>
      <c r="H158" s="351" t="s">
        <v>2226</v>
      </c>
      <c r="I158" t="str">
        <f t="shared" si="2"/>
        <v xml:space="preserve"> , LOG-117607 ,  , LOG-117590 , LOG-117803 , LOG-117863</v>
      </c>
    </row>
    <row r="159" spans="1:10" x14ac:dyDescent="0.35">
      <c r="A159" s="324" t="s">
        <v>2057</v>
      </c>
      <c r="B159" s="293" t="s">
        <v>2060</v>
      </c>
      <c r="D159" t="s">
        <v>2220</v>
      </c>
      <c r="F159" t="s">
        <v>2224</v>
      </c>
      <c r="G159" t="s">
        <v>2225</v>
      </c>
      <c r="H159" s="351" t="s">
        <v>2226</v>
      </c>
      <c r="I159" t="str">
        <f t="shared" si="2"/>
        <v xml:space="preserve"> , LOG-117607 ,  , LOG-117590 , LOG-117803 , LOG-117863</v>
      </c>
    </row>
    <row r="160" spans="1:10" ht="29" x14ac:dyDescent="0.35">
      <c r="A160" s="322" t="s">
        <v>2057</v>
      </c>
      <c r="B160" s="297" t="s">
        <v>2061</v>
      </c>
      <c r="D160" t="s">
        <v>2220</v>
      </c>
      <c r="F160" t="s">
        <v>2224</v>
      </c>
      <c r="G160" t="s">
        <v>2225</v>
      </c>
      <c r="H160" s="351" t="s">
        <v>2226</v>
      </c>
      <c r="I160" t="str">
        <f t="shared" si="2"/>
        <v xml:space="preserve"> , LOG-117607 ,  , LOG-117590 , LOG-117803 , LOG-117863</v>
      </c>
    </row>
    <row r="161" spans="1:10" x14ac:dyDescent="0.35">
      <c r="A161" s="317" t="s">
        <v>2057</v>
      </c>
      <c r="B161" s="295" t="s">
        <v>2062</v>
      </c>
      <c r="D161" t="s">
        <v>2220</v>
      </c>
      <c r="F161" t="s">
        <v>2224</v>
      </c>
      <c r="G161" t="s">
        <v>2225</v>
      </c>
      <c r="H161" s="351" t="s">
        <v>2226</v>
      </c>
      <c r="I161" t="str">
        <f t="shared" si="2"/>
        <v xml:space="preserve"> , LOG-117607 ,  , LOG-117590 , LOG-117803 , LOG-117863</v>
      </c>
    </row>
    <row r="162" spans="1:10" ht="29" x14ac:dyDescent="0.35">
      <c r="A162" s="325" t="s">
        <v>2063</v>
      </c>
      <c r="B162" s="289" t="s">
        <v>2064</v>
      </c>
      <c r="E162" t="s">
        <v>2237</v>
      </c>
      <c r="F162" t="s">
        <v>2224</v>
      </c>
      <c r="G162" t="s">
        <v>2225</v>
      </c>
      <c r="H162" s="351" t="s">
        <v>2226</v>
      </c>
      <c r="I162" t="str">
        <f t="shared" si="2"/>
        <v xml:space="preserve"> ,  , LOG-117633 , LOG-117590 , LOG-117803 , LOG-117863</v>
      </c>
    </row>
    <row r="163" spans="1:10" x14ac:dyDescent="0.35">
      <c r="A163" s="333" t="s">
        <v>2063</v>
      </c>
      <c r="B163" s="295" t="s">
        <v>2065</v>
      </c>
      <c r="D163" s="60"/>
      <c r="E163" t="s">
        <v>2237</v>
      </c>
      <c r="F163" t="s">
        <v>2224</v>
      </c>
      <c r="G163" t="s">
        <v>2225</v>
      </c>
      <c r="H163" s="351" t="s">
        <v>2226</v>
      </c>
      <c r="I163" t="str">
        <f t="shared" si="2"/>
        <v xml:space="preserve"> ,  , LOG-117633 , LOG-117590 , LOG-117803 , LOG-117863</v>
      </c>
    </row>
    <row r="164" spans="1:10" ht="87" x14ac:dyDescent="0.35">
      <c r="A164" s="320" t="s">
        <v>2063</v>
      </c>
      <c r="B164" s="296" t="s">
        <v>2066</v>
      </c>
      <c r="C164" t="s">
        <v>2221</v>
      </c>
      <c r="D164" t="s">
        <v>2220</v>
      </c>
      <c r="F164" t="s">
        <v>2224</v>
      </c>
      <c r="G164" t="s">
        <v>2225</v>
      </c>
      <c r="H164" s="351" t="s">
        <v>2226</v>
      </c>
      <c r="I164" t="str">
        <f t="shared" si="2"/>
        <v>LOG-117860 , LOG-117607 ,  , LOG-117590 , LOG-117803 , LOG-117863</v>
      </c>
    </row>
    <row r="165" spans="1:10" ht="29" x14ac:dyDescent="0.35">
      <c r="A165" s="321" t="s">
        <v>2063</v>
      </c>
      <c r="B165" s="290" t="s">
        <v>2068</v>
      </c>
      <c r="D165" s="60"/>
      <c r="E165" t="s">
        <v>2237</v>
      </c>
      <c r="F165" t="s">
        <v>2224</v>
      </c>
      <c r="G165" t="s">
        <v>2225</v>
      </c>
      <c r="H165" s="351" t="s">
        <v>2226</v>
      </c>
      <c r="I165" t="str">
        <f t="shared" si="2"/>
        <v xml:space="preserve"> ,  , LOG-117633 , LOG-117590 , LOG-117803 , LOG-117863</v>
      </c>
    </row>
    <row r="166" spans="1:10" ht="29" x14ac:dyDescent="0.35">
      <c r="A166" s="325" t="s">
        <v>2063</v>
      </c>
      <c r="B166" s="289" t="s">
        <v>2069</v>
      </c>
      <c r="D166" s="60"/>
      <c r="E166" t="s">
        <v>2237</v>
      </c>
      <c r="F166" t="s">
        <v>2224</v>
      </c>
      <c r="G166" t="s">
        <v>2225</v>
      </c>
      <c r="H166" s="351" t="s">
        <v>2226</v>
      </c>
      <c r="I166" t="str">
        <f t="shared" si="2"/>
        <v xml:space="preserve"> ,  , LOG-117633 , LOG-117590 , LOG-117803 , LOG-117863</v>
      </c>
    </row>
    <row r="167" spans="1:10" ht="29" x14ac:dyDescent="0.35">
      <c r="A167" s="308" t="s">
        <v>2063</v>
      </c>
      <c r="B167" s="290" t="s">
        <v>2070</v>
      </c>
      <c r="D167" s="60"/>
      <c r="E167" t="s">
        <v>2237</v>
      </c>
      <c r="F167" t="s">
        <v>2224</v>
      </c>
      <c r="G167" t="s">
        <v>2225</v>
      </c>
      <c r="H167" s="351" t="s">
        <v>2226</v>
      </c>
      <c r="I167" t="str">
        <f t="shared" si="2"/>
        <v xml:space="preserve"> ,  , LOG-117633 , LOG-117590 , LOG-117803 , LOG-117863</v>
      </c>
    </row>
    <row r="168" spans="1:10" ht="29" x14ac:dyDescent="0.35">
      <c r="A168" s="320" t="s">
        <v>2063</v>
      </c>
      <c r="B168" s="296" t="s">
        <v>2071</v>
      </c>
      <c r="D168" s="60"/>
      <c r="E168" t="s">
        <v>2237</v>
      </c>
      <c r="F168" t="s">
        <v>2224</v>
      </c>
      <c r="G168" t="s">
        <v>2225</v>
      </c>
      <c r="H168" s="351" t="s">
        <v>2226</v>
      </c>
      <c r="I168" t="str">
        <f t="shared" si="2"/>
        <v xml:space="preserve"> ,  , LOG-117633 , LOG-117590 , LOG-117803 , LOG-117863</v>
      </c>
    </row>
    <row r="169" spans="1:10" ht="29" x14ac:dyDescent="0.35">
      <c r="A169" s="318" t="s">
        <v>2063</v>
      </c>
      <c r="B169" s="295" t="s">
        <v>2072</v>
      </c>
      <c r="D169" s="60"/>
      <c r="E169" t="s">
        <v>2237</v>
      </c>
      <c r="F169" t="s">
        <v>2224</v>
      </c>
      <c r="G169" t="s">
        <v>2225</v>
      </c>
      <c r="H169" s="351" t="s">
        <v>2226</v>
      </c>
      <c r="I169" t="str">
        <f t="shared" si="2"/>
        <v xml:space="preserve"> ,  , LOG-117633 , LOG-117590 , LOG-117803 , LOG-117863</v>
      </c>
      <c r="J169" s="341"/>
    </row>
    <row r="170" spans="1:10" ht="29" x14ac:dyDescent="0.35">
      <c r="A170" s="320" t="s">
        <v>2063</v>
      </c>
      <c r="B170" s="296" t="s">
        <v>2073</v>
      </c>
      <c r="D170" s="60"/>
      <c r="E170" t="s">
        <v>2237</v>
      </c>
      <c r="F170" t="s">
        <v>2224</v>
      </c>
      <c r="G170" t="s">
        <v>2225</v>
      </c>
      <c r="H170" s="351" t="s">
        <v>2226</v>
      </c>
      <c r="I170" t="str">
        <f t="shared" si="2"/>
        <v xml:space="preserve"> ,  , LOG-117633 , LOG-117590 , LOG-117803 , LOG-117863</v>
      </c>
    </row>
    <row r="171" spans="1:10" ht="29" x14ac:dyDescent="0.35">
      <c r="A171" s="318" t="s">
        <v>2063</v>
      </c>
      <c r="B171" s="295" t="s">
        <v>2074</v>
      </c>
      <c r="D171" s="60"/>
      <c r="E171" t="s">
        <v>2237</v>
      </c>
      <c r="F171" t="s">
        <v>2224</v>
      </c>
      <c r="G171" t="s">
        <v>2225</v>
      </c>
      <c r="H171" s="351" t="s">
        <v>2226</v>
      </c>
      <c r="I171" t="str">
        <f t="shared" si="2"/>
        <v xml:space="preserve"> ,  , LOG-117633 , LOG-117590 , LOG-117803 , LOG-117863</v>
      </c>
      <c r="J171" s="341"/>
    </row>
    <row r="172" spans="1:10" x14ac:dyDescent="0.35">
      <c r="A172" s="319" t="s">
        <v>2075</v>
      </c>
      <c r="B172" s="296" t="s">
        <v>2076</v>
      </c>
      <c r="D172" s="60"/>
      <c r="E172" t="s">
        <v>2235</v>
      </c>
      <c r="F172" t="s">
        <v>2224</v>
      </c>
      <c r="H172" s="351" t="s">
        <v>2226</v>
      </c>
      <c r="I172" t="str">
        <f t="shared" si="2"/>
        <v xml:space="preserve"> ,  , LOG-117746 , LOG-117590 ,  , LOG-117863</v>
      </c>
    </row>
    <row r="173" spans="1:10" x14ac:dyDescent="0.35">
      <c r="A173" s="307" t="s">
        <v>2077</v>
      </c>
      <c r="B173" s="290" t="s">
        <v>2078</v>
      </c>
      <c r="D173" t="s">
        <v>2220</v>
      </c>
      <c r="F173" t="s">
        <v>2224</v>
      </c>
      <c r="G173" t="s">
        <v>2225</v>
      </c>
      <c r="H173" s="351" t="s">
        <v>2226</v>
      </c>
      <c r="I173" t="str">
        <f t="shared" si="2"/>
        <v xml:space="preserve"> , LOG-117607 ,  , LOG-117590 , LOG-117803 , LOG-117863</v>
      </c>
    </row>
    <row r="174" spans="1:10" x14ac:dyDescent="0.35">
      <c r="A174" s="309" t="s">
        <v>2077</v>
      </c>
      <c r="B174" s="289" t="s">
        <v>2080</v>
      </c>
      <c r="D174" t="s">
        <v>2220</v>
      </c>
      <c r="F174" t="s">
        <v>2224</v>
      </c>
      <c r="G174" t="s">
        <v>2225</v>
      </c>
      <c r="H174" s="351" t="s">
        <v>2226</v>
      </c>
      <c r="I174" t="str">
        <f t="shared" si="2"/>
        <v xml:space="preserve"> , LOG-117607 ,  , LOG-117590 , LOG-117803 , LOG-117863</v>
      </c>
    </row>
    <row r="175" spans="1:10" x14ac:dyDescent="0.35">
      <c r="A175" s="312" t="s">
        <v>2077</v>
      </c>
      <c r="B175" s="290" t="s">
        <v>2081</v>
      </c>
      <c r="D175" t="s">
        <v>2220</v>
      </c>
      <c r="F175" t="s">
        <v>2224</v>
      </c>
      <c r="G175" t="s">
        <v>2225</v>
      </c>
      <c r="H175" s="351" t="s">
        <v>2226</v>
      </c>
      <c r="I175" t="str">
        <f t="shared" si="2"/>
        <v xml:space="preserve"> , LOG-117607 ,  , LOG-117590 , LOG-117803 , LOG-117863</v>
      </c>
    </row>
    <row r="176" spans="1:10" x14ac:dyDescent="0.35">
      <c r="A176" s="311" t="s">
        <v>2077</v>
      </c>
      <c r="B176" s="289" t="s">
        <v>2082</v>
      </c>
      <c r="D176" t="s">
        <v>2220</v>
      </c>
      <c r="F176" t="s">
        <v>2224</v>
      </c>
      <c r="G176" t="s">
        <v>2225</v>
      </c>
      <c r="H176" s="351" t="s">
        <v>2226</v>
      </c>
      <c r="I176" t="str">
        <f t="shared" si="2"/>
        <v xml:space="preserve"> , LOG-117607 ,  , LOG-117590 , LOG-117803 , LOG-117863</v>
      </c>
    </row>
    <row r="177" spans="1:9" x14ac:dyDescent="0.35">
      <c r="A177" s="333" t="s">
        <v>2083</v>
      </c>
      <c r="B177" s="295" t="s">
        <v>2084</v>
      </c>
      <c r="D177" t="s">
        <v>2220</v>
      </c>
      <c r="G177" t="s">
        <v>2225</v>
      </c>
      <c r="H177" s="351" t="s">
        <v>2226</v>
      </c>
      <c r="I177" t="str">
        <f t="shared" si="2"/>
        <v xml:space="preserve"> , LOG-117607 ,  ,  , LOG-117803 , LOG-117863</v>
      </c>
    </row>
    <row r="178" spans="1:9" x14ac:dyDescent="0.35">
      <c r="A178" s="319" t="s">
        <v>2083</v>
      </c>
      <c r="B178" s="296" t="s">
        <v>2085</v>
      </c>
      <c r="C178" t="s">
        <v>2221</v>
      </c>
      <c r="D178" t="s">
        <v>2220</v>
      </c>
      <c r="F178" t="s">
        <v>2224</v>
      </c>
      <c r="G178" t="s">
        <v>2225</v>
      </c>
      <c r="H178" s="351" t="s">
        <v>2226</v>
      </c>
      <c r="I178" t="str">
        <f t="shared" si="2"/>
        <v>LOG-117860 , LOG-117607 ,  , LOG-117590 , LOG-117803 , LOG-117863</v>
      </c>
    </row>
    <row r="179" spans="1:9" x14ac:dyDescent="0.35">
      <c r="A179" s="336" t="s">
        <v>2083</v>
      </c>
      <c r="B179" s="295" t="s">
        <v>2086</v>
      </c>
      <c r="D179" t="s">
        <v>2220</v>
      </c>
      <c r="F179" t="s">
        <v>2224</v>
      </c>
      <c r="G179" t="s">
        <v>2225</v>
      </c>
      <c r="H179" s="351" t="s">
        <v>2226</v>
      </c>
      <c r="I179" t="str">
        <f t="shared" si="2"/>
        <v xml:space="preserve"> , LOG-117607 ,  , LOG-117590 , LOG-117803 , LOG-117863</v>
      </c>
    </row>
    <row r="180" spans="1:9" x14ac:dyDescent="0.35">
      <c r="A180" s="320" t="s">
        <v>2083</v>
      </c>
      <c r="B180" s="296" t="s">
        <v>2087</v>
      </c>
      <c r="D180" t="s">
        <v>2220</v>
      </c>
      <c r="F180" t="s">
        <v>2224</v>
      </c>
      <c r="G180" t="s">
        <v>2225</v>
      </c>
      <c r="H180" s="351" t="s">
        <v>2226</v>
      </c>
      <c r="I180" t="str">
        <f t="shared" si="2"/>
        <v xml:space="preserve"> , LOG-117607 ,  , LOG-117590 , LOG-117803 , LOG-117863</v>
      </c>
    </row>
    <row r="181" spans="1:9" x14ac:dyDescent="0.35">
      <c r="A181" s="318" t="s">
        <v>2083</v>
      </c>
      <c r="B181" s="295" t="s">
        <v>2088</v>
      </c>
      <c r="D181" t="s">
        <v>2220</v>
      </c>
      <c r="F181" t="s">
        <v>2224</v>
      </c>
      <c r="G181" t="s">
        <v>2225</v>
      </c>
      <c r="H181" s="351" t="s">
        <v>2226</v>
      </c>
      <c r="I181" t="str">
        <f t="shared" si="2"/>
        <v xml:space="preserve"> , LOG-117607 ,  , LOG-117590 , LOG-117803 , LOG-117863</v>
      </c>
    </row>
    <row r="182" spans="1:9" x14ac:dyDescent="0.35">
      <c r="A182" s="319" t="s">
        <v>2083</v>
      </c>
      <c r="B182" s="296" t="s">
        <v>2089</v>
      </c>
      <c r="D182" t="s">
        <v>2220</v>
      </c>
      <c r="F182" t="s">
        <v>2224</v>
      </c>
      <c r="G182" t="s">
        <v>2225</v>
      </c>
      <c r="H182" s="351" t="s">
        <v>2226</v>
      </c>
      <c r="I182" t="str">
        <f t="shared" si="2"/>
        <v xml:space="preserve"> , LOG-117607 ,  , LOG-117590 , LOG-117803 , LOG-117863</v>
      </c>
    </row>
    <row r="183" spans="1:9" x14ac:dyDescent="0.35">
      <c r="A183" s="307" t="s">
        <v>2077</v>
      </c>
      <c r="B183" s="290" t="s">
        <v>2090</v>
      </c>
      <c r="C183" t="s">
        <v>2221</v>
      </c>
      <c r="D183" t="s">
        <v>2220</v>
      </c>
      <c r="F183" t="s">
        <v>2224</v>
      </c>
      <c r="G183" t="s">
        <v>2225</v>
      </c>
      <c r="H183" s="351" t="s">
        <v>2226</v>
      </c>
      <c r="I183" t="str">
        <f t="shared" si="2"/>
        <v>LOG-117860 , LOG-117607 ,  , LOG-117590 , LOG-117803 , LOG-117863</v>
      </c>
    </row>
    <row r="184" spans="1:9" x14ac:dyDescent="0.35">
      <c r="A184" s="309" t="s">
        <v>2077</v>
      </c>
      <c r="B184" s="289" t="s">
        <v>2091</v>
      </c>
      <c r="D184" t="s">
        <v>2220</v>
      </c>
      <c r="F184" t="s">
        <v>2224</v>
      </c>
      <c r="G184" t="s">
        <v>2225</v>
      </c>
      <c r="H184" s="351" t="s">
        <v>2226</v>
      </c>
      <c r="I184" t="str">
        <f t="shared" si="2"/>
        <v xml:space="preserve"> , LOG-117607 ,  , LOG-117590 , LOG-117803 , LOG-117863</v>
      </c>
    </row>
    <row r="185" spans="1:9" ht="29" x14ac:dyDescent="0.35">
      <c r="A185" s="317" t="s">
        <v>2083</v>
      </c>
      <c r="B185" s="295" t="s">
        <v>2092</v>
      </c>
      <c r="D185" t="s">
        <v>2220</v>
      </c>
      <c r="F185" t="s">
        <v>2224</v>
      </c>
      <c r="G185" t="s">
        <v>2225</v>
      </c>
      <c r="H185" s="351" t="s">
        <v>2226</v>
      </c>
      <c r="I185" t="str">
        <f t="shared" si="2"/>
        <v xml:space="preserve"> , LOG-117607 ,  , LOG-117590 , LOG-117803 , LOG-117863</v>
      </c>
    </row>
    <row r="186" spans="1:9" ht="29" x14ac:dyDescent="0.35">
      <c r="A186" s="319" t="s">
        <v>2083</v>
      </c>
      <c r="B186" s="296" t="s">
        <v>2093</v>
      </c>
      <c r="D186" t="s">
        <v>2220</v>
      </c>
      <c r="F186" t="s">
        <v>2224</v>
      </c>
      <c r="G186" t="s">
        <v>2225</v>
      </c>
      <c r="H186" s="351" t="s">
        <v>2226</v>
      </c>
      <c r="I186" t="str">
        <f t="shared" si="2"/>
        <v xml:space="preserve"> , LOG-117607 ,  , LOG-117590 , LOG-117803 , LOG-117863</v>
      </c>
    </row>
    <row r="187" spans="1:9" x14ac:dyDescent="0.35">
      <c r="A187" s="312" t="s">
        <v>2077</v>
      </c>
      <c r="B187" s="301" t="s">
        <v>2094</v>
      </c>
      <c r="D187" t="s">
        <v>2220</v>
      </c>
      <c r="F187" t="s">
        <v>2224</v>
      </c>
      <c r="G187" t="s">
        <v>2225</v>
      </c>
      <c r="H187" s="351" t="s">
        <v>2226</v>
      </c>
      <c r="I187" t="str">
        <f t="shared" si="2"/>
        <v xml:space="preserve"> , LOG-117607 ,  , LOG-117590 , LOG-117803 , LOG-117863</v>
      </c>
    </row>
    <row r="188" spans="1:9" ht="29" x14ac:dyDescent="0.35">
      <c r="A188" s="309" t="s">
        <v>2077</v>
      </c>
      <c r="B188" s="289" t="s">
        <v>2095</v>
      </c>
      <c r="D188" t="s">
        <v>2220</v>
      </c>
      <c r="F188" t="s">
        <v>2224</v>
      </c>
      <c r="G188" t="s">
        <v>2225</v>
      </c>
      <c r="H188" s="351" t="s">
        <v>2226</v>
      </c>
      <c r="I188" t="str">
        <f t="shared" si="2"/>
        <v xml:space="preserve"> , LOG-117607 ,  , LOG-117590 , LOG-117803 , LOG-117863</v>
      </c>
    </row>
    <row r="189" spans="1:9" x14ac:dyDescent="0.35">
      <c r="A189" s="317" t="s">
        <v>2083</v>
      </c>
      <c r="B189" s="295" t="s">
        <v>2096</v>
      </c>
      <c r="D189" t="s">
        <v>2220</v>
      </c>
      <c r="F189" t="s">
        <v>2224</v>
      </c>
      <c r="G189" t="s">
        <v>2225</v>
      </c>
      <c r="H189" s="351" t="s">
        <v>2226</v>
      </c>
      <c r="I189" t="str">
        <f t="shared" si="2"/>
        <v xml:space="preserve"> , LOG-117607 ,  , LOG-117590 , LOG-117803 , LOG-117863</v>
      </c>
    </row>
    <row r="190" spans="1:9" x14ac:dyDescent="0.35">
      <c r="A190" s="311" t="s">
        <v>2077</v>
      </c>
      <c r="B190" s="297" t="s">
        <v>2097</v>
      </c>
      <c r="D190" t="s">
        <v>2220</v>
      </c>
      <c r="F190" t="s">
        <v>2224</v>
      </c>
      <c r="G190" t="s">
        <v>2225</v>
      </c>
      <c r="H190" s="351" t="s">
        <v>2226</v>
      </c>
      <c r="I190" t="str">
        <f t="shared" si="2"/>
        <v xml:space="preserve"> , LOG-117607 ,  , LOG-117590 , LOG-117803 , LOG-117863</v>
      </c>
    </row>
    <row r="191" spans="1:9" x14ac:dyDescent="0.35">
      <c r="A191" s="312" t="s">
        <v>2077</v>
      </c>
      <c r="B191" s="293" t="s">
        <v>2099</v>
      </c>
      <c r="D191" t="s">
        <v>2220</v>
      </c>
      <c r="F191" t="s">
        <v>2224</v>
      </c>
      <c r="G191" t="s">
        <v>2225</v>
      </c>
      <c r="H191" s="351" t="s">
        <v>2226</v>
      </c>
      <c r="I191" t="str">
        <f t="shared" si="2"/>
        <v xml:space="preserve"> , LOG-117607 ,  , LOG-117590 , LOG-117803 , LOG-117863</v>
      </c>
    </row>
    <row r="192" spans="1:9" x14ac:dyDescent="0.35">
      <c r="A192" s="309" t="s">
        <v>2077</v>
      </c>
      <c r="B192" s="289" t="s">
        <v>2100</v>
      </c>
      <c r="D192" t="s">
        <v>2220</v>
      </c>
      <c r="E192" t="s">
        <v>2238</v>
      </c>
      <c r="F192" t="s">
        <v>2224</v>
      </c>
      <c r="G192" t="s">
        <v>2225</v>
      </c>
      <c r="H192" s="351" t="s">
        <v>2226</v>
      </c>
      <c r="I192" t="str">
        <f t="shared" si="2"/>
        <v xml:space="preserve"> , LOG-117607 , LOG-117629 , LOG-117590 , LOG-117803 , LOG-117863</v>
      </c>
    </row>
    <row r="193" spans="1:9" x14ac:dyDescent="0.35">
      <c r="A193" s="307" t="s">
        <v>2077</v>
      </c>
      <c r="B193" s="290" t="s">
        <v>2101</v>
      </c>
      <c r="D193" t="s">
        <v>2220</v>
      </c>
      <c r="E193" t="s">
        <v>2238</v>
      </c>
      <c r="F193" t="s">
        <v>2224</v>
      </c>
      <c r="G193" t="s">
        <v>2225</v>
      </c>
      <c r="H193" s="351" t="s">
        <v>2226</v>
      </c>
      <c r="I193" t="str">
        <f t="shared" si="2"/>
        <v xml:space="preserve"> , LOG-117607 , LOG-117629 , LOG-117590 , LOG-117803 , LOG-117863</v>
      </c>
    </row>
    <row r="194" spans="1:9" x14ac:dyDescent="0.35">
      <c r="A194" s="311" t="s">
        <v>2077</v>
      </c>
      <c r="B194" s="289" t="s">
        <v>2102</v>
      </c>
      <c r="D194" t="s">
        <v>2220</v>
      </c>
      <c r="E194" t="s">
        <v>2238</v>
      </c>
      <c r="G194" t="s">
        <v>2225</v>
      </c>
      <c r="H194" s="351" t="s">
        <v>2226</v>
      </c>
      <c r="I194" t="str">
        <f t="shared" si="2"/>
        <v xml:space="preserve"> , LOG-117607 , LOG-117629 ,  , LOG-117803 , LOG-117863</v>
      </c>
    </row>
    <row r="195" spans="1:9" x14ac:dyDescent="0.35">
      <c r="A195" s="307" t="s">
        <v>2077</v>
      </c>
      <c r="B195" s="290" t="s">
        <v>2103</v>
      </c>
      <c r="D195" t="s">
        <v>2220</v>
      </c>
      <c r="E195" t="s">
        <v>2238</v>
      </c>
      <c r="F195" t="s">
        <v>2224</v>
      </c>
      <c r="G195" t="s">
        <v>2225</v>
      </c>
      <c r="H195" s="351" t="s">
        <v>2226</v>
      </c>
      <c r="I195" t="str">
        <f t="shared" ref="I195:I258" si="3">C195&amp;" , "&amp;D195&amp;" , "&amp;E195&amp;" , "&amp;F195&amp;" , "&amp;G195&amp;" , "&amp;H195</f>
        <v xml:space="preserve"> , LOG-117607 , LOG-117629 , LOG-117590 , LOG-117803 , LOG-117863</v>
      </c>
    </row>
    <row r="196" spans="1:9" x14ac:dyDescent="0.35">
      <c r="A196" s="309" t="s">
        <v>2077</v>
      </c>
      <c r="B196" s="289" t="s">
        <v>2104</v>
      </c>
      <c r="D196" t="s">
        <v>2220</v>
      </c>
      <c r="F196" t="s">
        <v>2224</v>
      </c>
      <c r="G196" t="s">
        <v>2225</v>
      </c>
      <c r="H196" s="351" t="s">
        <v>2226</v>
      </c>
      <c r="I196" t="str">
        <f t="shared" si="3"/>
        <v xml:space="preserve"> , LOG-117607 ,  , LOG-117590 , LOG-117803 , LOG-117863</v>
      </c>
    </row>
    <row r="197" spans="1:9" x14ac:dyDescent="0.35">
      <c r="A197" s="307" t="s">
        <v>2077</v>
      </c>
      <c r="B197" s="290" t="s">
        <v>2105</v>
      </c>
      <c r="D197" t="s">
        <v>2220</v>
      </c>
      <c r="F197" t="s">
        <v>2224</v>
      </c>
      <c r="G197" t="s">
        <v>2225</v>
      </c>
      <c r="H197" s="351" t="s">
        <v>2226</v>
      </c>
      <c r="I197" t="str">
        <f t="shared" si="3"/>
        <v xml:space="preserve"> , LOG-117607 ,  , LOG-117590 , LOG-117803 , LOG-117863</v>
      </c>
    </row>
    <row r="198" spans="1:9" x14ac:dyDescent="0.35">
      <c r="A198" s="311" t="s">
        <v>2077</v>
      </c>
      <c r="B198" s="289" t="s">
        <v>2106</v>
      </c>
      <c r="D198" t="s">
        <v>2220</v>
      </c>
      <c r="F198" t="s">
        <v>2224</v>
      </c>
      <c r="G198" t="s">
        <v>2225</v>
      </c>
      <c r="H198" s="351" t="s">
        <v>2226</v>
      </c>
      <c r="I198" t="str">
        <f t="shared" si="3"/>
        <v xml:space="preserve"> , LOG-117607 ,  , LOG-117590 , LOG-117803 , LOG-117863</v>
      </c>
    </row>
    <row r="199" spans="1:9" x14ac:dyDescent="0.35">
      <c r="A199" s="312" t="s">
        <v>2077</v>
      </c>
      <c r="B199" s="290" t="s">
        <v>2107</v>
      </c>
      <c r="D199" t="s">
        <v>2220</v>
      </c>
      <c r="F199" t="s">
        <v>2224</v>
      </c>
      <c r="G199" t="s">
        <v>2225</v>
      </c>
      <c r="H199" s="351" t="s">
        <v>2226</v>
      </c>
      <c r="I199" t="str">
        <f t="shared" si="3"/>
        <v xml:space="preserve"> , LOG-117607 ,  , LOG-117590 , LOG-117803 , LOG-117863</v>
      </c>
    </row>
    <row r="200" spans="1:9" x14ac:dyDescent="0.35">
      <c r="A200" s="335" t="s">
        <v>2083</v>
      </c>
      <c r="B200" s="296" t="s">
        <v>2108</v>
      </c>
      <c r="D200" t="s">
        <v>2220</v>
      </c>
      <c r="F200" t="s">
        <v>2224</v>
      </c>
      <c r="G200" t="s">
        <v>2225</v>
      </c>
      <c r="H200" s="351" t="s">
        <v>2226</v>
      </c>
      <c r="I200" t="str">
        <f t="shared" si="3"/>
        <v xml:space="preserve"> , LOG-117607 ,  , LOG-117590 , LOG-117803 , LOG-117863</v>
      </c>
    </row>
    <row r="201" spans="1:9" x14ac:dyDescent="0.35">
      <c r="A201" s="336" t="s">
        <v>2083</v>
      </c>
      <c r="B201" s="295" t="s">
        <v>2109</v>
      </c>
      <c r="D201" t="s">
        <v>2220</v>
      </c>
      <c r="F201" t="s">
        <v>2224</v>
      </c>
      <c r="G201" t="s">
        <v>2225</v>
      </c>
      <c r="H201" s="351" t="s">
        <v>2226</v>
      </c>
      <c r="I201" t="str">
        <f t="shared" si="3"/>
        <v xml:space="preserve"> , LOG-117607 ,  , LOG-117590 , LOG-117803 , LOG-117863</v>
      </c>
    </row>
    <row r="202" spans="1:9" x14ac:dyDescent="0.35">
      <c r="A202" s="335" t="s">
        <v>2083</v>
      </c>
      <c r="B202" s="296" t="s">
        <v>2110</v>
      </c>
      <c r="D202" t="s">
        <v>2220</v>
      </c>
      <c r="F202" t="s">
        <v>2224</v>
      </c>
      <c r="G202" t="s">
        <v>2225</v>
      </c>
      <c r="H202" s="351" t="s">
        <v>2226</v>
      </c>
      <c r="I202" t="str">
        <f t="shared" si="3"/>
        <v xml:space="preserve"> , LOG-117607 ,  , LOG-117590 , LOG-117803 , LOG-117863</v>
      </c>
    </row>
    <row r="203" spans="1:9" x14ac:dyDescent="0.35">
      <c r="A203" s="336" t="s">
        <v>2083</v>
      </c>
      <c r="B203" s="295" t="s">
        <v>2111</v>
      </c>
      <c r="D203" t="s">
        <v>2220</v>
      </c>
      <c r="F203" t="s">
        <v>2224</v>
      </c>
      <c r="G203" t="s">
        <v>2225</v>
      </c>
      <c r="H203" s="351" t="s">
        <v>2226</v>
      </c>
      <c r="I203" t="str">
        <f t="shared" si="3"/>
        <v xml:space="preserve"> , LOG-117607 ,  , LOG-117590 , LOG-117803 , LOG-117863</v>
      </c>
    </row>
    <row r="204" spans="1:9" x14ac:dyDescent="0.35">
      <c r="A204" s="335" t="s">
        <v>2083</v>
      </c>
      <c r="B204" s="296" t="s">
        <v>2112</v>
      </c>
      <c r="D204" t="s">
        <v>2220</v>
      </c>
      <c r="F204" t="s">
        <v>2224</v>
      </c>
      <c r="G204" t="s">
        <v>2225</v>
      </c>
      <c r="H204" s="351" t="s">
        <v>2226</v>
      </c>
      <c r="I204" t="str">
        <f t="shared" si="3"/>
        <v xml:space="preserve"> , LOG-117607 ,  , LOG-117590 , LOG-117803 , LOG-117863</v>
      </c>
    </row>
    <row r="205" spans="1:9" x14ac:dyDescent="0.35">
      <c r="A205" s="307" t="s">
        <v>2077</v>
      </c>
      <c r="B205" s="290" t="s">
        <v>2113</v>
      </c>
      <c r="D205" t="s">
        <v>2220</v>
      </c>
      <c r="F205" t="s">
        <v>2224</v>
      </c>
      <c r="G205" t="s">
        <v>2225</v>
      </c>
      <c r="H205" s="351" t="s">
        <v>2226</v>
      </c>
      <c r="I205" t="str">
        <f t="shared" si="3"/>
        <v xml:space="preserve"> , LOG-117607 ,  , LOG-117590 , LOG-117803 , LOG-117863</v>
      </c>
    </row>
    <row r="206" spans="1:9" x14ac:dyDescent="0.35">
      <c r="A206" s="309" t="s">
        <v>2077</v>
      </c>
      <c r="B206" s="289" t="s">
        <v>2114</v>
      </c>
      <c r="D206" t="s">
        <v>2220</v>
      </c>
      <c r="F206" t="s">
        <v>2224</v>
      </c>
      <c r="G206" t="s">
        <v>2225</v>
      </c>
      <c r="H206" s="351" t="s">
        <v>2226</v>
      </c>
      <c r="I206" t="str">
        <f t="shared" si="3"/>
        <v xml:space="preserve"> , LOG-117607 ,  , LOG-117590 , LOG-117803 , LOG-117863</v>
      </c>
    </row>
    <row r="207" spans="1:9" x14ac:dyDescent="0.35">
      <c r="A207" s="307" t="s">
        <v>2077</v>
      </c>
      <c r="B207" s="301" t="s">
        <v>2115</v>
      </c>
      <c r="D207" t="s">
        <v>2220</v>
      </c>
      <c r="F207" t="s">
        <v>2224</v>
      </c>
      <c r="G207" t="s">
        <v>2225</v>
      </c>
      <c r="H207" s="351" t="s">
        <v>2226</v>
      </c>
      <c r="I207" t="str">
        <f t="shared" si="3"/>
        <v xml:space="preserve"> , LOG-117607 ,  , LOG-117590 , LOG-117803 , LOG-117863</v>
      </c>
    </row>
    <row r="208" spans="1:9" x14ac:dyDescent="0.35">
      <c r="A208" s="326" t="s">
        <v>2083</v>
      </c>
      <c r="B208" s="296" t="s">
        <v>2116</v>
      </c>
      <c r="C208" t="s">
        <v>2221</v>
      </c>
      <c r="D208" t="s">
        <v>2220</v>
      </c>
      <c r="F208" t="s">
        <v>2224</v>
      </c>
      <c r="G208" t="s">
        <v>2225</v>
      </c>
      <c r="H208" s="351" t="s">
        <v>2226</v>
      </c>
      <c r="I208" t="str">
        <f t="shared" si="3"/>
        <v>LOG-117860 , LOG-117607 ,  , LOG-117590 , LOG-117803 , LOG-117863</v>
      </c>
    </row>
    <row r="209" spans="1:10" x14ac:dyDescent="0.35">
      <c r="A209" s="317" t="s">
        <v>2083</v>
      </c>
      <c r="B209" s="295" t="s">
        <v>2117</v>
      </c>
      <c r="D209" t="s">
        <v>2220</v>
      </c>
      <c r="F209" t="s">
        <v>2224</v>
      </c>
      <c r="G209" t="s">
        <v>2225</v>
      </c>
      <c r="H209" s="351" t="s">
        <v>2226</v>
      </c>
      <c r="I209" t="str">
        <f t="shared" si="3"/>
        <v xml:space="preserve"> , LOG-117607 ,  , LOG-117590 , LOG-117803 , LOG-117863</v>
      </c>
    </row>
    <row r="210" spans="1:10" x14ac:dyDescent="0.35">
      <c r="A210" s="335" t="s">
        <v>2083</v>
      </c>
      <c r="B210" s="296" t="s">
        <v>2118</v>
      </c>
      <c r="C210" t="s">
        <v>2221</v>
      </c>
      <c r="D210" t="s">
        <v>2220</v>
      </c>
      <c r="F210" t="s">
        <v>2224</v>
      </c>
      <c r="G210" t="s">
        <v>2225</v>
      </c>
      <c r="H210" s="351" t="s">
        <v>2226</v>
      </c>
      <c r="I210" t="str">
        <f t="shared" si="3"/>
        <v>LOG-117860 , LOG-117607 ,  , LOG-117590 , LOG-117803 , LOG-117863</v>
      </c>
    </row>
    <row r="211" spans="1:10" x14ac:dyDescent="0.35">
      <c r="A211" s="336" t="s">
        <v>2083</v>
      </c>
      <c r="B211" s="295" t="s">
        <v>2119</v>
      </c>
      <c r="D211" t="s">
        <v>2220</v>
      </c>
      <c r="F211" t="s">
        <v>2224</v>
      </c>
      <c r="G211" t="s">
        <v>2225</v>
      </c>
      <c r="H211" s="351" t="s">
        <v>2226</v>
      </c>
      <c r="I211" t="str">
        <f t="shared" si="3"/>
        <v xml:space="preserve"> , LOG-117607 ,  , LOG-117590 , LOG-117803 , LOG-117863</v>
      </c>
    </row>
    <row r="212" spans="1:10" x14ac:dyDescent="0.35">
      <c r="A212" s="322" t="s">
        <v>2120</v>
      </c>
      <c r="B212" s="297" t="s">
        <v>2053</v>
      </c>
      <c r="G212" t="s">
        <v>2225</v>
      </c>
      <c r="H212" s="351" t="s">
        <v>2226</v>
      </c>
      <c r="I212" t="str">
        <f t="shared" si="3"/>
        <v xml:space="preserve"> ,  ,  ,  , LOG-117803 , LOG-117863</v>
      </c>
    </row>
    <row r="213" spans="1:10" x14ac:dyDescent="0.35">
      <c r="A213" s="324" t="s">
        <v>2120</v>
      </c>
      <c r="B213" s="293" t="s">
        <v>2121</v>
      </c>
      <c r="G213" t="s">
        <v>2225</v>
      </c>
      <c r="H213" s="351" t="s">
        <v>2226</v>
      </c>
      <c r="I213" t="str">
        <f t="shared" si="3"/>
        <v xml:space="preserve"> ,  ,  ,  , LOG-117803 , LOG-117863</v>
      </c>
    </row>
    <row r="214" spans="1:10" x14ac:dyDescent="0.35">
      <c r="A214" s="322" t="s">
        <v>2122</v>
      </c>
      <c r="B214" s="297" t="s">
        <v>2090</v>
      </c>
      <c r="G214" t="s">
        <v>2225</v>
      </c>
      <c r="H214" s="351" t="s">
        <v>2226</v>
      </c>
      <c r="I214" t="str">
        <f t="shared" si="3"/>
        <v xml:space="preserve"> ,  ,  ,  , LOG-117803 , LOG-117863</v>
      </c>
    </row>
    <row r="215" spans="1:10" x14ac:dyDescent="0.35">
      <c r="A215" s="324" t="s">
        <v>2122</v>
      </c>
      <c r="B215" s="293" t="s">
        <v>2123</v>
      </c>
      <c r="G215" t="s">
        <v>2225</v>
      </c>
      <c r="H215" s="351" t="s">
        <v>2226</v>
      </c>
      <c r="I215" t="str">
        <f t="shared" si="3"/>
        <v xml:space="preserve"> ,  ,  ,  , LOG-117803 , LOG-117863</v>
      </c>
    </row>
    <row r="216" spans="1:10" x14ac:dyDescent="0.35">
      <c r="A216" s="323" t="s">
        <v>2122</v>
      </c>
      <c r="B216" s="297" t="s">
        <v>2124</v>
      </c>
      <c r="G216" t="s">
        <v>2225</v>
      </c>
      <c r="H216" s="351" t="s">
        <v>2226</v>
      </c>
      <c r="I216" t="str">
        <f t="shared" si="3"/>
        <v xml:space="preserve"> ,  ,  ,  , LOG-117803 , LOG-117863</v>
      </c>
    </row>
    <row r="217" spans="1:10" ht="29" x14ac:dyDescent="0.35">
      <c r="A217" s="314" t="s">
        <v>2122</v>
      </c>
      <c r="B217" s="293" t="s">
        <v>2125</v>
      </c>
      <c r="G217" t="s">
        <v>2225</v>
      </c>
      <c r="H217" s="351" t="s">
        <v>2226</v>
      </c>
      <c r="I217" t="str">
        <f t="shared" si="3"/>
        <v xml:space="preserve"> ,  ,  ,  , LOG-117803 , LOG-117863</v>
      </c>
    </row>
    <row r="218" spans="1:10" x14ac:dyDescent="0.35">
      <c r="A218" s="323" t="s">
        <v>2122</v>
      </c>
      <c r="B218" s="297" t="s">
        <v>2126</v>
      </c>
      <c r="G218" t="s">
        <v>2225</v>
      </c>
      <c r="H218" s="351" t="s">
        <v>2226</v>
      </c>
      <c r="I218" t="str">
        <f t="shared" si="3"/>
        <v xml:space="preserve"> ,  ,  ,  , LOG-117803 , LOG-117863</v>
      </c>
    </row>
    <row r="219" spans="1:10" x14ac:dyDescent="0.35">
      <c r="A219" s="314" t="s">
        <v>2122</v>
      </c>
      <c r="B219" s="293" t="s">
        <v>2127</v>
      </c>
      <c r="G219" t="s">
        <v>2225</v>
      </c>
      <c r="H219" s="351" t="s">
        <v>2226</v>
      </c>
      <c r="I219" t="str">
        <f t="shared" si="3"/>
        <v xml:space="preserve"> ,  ,  ,  , LOG-117803 , LOG-117863</v>
      </c>
    </row>
    <row r="220" spans="1:10" x14ac:dyDescent="0.35">
      <c r="A220" s="323" t="s">
        <v>2122</v>
      </c>
      <c r="B220" s="297" t="s">
        <v>2114</v>
      </c>
      <c r="G220" t="s">
        <v>2225</v>
      </c>
      <c r="H220" s="351" t="s">
        <v>2226</v>
      </c>
      <c r="I220" t="str">
        <f t="shared" si="3"/>
        <v xml:space="preserve"> ,  ,  ,  , LOG-117803 , LOG-117863</v>
      </c>
    </row>
    <row r="221" spans="1:10" x14ac:dyDescent="0.35">
      <c r="A221" s="333" t="s">
        <v>2128</v>
      </c>
      <c r="B221" s="295" t="s">
        <v>2080</v>
      </c>
      <c r="C221" t="s">
        <v>2221</v>
      </c>
      <c r="D221" t="s">
        <v>2220</v>
      </c>
      <c r="G221" t="s">
        <v>2225</v>
      </c>
      <c r="H221" s="351" t="s">
        <v>2226</v>
      </c>
      <c r="I221" t="str">
        <f t="shared" si="3"/>
        <v>LOG-117860 , LOG-117607 ,  ,  , LOG-117803 , LOG-117863</v>
      </c>
      <c r="J221" t="s">
        <v>2129</v>
      </c>
    </row>
    <row r="222" spans="1:10" x14ac:dyDescent="0.35">
      <c r="A222" s="326" t="s">
        <v>2128</v>
      </c>
      <c r="B222" s="296" t="s">
        <v>2081</v>
      </c>
      <c r="C222" t="s">
        <v>2221</v>
      </c>
      <c r="D222" t="s">
        <v>2220</v>
      </c>
      <c r="G222" t="s">
        <v>2225</v>
      </c>
      <c r="H222" s="351" t="s">
        <v>2226</v>
      </c>
      <c r="I222" t="str">
        <f t="shared" si="3"/>
        <v>LOG-117860 , LOG-117607 ,  ,  , LOG-117803 , LOG-117863</v>
      </c>
      <c r="J222" t="s">
        <v>2129</v>
      </c>
    </row>
    <row r="223" spans="1:10" x14ac:dyDescent="0.35">
      <c r="A223" s="318" t="s">
        <v>2128</v>
      </c>
      <c r="B223" s="295" t="s">
        <v>2130</v>
      </c>
      <c r="C223" t="s">
        <v>2221</v>
      </c>
      <c r="D223" t="s">
        <v>2220</v>
      </c>
      <c r="G223" t="s">
        <v>2225</v>
      </c>
      <c r="H223" s="351" t="s">
        <v>2226</v>
      </c>
      <c r="I223" t="str">
        <f t="shared" si="3"/>
        <v>LOG-117860 , LOG-117607 ,  ,  , LOG-117803 , LOG-117863</v>
      </c>
      <c r="J223" t="s">
        <v>2129</v>
      </c>
    </row>
    <row r="224" spans="1:10" x14ac:dyDescent="0.35">
      <c r="A224" s="320" t="s">
        <v>2128</v>
      </c>
      <c r="B224" s="296" t="s">
        <v>2104</v>
      </c>
      <c r="C224" t="s">
        <v>2221</v>
      </c>
      <c r="D224" t="s">
        <v>2220</v>
      </c>
      <c r="F224" t="s">
        <v>2224</v>
      </c>
      <c r="G224" t="s">
        <v>2225</v>
      </c>
      <c r="H224" s="351" t="s">
        <v>2226</v>
      </c>
      <c r="I224" t="str">
        <f t="shared" si="3"/>
        <v>LOG-117860 , LOG-117607 ,  , LOG-117590 , LOG-117803 , LOG-117863</v>
      </c>
      <c r="J224" t="s">
        <v>2129</v>
      </c>
    </row>
    <row r="225" spans="1:10" x14ac:dyDescent="0.35">
      <c r="A225" s="318" t="s">
        <v>2128</v>
      </c>
      <c r="B225" s="295" t="s">
        <v>2091</v>
      </c>
      <c r="C225" t="s">
        <v>2221</v>
      </c>
      <c r="D225" t="s">
        <v>2220</v>
      </c>
      <c r="G225" t="s">
        <v>2225</v>
      </c>
      <c r="H225" s="351" t="s">
        <v>2226</v>
      </c>
      <c r="I225" t="str">
        <f t="shared" si="3"/>
        <v>LOG-117860 , LOG-117607 ,  ,  , LOG-117803 , LOG-117863</v>
      </c>
      <c r="J225" t="s">
        <v>2129</v>
      </c>
    </row>
    <row r="226" spans="1:10" x14ac:dyDescent="0.35">
      <c r="A226" s="320" t="s">
        <v>2128</v>
      </c>
      <c r="B226" s="296" t="s">
        <v>2100</v>
      </c>
      <c r="C226" t="s">
        <v>2221</v>
      </c>
      <c r="D226" t="s">
        <v>2220</v>
      </c>
      <c r="G226" t="s">
        <v>2225</v>
      </c>
      <c r="H226" s="351" t="s">
        <v>2226</v>
      </c>
      <c r="I226" t="str">
        <f t="shared" si="3"/>
        <v>LOG-117860 , LOG-117607 ,  ,  , LOG-117803 , LOG-117863</v>
      </c>
      <c r="J226" t="s">
        <v>2129</v>
      </c>
    </row>
    <row r="227" spans="1:10" x14ac:dyDescent="0.35">
      <c r="A227" s="318" t="s">
        <v>2128</v>
      </c>
      <c r="B227" s="295" t="s">
        <v>2084</v>
      </c>
      <c r="C227" t="s">
        <v>2221</v>
      </c>
      <c r="D227" t="s">
        <v>2220</v>
      </c>
      <c r="G227" t="s">
        <v>2225</v>
      </c>
      <c r="H227" s="351" t="s">
        <v>2226</v>
      </c>
      <c r="I227" t="str">
        <f t="shared" si="3"/>
        <v>LOG-117860 , LOG-117607 ,  ,  , LOG-117803 , LOG-117863</v>
      </c>
      <c r="J227" t="s">
        <v>2129</v>
      </c>
    </row>
    <row r="228" spans="1:10" x14ac:dyDescent="0.35">
      <c r="A228" s="320" t="s">
        <v>2128</v>
      </c>
      <c r="B228" s="296" t="s">
        <v>2090</v>
      </c>
      <c r="C228" t="s">
        <v>2221</v>
      </c>
      <c r="D228" t="s">
        <v>2220</v>
      </c>
      <c r="F228" t="s">
        <v>2224</v>
      </c>
      <c r="G228" t="s">
        <v>2225</v>
      </c>
      <c r="H228" s="351" t="s">
        <v>2226</v>
      </c>
      <c r="I228" t="str">
        <f t="shared" si="3"/>
        <v>LOG-117860 , LOG-117607 ,  , LOG-117590 , LOG-117803 , LOG-117863</v>
      </c>
      <c r="J228" t="s">
        <v>2129</v>
      </c>
    </row>
    <row r="229" spans="1:10" x14ac:dyDescent="0.35">
      <c r="A229" s="333" t="s">
        <v>2128</v>
      </c>
      <c r="B229" s="295" t="s">
        <v>2080</v>
      </c>
      <c r="C229" t="s">
        <v>2221</v>
      </c>
      <c r="D229" t="s">
        <v>2220</v>
      </c>
      <c r="F229" t="s">
        <v>2224</v>
      </c>
      <c r="G229" t="s">
        <v>2225</v>
      </c>
      <c r="H229" s="351" t="s">
        <v>2226</v>
      </c>
      <c r="I229" t="str">
        <f t="shared" si="3"/>
        <v>LOG-117860 , LOG-117607 ,  , LOG-117590 , LOG-117803 , LOG-117863</v>
      </c>
      <c r="J229" t="s">
        <v>2129</v>
      </c>
    </row>
    <row r="230" spans="1:10" x14ac:dyDescent="0.35">
      <c r="A230" s="326" t="s">
        <v>2128</v>
      </c>
      <c r="B230" s="296" t="s">
        <v>2131</v>
      </c>
      <c r="C230" t="s">
        <v>2221</v>
      </c>
      <c r="D230" t="s">
        <v>2220</v>
      </c>
      <c r="F230" t="s">
        <v>2224</v>
      </c>
      <c r="G230" t="s">
        <v>2225</v>
      </c>
      <c r="H230" s="351" t="s">
        <v>2226</v>
      </c>
      <c r="I230" t="str">
        <f t="shared" si="3"/>
        <v>LOG-117860 , LOG-117607 ,  , LOG-117590 , LOG-117803 , LOG-117863</v>
      </c>
      <c r="J230" t="s">
        <v>2129</v>
      </c>
    </row>
    <row r="231" spans="1:10" x14ac:dyDescent="0.35">
      <c r="A231" s="307" t="s">
        <v>2132</v>
      </c>
      <c r="B231" s="301" t="s">
        <v>2133</v>
      </c>
      <c r="D231" s="11" t="s">
        <v>2239</v>
      </c>
      <c r="E231" t="s">
        <v>2234</v>
      </c>
      <c r="F231" t="s">
        <v>2224</v>
      </c>
      <c r="G231" t="s">
        <v>2225</v>
      </c>
      <c r="H231" s="351" t="s">
        <v>2226</v>
      </c>
      <c r="I231" t="str">
        <f t="shared" si="3"/>
        <v xml:space="preserve"> , LOG-117407 , LOG-117632 , LOG-117590 , LOG-117803 , LOG-117863</v>
      </c>
    </row>
    <row r="232" spans="1:10" x14ac:dyDescent="0.35">
      <c r="A232" s="309" t="s">
        <v>2132</v>
      </c>
      <c r="B232" s="289" t="s">
        <v>2135</v>
      </c>
      <c r="D232" t="s">
        <v>2239</v>
      </c>
      <c r="F232" t="s">
        <v>2224</v>
      </c>
      <c r="G232" t="s">
        <v>2225</v>
      </c>
      <c r="H232" s="351" t="s">
        <v>2226</v>
      </c>
      <c r="I232" t="str">
        <f t="shared" si="3"/>
        <v xml:space="preserve"> , LOG-117407 ,  , LOG-117590 , LOG-117803 , LOG-117863</v>
      </c>
    </row>
    <row r="233" spans="1:10" x14ac:dyDescent="0.35">
      <c r="A233" s="307" t="s">
        <v>2132</v>
      </c>
      <c r="B233" s="290" t="s">
        <v>2136</v>
      </c>
      <c r="D233" t="s">
        <v>2239</v>
      </c>
      <c r="F233" t="s">
        <v>2224</v>
      </c>
      <c r="G233" t="s">
        <v>2225</v>
      </c>
      <c r="H233" s="351" t="s">
        <v>2226</v>
      </c>
      <c r="I233" t="str">
        <f t="shared" si="3"/>
        <v xml:space="preserve"> , LOG-117407 ,  , LOG-117590 , LOG-117803 , LOG-117863</v>
      </c>
    </row>
    <row r="234" spans="1:10" x14ac:dyDescent="0.35">
      <c r="A234" s="309" t="s">
        <v>2132</v>
      </c>
      <c r="B234" s="289" t="s">
        <v>1931</v>
      </c>
      <c r="D234" t="s">
        <v>2239</v>
      </c>
      <c r="F234" t="s">
        <v>2224</v>
      </c>
      <c r="G234" t="s">
        <v>2225</v>
      </c>
      <c r="H234" s="351" t="s">
        <v>2226</v>
      </c>
      <c r="I234" t="str">
        <f t="shared" si="3"/>
        <v xml:space="preserve"> , LOG-117407 ,  , LOG-117590 , LOG-117803 , LOG-117863</v>
      </c>
    </row>
    <row r="235" spans="1:10" x14ac:dyDescent="0.35">
      <c r="A235" s="312" t="s">
        <v>2132</v>
      </c>
      <c r="B235" s="290" t="s">
        <v>2137</v>
      </c>
      <c r="D235" t="s">
        <v>2239</v>
      </c>
      <c r="F235" t="s">
        <v>2224</v>
      </c>
      <c r="G235" t="s">
        <v>2225</v>
      </c>
      <c r="H235" s="351" t="s">
        <v>2226</v>
      </c>
      <c r="I235" t="str">
        <f t="shared" si="3"/>
        <v xml:space="preserve"> , LOG-117407 ,  , LOG-117590 , LOG-117803 , LOG-117863</v>
      </c>
    </row>
    <row r="236" spans="1:10" x14ac:dyDescent="0.35">
      <c r="A236" s="337" t="s">
        <v>2132</v>
      </c>
      <c r="B236" s="288" t="s">
        <v>1922</v>
      </c>
      <c r="D236" t="s">
        <v>2239</v>
      </c>
      <c r="F236" t="s">
        <v>2224</v>
      </c>
      <c r="G236" t="s">
        <v>2225</v>
      </c>
      <c r="H236" s="351" t="s">
        <v>2226</v>
      </c>
      <c r="I236" t="str">
        <f t="shared" si="3"/>
        <v xml:space="preserve"> , LOG-117407 ,  , LOG-117590 , LOG-117803 , LOG-117863</v>
      </c>
    </row>
    <row r="237" spans="1:10" x14ac:dyDescent="0.35">
      <c r="A237" s="312" t="s">
        <v>2132</v>
      </c>
      <c r="B237" s="290" t="s">
        <v>2138</v>
      </c>
      <c r="D237" t="s">
        <v>2239</v>
      </c>
      <c r="F237" t="s">
        <v>2224</v>
      </c>
      <c r="G237" t="s">
        <v>2225</v>
      </c>
      <c r="H237" s="351" t="s">
        <v>2226</v>
      </c>
      <c r="I237" t="str">
        <f t="shared" si="3"/>
        <v xml:space="preserve"> , LOG-117407 ,  , LOG-117590 , LOG-117803 , LOG-117863</v>
      </c>
    </row>
    <row r="238" spans="1:10" x14ac:dyDescent="0.35">
      <c r="A238" s="315" t="s">
        <v>2132</v>
      </c>
      <c r="B238" s="294" t="s">
        <v>2139</v>
      </c>
      <c r="D238" t="s">
        <v>2239</v>
      </c>
      <c r="F238" t="s">
        <v>2224</v>
      </c>
      <c r="G238" t="s">
        <v>2225</v>
      </c>
      <c r="H238" s="351" t="s">
        <v>2226</v>
      </c>
      <c r="I238" t="str">
        <f t="shared" si="3"/>
        <v xml:space="preserve"> , LOG-117407 ,  , LOG-117590 , LOG-117803 , LOG-117863</v>
      </c>
    </row>
    <row r="239" spans="1:10" x14ac:dyDescent="0.35">
      <c r="A239" s="317" t="s">
        <v>2132</v>
      </c>
      <c r="B239" s="295" t="s">
        <v>2140</v>
      </c>
      <c r="D239" t="s">
        <v>2239</v>
      </c>
      <c r="F239" t="s">
        <v>2224</v>
      </c>
      <c r="G239" t="s">
        <v>2225</v>
      </c>
      <c r="H239" s="351" t="s">
        <v>2226</v>
      </c>
      <c r="I239" t="str">
        <f t="shared" si="3"/>
        <v xml:space="preserve"> , LOG-117407 ,  , LOG-117590 , LOG-117803 , LOG-117863</v>
      </c>
    </row>
    <row r="240" spans="1:10" ht="29" x14ac:dyDescent="0.35">
      <c r="A240" s="319" t="s">
        <v>2132</v>
      </c>
      <c r="B240" s="296" t="s">
        <v>2141</v>
      </c>
      <c r="D240" t="s">
        <v>2239</v>
      </c>
      <c r="F240" t="s">
        <v>2224</v>
      </c>
      <c r="G240" t="s">
        <v>2225</v>
      </c>
      <c r="H240" s="351" t="s">
        <v>2226</v>
      </c>
      <c r="I240" t="str">
        <f t="shared" si="3"/>
        <v xml:space="preserve"> , LOG-117407 ,  , LOG-117590 , LOG-117803 , LOG-117863</v>
      </c>
    </row>
    <row r="241" spans="1:9" x14ac:dyDescent="0.35">
      <c r="A241" s="317" t="s">
        <v>2132</v>
      </c>
      <c r="B241" s="295" t="s">
        <v>2142</v>
      </c>
      <c r="D241" t="s">
        <v>2239</v>
      </c>
      <c r="F241" t="s">
        <v>2224</v>
      </c>
      <c r="G241" t="s">
        <v>2225</v>
      </c>
      <c r="H241" s="351" t="s">
        <v>2226</v>
      </c>
      <c r="I241" t="str">
        <f t="shared" si="3"/>
        <v xml:space="preserve"> , LOG-117407 ,  , LOG-117590 , LOG-117803 , LOG-117863</v>
      </c>
    </row>
    <row r="242" spans="1:9" x14ac:dyDescent="0.35">
      <c r="A242" s="338" t="s">
        <v>2132</v>
      </c>
      <c r="B242" s="302" t="s">
        <v>2143</v>
      </c>
      <c r="D242" t="s">
        <v>2239</v>
      </c>
      <c r="E242" t="s">
        <v>2234</v>
      </c>
      <c r="F242" t="s">
        <v>2224</v>
      </c>
      <c r="G242" t="s">
        <v>2225</v>
      </c>
      <c r="H242" s="351" t="s">
        <v>2226</v>
      </c>
      <c r="I242" t="str">
        <f t="shared" si="3"/>
        <v xml:space="preserve"> , LOG-117407 , LOG-117632 , LOG-117590 , LOG-117803 , LOG-117863</v>
      </c>
    </row>
    <row r="243" spans="1:9" x14ac:dyDescent="0.35">
      <c r="A243" s="312" t="s">
        <v>2132</v>
      </c>
      <c r="B243" s="290" t="s">
        <v>2144</v>
      </c>
      <c r="C243" t="s">
        <v>2221</v>
      </c>
      <c r="D243" t="s">
        <v>2239</v>
      </c>
      <c r="F243" t="s">
        <v>2224</v>
      </c>
      <c r="G243" t="s">
        <v>2225</v>
      </c>
      <c r="H243" s="351" t="s">
        <v>2226</v>
      </c>
      <c r="I243" t="str">
        <f t="shared" si="3"/>
        <v>LOG-117860 , LOG-117407 ,  , LOG-117590 , LOG-117803 , LOG-117863</v>
      </c>
    </row>
    <row r="244" spans="1:9" x14ac:dyDescent="0.35">
      <c r="A244" s="338" t="s">
        <v>2132</v>
      </c>
      <c r="B244" s="302" t="s">
        <v>2145</v>
      </c>
      <c r="D244" t="s">
        <v>2239</v>
      </c>
      <c r="F244" t="s">
        <v>2224</v>
      </c>
      <c r="G244" t="s">
        <v>2225</v>
      </c>
      <c r="H244" s="351" t="s">
        <v>2226</v>
      </c>
      <c r="I244" t="str">
        <f t="shared" si="3"/>
        <v xml:space="preserve"> , LOG-117407 ,  , LOG-117590 , LOG-117803 , LOG-117863</v>
      </c>
    </row>
    <row r="245" spans="1:9" x14ac:dyDescent="0.35">
      <c r="A245" s="328" t="s">
        <v>2132</v>
      </c>
      <c r="B245" s="301" t="s">
        <v>2146</v>
      </c>
      <c r="D245" t="s">
        <v>2239</v>
      </c>
      <c r="F245" t="s">
        <v>2224</v>
      </c>
      <c r="G245" t="s">
        <v>2225</v>
      </c>
      <c r="H245" s="351" t="s">
        <v>2226</v>
      </c>
      <c r="I245" t="str">
        <f t="shared" si="3"/>
        <v xml:space="preserve"> , LOG-117407 ,  , LOG-117590 , LOG-117803 , LOG-117863</v>
      </c>
    </row>
    <row r="246" spans="1:9" ht="29" x14ac:dyDescent="0.35">
      <c r="A246" s="319" t="s">
        <v>2132</v>
      </c>
      <c r="B246" s="296" t="s">
        <v>2147</v>
      </c>
      <c r="D246" t="s">
        <v>2239</v>
      </c>
      <c r="E246" t="s">
        <v>2234</v>
      </c>
      <c r="F246" t="s">
        <v>2224</v>
      </c>
      <c r="G246" t="s">
        <v>2225</v>
      </c>
      <c r="H246" s="351" t="s">
        <v>2226</v>
      </c>
      <c r="I246" t="str">
        <f t="shared" si="3"/>
        <v xml:space="preserve"> , LOG-117407 , LOG-117632 , LOG-117590 , LOG-117803 , LOG-117863</v>
      </c>
    </row>
    <row r="247" spans="1:9" x14ac:dyDescent="0.35">
      <c r="A247" s="307" t="s">
        <v>2132</v>
      </c>
      <c r="B247" s="290" t="s">
        <v>2148</v>
      </c>
      <c r="C247" t="s">
        <v>2221</v>
      </c>
      <c r="D247" t="s">
        <v>2239</v>
      </c>
      <c r="E247" t="s">
        <v>2234</v>
      </c>
      <c r="F247" t="s">
        <v>2224</v>
      </c>
      <c r="G247" t="s">
        <v>2225</v>
      </c>
      <c r="H247" s="351" t="s">
        <v>2226</v>
      </c>
      <c r="I247" t="str">
        <f t="shared" si="3"/>
        <v>LOG-117860 , LOG-117407 , LOG-117632 , LOG-117590 , LOG-117803 , LOG-117863</v>
      </c>
    </row>
    <row r="248" spans="1:9" ht="29" x14ac:dyDescent="0.35">
      <c r="A248" s="309" t="s">
        <v>2132</v>
      </c>
      <c r="B248" s="291" t="s">
        <v>2149</v>
      </c>
      <c r="C248" t="s">
        <v>2221</v>
      </c>
      <c r="D248" t="s">
        <v>2239</v>
      </c>
      <c r="F248" t="s">
        <v>2224</v>
      </c>
      <c r="G248" t="s">
        <v>2225</v>
      </c>
      <c r="H248" s="351" t="s">
        <v>2226</v>
      </c>
      <c r="I248" t="str">
        <f t="shared" si="3"/>
        <v>LOG-117860 , LOG-117407 ,  , LOG-117590 , LOG-117803 , LOG-117863</v>
      </c>
    </row>
    <row r="249" spans="1:9" x14ac:dyDescent="0.35">
      <c r="A249" s="328" t="s">
        <v>2132</v>
      </c>
      <c r="B249" s="301" t="s">
        <v>2150</v>
      </c>
      <c r="C249" t="s">
        <v>2221</v>
      </c>
      <c r="D249" t="s">
        <v>2239</v>
      </c>
      <c r="F249" t="s">
        <v>2224</v>
      </c>
      <c r="G249" t="s">
        <v>2225</v>
      </c>
      <c r="H249" s="351" t="s">
        <v>2226</v>
      </c>
      <c r="I249" t="str">
        <f t="shared" si="3"/>
        <v>LOG-117860 , LOG-117407 ,  , LOG-117590 , LOG-117803 , LOG-117863</v>
      </c>
    </row>
    <row r="250" spans="1:9" x14ac:dyDescent="0.35">
      <c r="A250" s="309" t="s">
        <v>2132</v>
      </c>
      <c r="B250" s="294" t="s">
        <v>2151</v>
      </c>
      <c r="D250" t="s">
        <v>2239</v>
      </c>
      <c r="F250" t="s">
        <v>2224</v>
      </c>
      <c r="G250" t="s">
        <v>2225</v>
      </c>
      <c r="H250" s="351" t="s">
        <v>2226</v>
      </c>
      <c r="I250" t="str">
        <f t="shared" si="3"/>
        <v xml:space="preserve"> , LOG-117407 ,  , LOG-117590 , LOG-117803 , LOG-117863</v>
      </c>
    </row>
    <row r="251" spans="1:9" ht="29" x14ac:dyDescent="0.35">
      <c r="A251" s="313" t="s">
        <v>2132</v>
      </c>
      <c r="B251" s="293" t="s">
        <v>2152</v>
      </c>
      <c r="D251" t="s">
        <v>2239</v>
      </c>
      <c r="G251" t="s">
        <v>2225</v>
      </c>
      <c r="H251" s="351" t="s">
        <v>2226</v>
      </c>
      <c r="I251" t="str">
        <f t="shared" si="3"/>
        <v xml:space="preserve"> , LOG-117407 ,  ,  , LOG-117803 , LOG-117863</v>
      </c>
    </row>
    <row r="252" spans="1:9" x14ac:dyDescent="0.35">
      <c r="A252" s="325" t="s">
        <v>2132</v>
      </c>
      <c r="B252" s="289" t="s">
        <v>2053</v>
      </c>
      <c r="D252" t="s">
        <v>2239</v>
      </c>
      <c r="G252" t="s">
        <v>2225</v>
      </c>
      <c r="H252" s="351" t="s">
        <v>2226</v>
      </c>
      <c r="I252" t="str">
        <f t="shared" si="3"/>
        <v xml:space="preserve"> , LOG-117407 ,  ,  , LOG-117803 , LOG-117863</v>
      </c>
    </row>
    <row r="253" spans="1:9" x14ac:dyDescent="0.35">
      <c r="A253" s="317" t="s">
        <v>2132</v>
      </c>
      <c r="B253" s="295" t="s">
        <v>2153</v>
      </c>
      <c r="D253" t="s">
        <v>2239</v>
      </c>
      <c r="F253" t="s">
        <v>2224</v>
      </c>
      <c r="G253" t="s">
        <v>2225</v>
      </c>
      <c r="H253" s="351" t="s">
        <v>2226</v>
      </c>
      <c r="I253" t="str">
        <f t="shared" si="3"/>
        <v xml:space="preserve"> , LOG-117407 ,  , LOG-117590 , LOG-117803 , LOG-117863</v>
      </c>
    </row>
    <row r="254" spans="1:9" x14ac:dyDescent="0.35">
      <c r="A254" s="322" t="s">
        <v>2154</v>
      </c>
      <c r="B254" s="297" t="s">
        <v>2155</v>
      </c>
      <c r="G254" t="s">
        <v>2225</v>
      </c>
      <c r="H254" s="351" t="s">
        <v>2226</v>
      </c>
      <c r="I254" t="str">
        <f t="shared" si="3"/>
        <v xml:space="preserve"> ,  ,  ,  , LOG-117803 , LOG-117863</v>
      </c>
    </row>
    <row r="255" spans="1:9" x14ac:dyDescent="0.35">
      <c r="A255" s="324" t="s">
        <v>2154</v>
      </c>
      <c r="B255" s="293" t="s">
        <v>2156</v>
      </c>
      <c r="G255" t="s">
        <v>2225</v>
      </c>
      <c r="H255" s="351" t="s">
        <v>2226</v>
      </c>
      <c r="I255" t="str">
        <f t="shared" si="3"/>
        <v xml:space="preserve"> ,  ,  ,  , LOG-117803 , LOG-117863</v>
      </c>
    </row>
    <row r="256" spans="1:9" x14ac:dyDescent="0.35">
      <c r="A256" s="322" t="s">
        <v>2157</v>
      </c>
      <c r="B256" s="297" t="s">
        <v>2148</v>
      </c>
      <c r="G256" t="s">
        <v>2225</v>
      </c>
      <c r="H256" s="351" t="s">
        <v>2226</v>
      </c>
      <c r="I256" t="str">
        <f t="shared" si="3"/>
        <v xml:space="preserve"> ,  ,  ,  , LOG-117803 , LOG-117863</v>
      </c>
    </row>
    <row r="257" spans="1:9" ht="29" x14ac:dyDescent="0.35">
      <c r="A257" s="324" t="s">
        <v>2157</v>
      </c>
      <c r="B257" s="303" t="s">
        <v>2149</v>
      </c>
      <c r="G257" t="s">
        <v>2225</v>
      </c>
      <c r="H257" s="351" t="s">
        <v>2226</v>
      </c>
      <c r="I257" t="str">
        <f t="shared" si="3"/>
        <v xml:space="preserve"> ,  ,  ,  , LOG-117803 , LOG-117863</v>
      </c>
    </row>
    <row r="258" spans="1:9" x14ac:dyDescent="0.35">
      <c r="A258" s="322" t="s">
        <v>2157</v>
      </c>
      <c r="B258" s="297" t="s">
        <v>2150</v>
      </c>
      <c r="G258" t="s">
        <v>2225</v>
      </c>
      <c r="H258" s="351" t="s">
        <v>2226</v>
      </c>
      <c r="I258" t="str">
        <f t="shared" si="3"/>
        <v xml:space="preserve"> ,  ,  ,  , LOG-117803 , LOG-117863</v>
      </c>
    </row>
    <row r="259" spans="1:9" x14ac:dyDescent="0.35">
      <c r="A259" s="324" t="s">
        <v>2157</v>
      </c>
      <c r="B259" s="293" t="s">
        <v>2158</v>
      </c>
      <c r="G259" t="s">
        <v>2225</v>
      </c>
      <c r="H259" s="351" t="s">
        <v>2226</v>
      </c>
      <c r="I259" t="str">
        <f t="shared" ref="I259:I317" si="4">C259&amp;" , "&amp;D259&amp;" , "&amp;E259&amp;" , "&amp;F259&amp;" , "&amp;G259&amp;" , "&amp;H259</f>
        <v xml:space="preserve"> ,  ,  ,  , LOG-117803 , LOG-117863</v>
      </c>
    </row>
    <row r="260" spans="1:9" x14ac:dyDescent="0.35">
      <c r="A260" s="340" t="s">
        <v>2159</v>
      </c>
      <c r="B260" s="297" t="s">
        <v>2160</v>
      </c>
      <c r="D260" s="11" t="s">
        <v>2239</v>
      </c>
      <c r="G260" t="s">
        <v>2225</v>
      </c>
      <c r="H260" s="351"/>
      <c r="I260" t="str">
        <f t="shared" si="4"/>
        <v xml:space="preserve"> , LOG-117407 ,  ,  , LOG-117803 , </v>
      </c>
    </row>
    <row r="261" spans="1:9" x14ac:dyDescent="0.35">
      <c r="A261" s="313" t="s">
        <v>2159</v>
      </c>
      <c r="B261" s="293" t="s">
        <v>2161</v>
      </c>
      <c r="D261" s="11" t="s">
        <v>2239</v>
      </c>
      <c r="G261" t="s">
        <v>2225</v>
      </c>
      <c r="H261" s="351"/>
      <c r="I261" t="str">
        <f t="shared" si="4"/>
        <v xml:space="preserve"> , LOG-117407 ,  ,  , LOG-117803 , </v>
      </c>
    </row>
    <row r="262" spans="1:9" x14ac:dyDescent="0.35">
      <c r="A262" s="340" t="s">
        <v>2159</v>
      </c>
      <c r="B262" s="297" t="s">
        <v>2162</v>
      </c>
      <c r="D262" s="11" t="s">
        <v>2239</v>
      </c>
      <c r="G262" t="s">
        <v>2225</v>
      </c>
      <c r="H262" s="351"/>
      <c r="I262" t="str">
        <f t="shared" si="4"/>
        <v xml:space="preserve"> , LOG-117407 ,  ,  , LOG-117803 , </v>
      </c>
    </row>
    <row r="263" spans="1:9" x14ac:dyDescent="0.35">
      <c r="A263" s="339" t="s">
        <v>2159</v>
      </c>
      <c r="B263" s="293" t="s">
        <v>2163</v>
      </c>
      <c r="D263" s="11" t="s">
        <v>2239</v>
      </c>
      <c r="G263" t="s">
        <v>2225</v>
      </c>
      <c r="H263" s="351"/>
      <c r="I263" t="str">
        <f t="shared" si="4"/>
        <v xml:space="preserve"> , LOG-117407 ,  ,  , LOG-117803 , </v>
      </c>
    </row>
    <row r="264" spans="1:9" x14ac:dyDescent="0.35">
      <c r="A264" s="309" t="s">
        <v>86</v>
      </c>
      <c r="B264" s="289" t="s">
        <v>2164</v>
      </c>
      <c r="D264" s="11" t="s">
        <v>2239</v>
      </c>
      <c r="E264" t="s">
        <v>2240</v>
      </c>
      <c r="F264" t="s">
        <v>2224</v>
      </c>
      <c r="G264" t="s">
        <v>2225</v>
      </c>
      <c r="H264" s="351" t="s">
        <v>2226</v>
      </c>
      <c r="I264" t="str">
        <f t="shared" si="4"/>
        <v xml:space="preserve"> , LOG-117407 , LOG-117630 , LOG-117590 , LOG-117803 , LOG-117863</v>
      </c>
    </row>
    <row r="265" spans="1:9" x14ac:dyDescent="0.35">
      <c r="A265" s="328" t="s">
        <v>86</v>
      </c>
      <c r="B265" s="301" t="s">
        <v>2166</v>
      </c>
      <c r="D265" s="11" t="s">
        <v>2239</v>
      </c>
      <c r="F265" t="s">
        <v>2224</v>
      </c>
      <c r="G265" t="s">
        <v>2225</v>
      </c>
      <c r="H265" s="351" t="s">
        <v>2226</v>
      </c>
      <c r="I265" t="str">
        <f t="shared" si="4"/>
        <v xml:space="preserve"> , LOG-117407 ,  , LOG-117590 , LOG-117803 , LOG-117863</v>
      </c>
    </row>
    <row r="266" spans="1:9" x14ac:dyDescent="0.35">
      <c r="A266" s="311" t="s">
        <v>86</v>
      </c>
      <c r="B266" s="289" t="s">
        <v>2167</v>
      </c>
      <c r="C266" t="s">
        <v>2221</v>
      </c>
      <c r="D266" s="11" t="s">
        <v>2239</v>
      </c>
      <c r="F266" t="s">
        <v>2224</v>
      </c>
      <c r="G266" t="s">
        <v>2225</v>
      </c>
      <c r="H266" s="351" t="s">
        <v>2226</v>
      </c>
      <c r="I266" t="str">
        <f t="shared" si="4"/>
        <v>LOG-117860 , LOG-117407 ,  , LOG-117590 , LOG-117803 , LOG-117863</v>
      </c>
    </row>
    <row r="267" spans="1:9" x14ac:dyDescent="0.35">
      <c r="A267" s="307" t="s">
        <v>86</v>
      </c>
      <c r="B267" s="290" t="s">
        <v>2168</v>
      </c>
      <c r="D267" s="11" t="s">
        <v>2239</v>
      </c>
      <c r="E267" t="s">
        <v>2240</v>
      </c>
      <c r="F267" t="s">
        <v>2224</v>
      </c>
      <c r="G267" t="s">
        <v>2225</v>
      </c>
      <c r="H267" s="351" t="s">
        <v>2226</v>
      </c>
      <c r="I267" t="str">
        <f t="shared" si="4"/>
        <v xml:space="preserve"> , LOG-117407 , LOG-117630 , LOG-117590 , LOG-117803 , LOG-117863</v>
      </c>
    </row>
    <row r="268" spans="1:9" x14ac:dyDescent="0.35">
      <c r="A268" s="309" t="s">
        <v>86</v>
      </c>
      <c r="B268" s="289" t="s">
        <v>2169</v>
      </c>
      <c r="D268" s="11" t="s">
        <v>2239</v>
      </c>
      <c r="E268" t="s">
        <v>2240</v>
      </c>
      <c r="F268" t="s">
        <v>2224</v>
      </c>
      <c r="G268" t="s">
        <v>2225</v>
      </c>
      <c r="H268" s="351" t="s">
        <v>2226</v>
      </c>
      <c r="I268" t="str">
        <f t="shared" si="4"/>
        <v xml:space="preserve"> , LOG-117407 , LOG-117630 , LOG-117590 , LOG-117803 , LOG-117863</v>
      </c>
    </row>
    <row r="269" spans="1:9" x14ac:dyDescent="0.35">
      <c r="A269" s="328" t="s">
        <v>86</v>
      </c>
      <c r="B269" s="301" t="s">
        <v>2170</v>
      </c>
      <c r="D269" s="11" t="s">
        <v>2239</v>
      </c>
      <c r="E269" t="s">
        <v>2240</v>
      </c>
      <c r="F269" t="s">
        <v>2224</v>
      </c>
      <c r="G269" t="s">
        <v>2225</v>
      </c>
      <c r="H269" s="351" t="s">
        <v>2226</v>
      </c>
      <c r="I269" t="str">
        <f t="shared" si="4"/>
        <v xml:space="preserve"> , LOG-117407 , LOG-117630 , LOG-117590 , LOG-117803 , LOG-117863</v>
      </c>
    </row>
    <row r="270" spans="1:9" x14ac:dyDescent="0.35">
      <c r="A270" s="309" t="s">
        <v>86</v>
      </c>
      <c r="B270" s="289" t="s">
        <v>2171</v>
      </c>
      <c r="D270" s="11" t="s">
        <v>2239</v>
      </c>
      <c r="E270" t="s">
        <v>2240</v>
      </c>
      <c r="F270" t="s">
        <v>2224</v>
      </c>
      <c r="G270" t="s">
        <v>2225</v>
      </c>
      <c r="H270" s="351" t="s">
        <v>2226</v>
      </c>
      <c r="I270" t="str">
        <f t="shared" si="4"/>
        <v xml:space="preserve"> , LOG-117407 , LOG-117630 , LOG-117590 , LOG-117803 , LOG-117863</v>
      </c>
    </row>
    <row r="271" spans="1:9" ht="29" x14ac:dyDescent="0.35">
      <c r="A271" s="339" t="s">
        <v>86</v>
      </c>
      <c r="B271" s="293" t="s">
        <v>2152</v>
      </c>
      <c r="D271" s="11" t="s">
        <v>2239</v>
      </c>
      <c r="G271" t="s">
        <v>2225</v>
      </c>
      <c r="H271" s="351" t="s">
        <v>2226</v>
      </c>
      <c r="I271" t="str">
        <f t="shared" si="4"/>
        <v xml:space="preserve"> , LOG-117407 ,  ,  , LOG-117803 , LOG-117863</v>
      </c>
    </row>
    <row r="272" spans="1:9" ht="29" x14ac:dyDescent="0.35">
      <c r="A272" s="325" t="s">
        <v>86</v>
      </c>
      <c r="B272" s="289" t="s">
        <v>2172</v>
      </c>
      <c r="D272" s="11" t="s">
        <v>2239</v>
      </c>
      <c r="F272" t="s">
        <v>2224</v>
      </c>
      <c r="G272" t="s">
        <v>2225</v>
      </c>
      <c r="H272" s="351" t="s">
        <v>2226</v>
      </c>
      <c r="I272" t="str">
        <f t="shared" si="4"/>
        <v xml:space="preserve"> , LOG-117407 ,  , LOG-117590 , LOG-117803 , LOG-117863</v>
      </c>
    </row>
    <row r="273" spans="1:9" x14ac:dyDescent="0.35">
      <c r="A273" s="313" t="s">
        <v>86</v>
      </c>
      <c r="B273" s="293" t="s">
        <v>2173</v>
      </c>
      <c r="C273" t="s">
        <v>2221</v>
      </c>
      <c r="D273" s="11" t="s">
        <v>2239</v>
      </c>
      <c r="F273" t="s">
        <v>2224</v>
      </c>
      <c r="G273" t="s">
        <v>2225</v>
      </c>
      <c r="H273" s="351" t="s">
        <v>2226</v>
      </c>
      <c r="I273" t="str">
        <f t="shared" si="4"/>
        <v>LOG-117860 , LOG-117407 ,  , LOG-117590 , LOG-117803 , LOG-117863</v>
      </c>
    </row>
    <row r="274" spans="1:9" x14ac:dyDescent="0.35">
      <c r="A274" s="335" t="s">
        <v>86</v>
      </c>
      <c r="B274" s="296" t="s">
        <v>2174</v>
      </c>
      <c r="C274" t="s">
        <v>2221</v>
      </c>
      <c r="D274" s="11" t="s">
        <v>2239</v>
      </c>
      <c r="F274" t="s">
        <v>2224</v>
      </c>
      <c r="G274" t="s">
        <v>2225</v>
      </c>
      <c r="H274" s="351" t="s">
        <v>2226</v>
      </c>
      <c r="I274" t="str">
        <f t="shared" si="4"/>
        <v>LOG-117860 , LOG-117407 ,  , LOG-117590 , LOG-117803 , LOG-117863</v>
      </c>
    </row>
    <row r="275" spans="1:9" x14ac:dyDescent="0.35">
      <c r="A275" s="336" t="s">
        <v>86</v>
      </c>
      <c r="B275" s="295" t="s">
        <v>2175</v>
      </c>
      <c r="C275" t="s">
        <v>2221</v>
      </c>
      <c r="D275" s="11" t="s">
        <v>2239</v>
      </c>
      <c r="F275" t="s">
        <v>2224</v>
      </c>
      <c r="G275" t="s">
        <v>2225</v>
      </c>
      <c r="H275" s="351" t="s">
        <v>2226</v>
      </c>
      <c r="I275" t="str">
        <f t="shared" si="4"/>
        <v>LOG-117860 , LOG-117407 ,  , LOG-117590 , LOG-117803 , LOG-117863</v>
      </c>
    </row>
    <row r="276" spans="1:9" x14ac:dyDescent="0.35">
      <c r="A276" s="309" t="s">
        <v>86</v>
      </c>
      <c r="B276" s="289" t="s">
        <v>2176</v>
      </c>
      <c r="D276" s="11" t="s">
        <v>2239</v>
      </c>
      <c r="F276" t="s">
        <v>2224</v>
      </c>
      <c r="G276" t="s">
        <v>2225</v>
      </c>
      <c r="H276" s="351" t="s">
        <v>2226</v>
      </c>
      <c r="I276" t="str">
        <f t="shared" si="4"/>
        <v xml:space="preserve"> , LOG-117407 ,  , LOG-117590 , LOG-117803 , LOG-117863</v>
      </c>
    </row>
    <row r="277" spans="1:9" x14ac:dyDescent="0.35">
      <c r="A277" s="307" t="s">
        <v>86</v>
      </c>
      <c r="B277" s="290" t="s">
        <v>2177</v>
      </c>
      <c r="D277" s="11" t="s">
        <v>2239</v>
      </c>
      <c r="F277" t="s">
        <v>2224</v>
      </c>
      <c r="G277" t="s">
        <v>2225</v>
      </c>
      <c r="H277" s="351" t="s">
        <v>2226</v>
      </c>
      <c r="I277" t="str">
        <f t="shared" si="4"/>
        <v xml:space="preserve"> , LOG-117407 ,  , LOG-117590 , LOG-117803 , LOG-117863</v>
      </c>
    </row>
    <row r="278" spans="1:9" x14ac:dyDescent="0.35">
      <c r="A278" s="322" t="s">
        <v>2178</v>
      </c>
      <c r="B278" s="297" t="s">
        <v>2179</v>
      </c>
      <c r="C278" t="s">
        <v>2221</v>
      </c>
      <c r="F278" t="s">
        <v>2224</v>
      </c>
      <c r="G278" t="s">
        <v>2225</v>
      </c>
      <c r="H278" s="351" t="s">
        <v>2226</v>
      </c>
      <c r="I278" t="str">
        <f t="shared" si="4"/>
        <v>LOG-117860 ,  ,  , LOG-117590 , LOG-117803 , LOG-117863</v>
      </c>
    </row>
    <row r="279" spans="1:9" x14ac:dyDescent="0.35">
      <c r="A279" s="324" t="s">
        <v>2180</v>
      </c>
      <c r="B279" s="293" t="s">
        <v>2181</v>
      </c>
      <c r="C279" t="s">
        <v>2221</v>
      </c>
      <c r="F279" t="s">
        <v>2224</v>
      </c>
      <c r="G279" t="s">
        <v>2225</v>
      </c>
      <c r="H279" s="351" t="s">
        <v>2226</v>
      </c>
      <c r="I279" t="str">
        <f t="shared" si="4"/>
        <v>LOG-117860 ,  ,  , LOG-117590 , LOG-117803 , LOG-117863</v>
      </c>
    </row>
    <row r="280" spans="1:9" x14ac:dyDescent="0.35">
      <c r="A280" s="322" t="s">
        <v>2180</v>
      </c>
      <c r="B280" s="297" t="s">
        <v>2171</v>
      </c>
      <c r="C280" t="s">
        <v>2221</v>
      </c>
      <c r="F280" t="s">
        <v>2224</v>
      </c>
      <c r="G280" t="s">
        <v>2225</v>
      </c>
      <c r="H280" s="351" t="s">
        <v>2226</v>
      </c>
      <c r="I280" t="str">
        <f t="shared" si="4"/>
        <v>LOG-117860 ,  ,  , LOG-117590 , LOG-117803 , LOG-117863</v>
      </c>
    </row>
    <row r="281" spans="1:9" ht="29" x14ac:dyDescent="0.35">
      <c r="A281" s="313" t="s">
        <v>2182</v>
      </c>
      <c r="B281" s="293" t="s">
        <v>2183</v>
      </c>
      <c r="C281" t="s">
        <v>2221</v>
      </c>
      <c r="D281" t="s">
        <v>2220</v>
      </c>
      <c r="F281" t="s">
        <v>2224</v>
      </c>
      <c r="G281" t="s">
        <v>2225</v>
      </c>
      <c r="H281" s="351" t="s">
        <v>2226</v>
      </c>
      <c r="I281" t="str">
        <f t="shared" si="4"/>
        <v>LOG-117860 , LOG-117607 ,  , LOG-117590 , LOG-117803 , LOG-117863</v>
      </c>
    </row>
    <row r="282" spans="1:9" ht="29" x14ac:dyDescent="0.35">
      <c r="A282" s="340" t="s">
        <v>2184</v>
      </c>
      <c r="B282" s="297" t="s">
        <v>2185</v>
      </c>
      <c r="C282" t="s">
        <v>2221</v>
      </c>
      <c r="D282" t="s">
        <v>2220</v>
      </c>
      <c r="F282" t="s">
        <v>2224</v>
      </c>
      <c r="G282" t="s">
        <v>2225</v>
      </c>
      <c r="H282" s="351" t="s">
        <v>2226</v>
      </c>
      <c r="I282" t="str">
        <f t="shared" si="4"/>
        <v>LOG-117860 , LOG-117607 ,  , LOG-117590 , LOG-117803 , LOG-117863</v>
      </c>
    </row>
    <row r="283" spans="1:9" x14ac:dyDescent="0.35">
      <c r="A283" s="333" t="s">
        <v>2186</v>
      </c>
      <c r="B283" s="295" t="s">
        <v>2187</v>
      </c>
      <c r="C283" t="s">
        <v>2221</v>
      </c>
      <c r="D283" t="s">
        <v>2220</v>
      </c>
      <c r="F283" t="s">
        <v>2224</v>
      </c>
      <c r="G283" t="s">
        <v>2225</v>
      </c>
      <c r="H283" s="351" t="s">
        <v>2226</v>
      </c>
      <c r="I283" t="str">
        <f t="shared" si="4"/>
        <v>LOG-117860 , LOG-117607 ,  , LOG-117590 , LOG-117803 , LOG-117863</v>
      </c>
    </row>
    <row r="284" spans="1:9" x14ac:dyDescent="0.35">
      <c r="A284" s="325" t="s">
        <v>2186</v>
      </c>
      <c r="B284" s="289" t="s">
        <v>2188</v>
      </c>
      <c r="C284" t="s">
        <v>2221</v>
      </c>
      <c r="D284" t="s">
        <v>2220</v>
      </c>
      <c r="F284" t="s">
        <v>2224</v>
      </c>
      <c r="G284" t="s">
        <v>2225</v>
      </c>
      <c r="H284" s="351" t="s">
        <v>2226</v>
      </c>
      <c r="I284" t="str">
        <f t="shared" si="4"/>
        <v>LOG-117860 , LOG-117607 ,  , LOG-117590 , LOG-117803 , LOG-117863</v>
      </c>
    </row>
    <row r="285" spans="1:9" x14ac:dyDescent="0.35">
      <c r="A285" s="321" t="s">
        <v>2186</v>
      </c>
      <c r="B285" s="290" t="s">
        <v>1930</v>
      </c>
      <c r="C285" t="s">
        <v>2221</v>
      </c>
      <c r="D285" t="s">
        <v>2220</v>
      </c>
      <c r="F285" t="s">
        <v>2224</v>
      </c>
      <c r="G285" t="s">
        <v>2225</v>
      </c>
      <c r="H285" s="351" t="s">
        <v>2226</v>
      </c>
      <c r="I285" t="str">
        <f t="shared" si="4"/>
        <v>LOG-117860 , LOG-117607 ,  , LOG-117590 , LOG-117803 , LOG-117863</v>
      </c>
    </row>
    <row r="286" spans="1:9" x14ac:dyDescent="0.35">
      <c r="A286" s="310" t="s">
        <v>2186</v>
      </c>
      <c r="B286" s="289" t="s">
        <v>1931</v>
      </c>
      <c r="C286" t="s">
        <v>2221</v>
      </c>
      <c r="D286" t="s">
        <v>2220</v>
      </c>
      <c r="F286" t="s">
        <v>2224</v>
      </c>
      <c r="G286" t="s">
        <v>2225</v>
      </c>
      <c r="H286" s="351" t="s">
        <v>2226</v>
      </c>
      <c r="I286" t="str">
        <f t="shared" si="4"/>
        <v>LOG-117860 , LOG-117607 ,  , LOG-117590 , LOG-117803 , LOG-117863</v>
      </c>
    </row>
    <row r="287" spans="1:9" x14ac:dyDescent="0.35">
      <c r="A287" s="321" t="s">
        <v>2186</v>
      </c>
      <c r="B287" s="290" t="s">
        <v>2189</v>
      </c>
      <c r="C287" t="s">
        <v>2221</v>
      </c>
      <c r="D287" t="s">
        <v>2220</v>
      </c>
      <c r="F287" t="s">
        <v>2224</v>
      </c>
      <c r="G287" t="s">
        <v>2225</v>
      </c>
      <c r="H287" s="351" t="s">
        <v>2226</v>
      </c>
      <c r="I287" t="str">
        <f t="shared" si="4"/>
        <v>LOG-117860 , LOG-117607 ,  , LOG-117590 , LOG-117803 , LOG-117863</v>
      </c>
    </row>
    <row r="288" spans="1:9" x14ac:dyDescent="0.35">
      <c r="A288" s="325" t="s">
        <v>2186</v>
      </c>
      <c r="B288" s="289" t="s">
        <v>2190</v>
      </c>
      <c r="C288" t="s">
        <v>2221</v>
      </c>
      <c r="D288" t="s">
        <v>2220</v>
      </c>
      <c r="F288" t="s">
        <v>2224</v>
      </c>
      <c r="G288" t="s">
        <v>2225</v>
      </c>
      <c r="H288" s="351" t="s">
        <v>2226</v>
      </c>
      <c r="I288" t="str">
        <f t="shared" si="4"/>
        <v>LOG-117860 , LOG-117607 ,  , LOG-117590 , LOG-117803 , LOG-117863</v>
      </c>
    </row>
    <row r="289" spans="1:9" x14ac:dyDescent="0.35">
      <c r="A289" s="334" t="s">
        <v>2186</v>
      </c>
      <c r="B289" s="301" t="s">
        <v>2191</v>
      </c>
      <c r="C289" t="s">
        <v>2221</v>
      </c>
      <c r="D289" t="s">
        <v>2220</v>
      </c>
      <c r="F289" t="s">
        <v>2224</v>
      </c>
      <c r="G289" t="s">
        <v>2225</v>
      </c>
      <c r="H289" s="351" t="s">
        <v>2226</v>
      </c>
      <c r="I289" t="str">
        <f t="shared" si="4"/>
        <v>LOG-117860 , LOG-117607 ,  , LOG-117590 , LOG-117803 , LOG-117863</v>
      </c>
    </row>
    <row r="290" spans="1:9" x14ac:dyDescent="0.35">
      <c r="A290" s="325" t="s">
        <v>2186</v>
      </c>
      <c r="B290" s="289" t="s">
        <v>2192</v>
      </c>
      <c r="C290" t="s">
        <v>2221</v>
      </c>
      <c r="D290" t="s">
        <v>2220</v>
      </c>
      <c r="F290" t="s">
        <v>2224</v>
      </c>
      <c r="G290" t="s">
        <v>2225</v>
      </c>
      <c r="H290" s="351" t="s">
        <v>2226</v>
      </c>
      <c r="I290" t="str">
        <f t="shared" si="4"/>
        <v>LOG-117860 , LOG-117607 ,  , LOG-117590 , LOG-117803 , LOG-117863</v>
      </c>
    </row>
    <row r="291" spans="1:9" x14ac:dyDescent="0.35">
      <c r="A291" s="321" t="s">
        <v>2186</v>
      </c>
      <c r="B291" s="290" t="s">
        <v>1941</v>
      </c>
      <c r="C291" t="s">
        <v>2221</v>
      </c>
      <c r="D291" t="s">
        <v>2220</v>
      </c>
      <c r="F291" t="s">
        <v>2224</v>
      </c>
      <c r="G291" t="s">
        <v>2225</v>
      </c>
      <c r="H291" s="351"/>
      <c r="I291" t="str">
        <f t="shared" si="4"/>
        <v xml:space="preserve">LOG-117860 , LOG-117607 ,  , LOG-117590 , LOG-117803 , </v>
      </c>
    </row>
    <row r="292" spans="1:9" x14ac:dyDescent="0.35">
      <c r="A292" s="310" t="s">
        <v>2186</v>
      </c>
      <c r="B292" s="289" t="s">
        <v>2025</v>
      </c>
      <c r="C292" t="s">
        <v>2221</v>
      </c>
      <c r="D292" t="s">
        <v>2220</v>
      </c>
      <c r="F292" t="s">
        <v>2224</v>
      </c>
      <c r="G292" t="s">
        <v>2225</v>
      </c>
      <c r="H292" s="351"/>
      <c r="I292" t="str">
        <f t="shared" si="4"/>
        <v xml:space="preserve">LOG-117860 , LOG-117607 ,  , LOG-117590 , LOG-117803 , </v>
      </c>
    </row>
    <row r="293" spans="1:9" x14ac:dyDescent="0.35">
      <c r="A293" s="321" t="s">
        <v>2186</v>
      </c>
      <c r="B293" s="290" t="s">
        <v>1943</v>
      </c>
      <c r="C293" t="s">
        <v>2221</v>
      </c>
      <c r="D293" t="s">
        <v>2220</v>
      </c>
      <c r="F293" t="s">
        <v>2224</v>
      </c>
      <c r="G293" t="s">
        <v>2225</v>
      </c>
      <c r="H293" s="351"/>
      <c r="I293" t="str">
        <f t="shared" si="4"/>
        <v xml:space="preserve">LOG-117860 , LOG-117607 ,  , LOG-117590 , LOG-117803 , </v>
      </c>
    </row>
    <row r="294" spans="1:9" x14ac:dyDescent="0.35">
      <c r="A294" s="331" t="s">
        <v>2186</v>
      </c>
      <c r="B294" s="294" t="s">
        <v>1905</v>
      </c>
      <c r="C294" t="s">
        <v>2221</v>
      </c>
      <c r="D294" t="s">
        <v>2220</v>
      </c>
      <c r="F294" t="s">
        <v>2224</v>
      </c>
      <c r="G294" t="s">
        <v>2225</v>
      </c>
      <c r="H294" s="351"/>
      <c r="I294" t="str">
        <f t="shared" si="4"/>
        <v xml:space="preserve">LOG-117860 , LOG-117607 ,  , LOG-117590 , LOG-117803 , </v>
      </c>
    </row>
    <row r="295" spans="1:9" x14ac:dyDescent="0.35">
      <c r="A295" s="308" t="s">
        <v>2186</v>
      </c>
      <c r="B295" s="290" t="s">
        <v>2193</v>
      </c>
      <c r="C295" t="s">
        <v>2221</v>
      </c>
      <c r="D295" t="s">
        <v>2220</v>
      </c>
      <c r="F295" t="s">
        <v>2224</v>
      </c>
      <c r="G295" t="s">
        <v>2225</v>
      </c>
      <c r="H295" s="351" t="s">
        <v>2226</v>
      </c>
      <c r="I295" t="str">
        <f t="shared" si="4"/>
        <v>LOG-117860 , LOG-117607 ,  , LOG-117590 , LOG-117803 , LOG-117863</v>
      </c>
    </row>
    <row r="296" spans="1:9" x14ac:dyDescent="0.35">
      <c r="A296" s="315" t="s">
        <v>2194</v>
      </c>
      <c r="B296" s="294" t="s">
        <v>2135</v>
      </c>
      <c r="C296" t="s">
        <v>2221</v>
      </c>
      <c r="D296" t="s">
        <v>2220</v>
      </c>
      <c r="F296" t="s">
        <v>2224</v>
      </c>
      <c r="G296" t="s">
        <v>2225</v>
      </c>
      <c r="H296" s="351"/>
      <c r="I296" t="str">
        <f t="shared" si="4"/>
        <v xml:space="preserve">LOG-117860 , LOG-117607 ,  , LOG-117590 , LOG-117803 , </v>
      </c>
    </row>
    <row r="297" spans="1:9" x14ac:dyDescent="0.35">
      <c r="A297" s="328" t="s">
        <v>2194</v>
      </c>
      <c r="B297" s="301" t="s">
        <v>2195</v>
      </c>
      <c r="C297" t="s">
        <v>2221</v>
      </c>
      <c r="D297" t="s">
        <v>2220</v>
      </c>
      <c r="F297" t="s">
        <v>2224</v>
      </c>
      <c r="G297" t="s">
        <v>2225</v>
      </c>
      <c r="H297" s="351" t="s">
        <v>2226</v>
      </c>
      <c r="I297" t="str">
        <f t="shared" si="4"/>
        <v>LOG-117860 , LOG-117607 ,  , LOG-117590 , LOG-117803 , LOG-117863</v>
      </c>
    </row>
    <row r="298" spans="1:9" x14ac:dyDescent="0.35">
      <c r="A298" s="315" t="s">
        <v>2194</v>
      </c>
      <c r="B298" s="294" t="s">
        <v>2196</v>
      </c>
      <c r="C298" t="s">
        <v>2221</v>
      </c>
      <c r="D298" t="s">
        <v>2220</v>
      </c>
      <c r="F298" t="s">
        <v>2224</v>
      </c>
      <c r="G298" t="s">
        <v>2225</v>
      </c>
      <c r="H298" s="351" t="s">
        <v>2226</v>
      </c>
      <c r="I298" t="str">
        <f t="shared" si="4"/>
        <v>LOG-117860 , LOG-117607 ,  , LOG-117590 , LOG-117803 , LOG-117863</v>
      </c>
    </row>
    <row r="299" spans="1:9" x14ac:dyDescent="0.35">
      <c r="A299" s="313" t="s">
        <v>2194</v>
      </c>
      <c r="B299" s="293" t="s">
        <v>1930</v>
      </c>
      <c r="C299" t="s">
        <v>2221</v>
      </c>
      <c r="D299" t="s">
        <v>2220</v>
      </c>
      <c r="F299" t="s">
        <v>2224</v>
      </c>
      <c r="G299" t="s">
        <v>2225</v>
      </c>
      <c r="H299" s="351" t="s">
        <v>2226</v>
      </c>
      <c r="I299" t="str">
        <f t="shared" si="4"/>
        <v>LOG-117860 , LOG-117607 ,  , LOG-117590 , LOG-117803 , LOG-117863</v>
      </c>
    </row>
    <row r="300" spans="1:9" x14ac:dyDescent="0.35">
      <c r="A300" s="340" t="s">
        <v>2194</v>
      </c>
      <c r="B300" s="297" t="s">
        <v>1931</v>
      </c>
      <c r="C300" t="s">
        <v>2221</v>
      </c>
      <c r="D300" t="s">
        <v>2220</v>
      </c>
      <c r="F300" t="s">
        <v>2224</v>
      </c>
      <c r="G300" t="s">
        <v>2225</v>
      </c>
      <c r="H300" s="351" t="s">
        <v>2226</v>
      </c>
      <c r="I300" t="str">
        <f t="shared" si="4"/>
        <v>LOG-117860 , LOG-117607 ,  , LOG-117590 , LOG-117803 , LOG-117863</v>
      </c>
    </row>
    <row r="301" spans="1:9" x14ac:dyDescent="0.35">
      <c r="A301" s="307" t="s">
        <v>2194</v>
      </c>
      <c r="B301" s="290" t="s">
        <v>2197</v>
      </c>
      <c r="C301" t="s">
        <v>2221</v>
      </c>
      <c r="D301" t="s">
        <v>2220</v>
      </c>
      <c r="F301" t="s">
        <v>2224</v>
      </c>
      <c r="G301" t="s">
        <v>2225</v>
      </c>
      <c r="H301" s="351" t="s">
        <v>2226</v>
      </c>
      <c r="I301" t="str">
        <f t="shared" si="4"/>
        <v>LOG-117860 , LOG-117607 ,  , LOG-117590 , LOG-117803 , LOG-117863</v>
      </c>
    </row>
    <row r="302" spans="1:9" x14ac:dyDescent="0.35">
      <c r="A302" s="309" t="s">
        <v>2194</v>
      </c>
      <c r="B302" s="289" t="s">
        <v>2198</v>
      </c>
      <c r="C302" t="s">
        <v>2221</v>
      </c>
      <c r="D302" t="s">
        <v>2220</v>
      </c>
      <c r="F302" t="s">
        <v>2224</v>
      </c>
      <c r="G302" t="s">
        <v>2225</v>
      </c>
      <c r="H302" s="351" t="s">
        <v>2226</v>
      </c>
      <c r="I302" t="str">
        <f t="shared" si="4"/>
        <v>LOG-117860 , LOG-117607 ,  , LOG-117590 , LOG-117803 , LOG-117863</v>
      </c>
    </row>
    <row r="303" spans="1:9" x14ac:dyDescent="0.35">
      <c r="A303" s="312" t="s">
        <v>2194</v>
      </c>
      <c r="B303" s="290" t="s">
        <v>2199</v>
      </c>
      <c r="H303" s="351" t="s">
        <v>2226</v>
      </c>
      <c r="I303" t="str">
        <f t="shared" si="4"/>
        <v xml:space="preserve"> ,  ,  ,  ,  , LOG-117863</v>
      </c>
    </row>
    <row r="304" spans="1:9" x14ac:dyDescent="0.35">
      <c r="A304" s="340" t="s">
        <v>2194</v>
      </c>
      <c r="B304" s="297" t="s">
        <v>2200</v>
      </c>
      <c r="H304" s="351" t="s">
        <v>2226</v>
      </c>
      <c r="I304" t="str">
        <f t="shared" si="4"/>
        <v xml:space="preserve"> ,  ,  ,  ,  , LOG-117863</v>
      </c>
    </row>
    <row r="305" spans="1:10" x14ac:dyDescent="0.35">
      <c r="A305" s="313" t="s">
        <v>2194</v>
      </c>
      <c r="B305" s="293" t="s">
        <v>2201</v>
      </c>
      <c r="H305" s="351" t="s">
        <v>2226</v>
      </c>
      <c r="I305" t="str">
        <f t="shared" si="4"/>
        <v xml:space="preserve"> ,  ,  ,  ,  , LOG-117863</v>
      </c>
    </row>
    <row r="306" spans="1:10" x14ac:dyDescent="0.35">
      <c r="A306" s="309" t="s">
        <v>2202</v>
      </c>
      <c r="B306" s="289" t="s">
        <v>2200</v>
      </c>
      <c r="G306" s="281"/>
      <c r="H306" s="351" t="s">
        <v>2226</v>
      </c>
      <c r="I306" t="str">
        <f t="shared" si="4"/>
        <v xml:space="preserve"> ,  ,  ,  ,  , LOG-117863</v>
      </c>
    </row>
    <row r="307" spans="1:10" x14ac:dyDescent="0.35">
      <c r="A307" s="307" t="s">
        <v>2202</v>
      </c>
      <c r="B307" s="290" t="s">
        <v>2201</v>
      </c>
      <c r="H307" s="351" t="s">
        <v>2226</v>
      </c>
      <c r="I307" t="str">
        <f t="shared" si="4"/>
        <v xml:space="preserve"> ,  ,  ,  ,  , LOG-117863</v>
      </c>
    </row>
    <row r="308" spans="1:10" x14ac:dyDescent="0.35">
      <c r="A308" s="311" t="s">
        <v>2202</v>
      </c>
      <c r="B308" s="289" t="s">
        <v>2199</v>
      </c>
      <c r="H308" s="351" t="s">
        <v>2226</v>
      </c>
      <c r="I308" t="str">
        <f t="shared" si="4"/>
        <v xml:space="preserve"> ,  ,  ,  ,  , LOG-117863</v>
      </c>
    </row>
    <row r="309" spans="1:10" x14ac:dyDescent="0.35">
      <c r="A309" s="307" t="s">
        <v>2206</v>
      </c>
      <c r="B309" s="290" t="s">
        <v>1900</v>
      </c>
      <c r="C309" t="s">
        <v>2221</v>
      </c>
      <c r="D309" t="s">
        <v>2220</v>
      </c>
      <c r="E309" t="s">
        <v>2235</v>
      </c>
      <c r="F309" t="s">
        <v>2224</v>
      </c>
      <c r="G309" t="s">
        <v>2225</v>
      </c>
      <c r="H309" s="351" t="s">
        <v>2226</v>
      </c>
      <c r="I309" t="str">
        <f t="shared" si="4"/>
        <v>LOG-117860 , LOG-117607 , LOG-117746 , LOG-117590 , LOG-117803 , LOG-117863</v>
      </c>
    </row>
    <row r="310" spans="1:10" x14ac:dyDescent="0.35">
      <c r="A310" s="309" t="s">
        <v>2206</v>
      </c>
      <c r="B310" s="289" t="s">
        <v>2025</v>
      </c>
      <c r="C310" t="s">
        <v>2241</v>
      </c>
      <c r="D310" t="s">
        <v>2220</v>
      </c>
      <c r="E310" t="s">
        <v>2235</v>
      </c>
      <c r="F310" t="s">
        <v>2224</v>
      </c>
      <c r="G310" t="s">
        <v>2225</v>
      </c>
      <c r="H310" s="351" t="s">
        <v>2226</v>
      </c>
      <c r="I310" t="str">
        <f t="shared" si="4"/>
        <v>LOG-117861 , LOG-117607 , LOG-117746 , LOG-117590 , LOG-117803 , LOG-117863</v>
      </c>
    </row>
    <row r="311" spans="1:10" x14ac:dyDescent="0.35">
      <c r="A311" s="307" t="s">
        <v>2206</v>
      </c>
      <c r="B311" s="290" t="s">
        <v>1904</v>
      </c>
      <c r="C311" t="s">
        <v>2242</v>
      </c>
      <c r="D311" t="s">
        <v>2220</v>
      </c>
      <c r="E311" t="s">
        <v>2235</v>
      </c>
      <c r="F311" t="s">
        <v>2224</v>
      </c>
      <c r="G311" t="s">
        <v>2225</v>
      </c>
      <c r="H311" s="351" t="s">
        <v>2226</v>
      </c>
      <c r="I311" t="str">
        <f t="shared" si="4"/>
        <v>LOG-117862 , LOG-117607 , LOG-117746 , LOG-117590 , LOG-117803 , LOG-117863</v>
      </c>
    </row>
    <row r="312" spans="1:10" x14ac:dyDescent="0.35">
      <c r="A312" s="309" t="s">
        <v>2206</v>
      </c>
      <c r="B312" s="289" t="s">
        <v>1905</v>
      </c>
      <c r="C312" t="s">
        <v>2226</v>
      </c>
      <c r="D312" t="s">
        <v>2220</v>
      </c>
      <c r="E312" t="s">
        <v>2235</v>
      </c>
      <c r="F312" t="s">
        <v>2224</v>
      </c>
      <c r="G312" t="s">
        <v>2225</v>
      </c>
      <c r="H312" s="351" t="s">
        <v>2226</v>
      </c>
      <c r="I312" t="str">
        <f t="shared" si="4"/>
        <v>LOG-117863 , LOG-117607 , LOG-117746 , LOG-117590 , LOG-117803 , LOG-117863</v>
      </c>
    </row>
    <row r="313" spans="1:10" x14ac:dyDescent="0.35">
      <c r="A313" s="312" t="s">
        <v>2206</v>
      </c>
      <c r="B313" s="290" t="s">
        <v>505</v>
      </c>
      <c r="C313" t="s">
        <v>2243</v>
      </c>
      <c r="D313" t="s">
        <v>2220</v>
      </c>
      <c r="E313" t="s">
        <v>2235</v>
      </c>
      <c r="F313" t="s">
        <v>2224</v>
      </c>
      <c r="G313" t="s">
        <v>2225</v>
      </c>
      <c r="H313" s="351" t="s">
        <v>2226</v>
      </c>
      <c r="I313" t="str">
        <f t="shared" si="4"/>
        <v>LOG-117864 , LOG-117607 , LOG-117746 , LOG-117590 , LOG-117803 , LOG-117863</v>
      </c>
    </row>
    <row r="314" spans="1:10" x14ac:dyDescent="0.35">
      <c r="A314" s="319" t="s">
        <v>2208</v>
      </c>
      <c r="B314" s="296" t="s">
        <v>2209</v>
      </c>
      <c r="C314" t="s">
        <v>2244</v>
      </c>
      <c r="D314" t="s">
        <v>2220</v>
      </c>
      <c r="F314" t="s">
        <v>2224</v>
      </c>
      <c r="G314" t="s">
        <v>2225</v>
      </c>
      <c r="H314" s="351"/>
      <c r="I314" t="str">
        <f t="shared" si="4"/>
        <v xml:space="preserve">LOG-117865 , LOG-117607 ,  , LOG-117590 , LOG-117803 , </v>
      </c>
    </row>
    <row r="315" spans="1:10" x14ac:dyDescent="0.35">
      <c r="A315" s="317" t="s">
        <v>2208</v>
      </c>
      <c r="B315" s="295" t="s">
        <v>2210</v>
      </c>
      <c r="E315" t="s">
        <v>2235</v>
      </c>
      <c r="H315" s="351" t="s">
        <v>2226</v>
      </c>
      <c r="I315" t="str">
        <f t="shared" si="4"/>
        <v xml:space="preserve"> ,  , LOG-117746 ,  ,  , LOG-117863</v>
      </c>
      <c r="J315" s="341"/>
    </row>
    <row r="316" spans="1:10" x14ac:dyDescent="0.35">
      <c r="A316" s="315" t="s">
        <v>2211</v>
      </c>
      <c r="B316" s="294" t="s">
        <v>2212</v>
      </c>
      <c r="C316" t="s">
        <v>2245</v>
      </c>
      <c r="D316" t="s">
        <v>2220</v>
      </c>
      <c r="H316" s="351" t="s">
        <v>2226</v>
      </c>
      <c r="I316" t="str">
        <f t="shared" si="4"/>
        <v>LOG-117867 , LOG-117607 ,  ,  ,  , LOG-117863</v>
      </c>
    </row>
    <row r="317" spans="1:10" x14ac:dyDescent="0.35">
      <c r="A317" s="328" t="s">
        <v>2211</v>
      </c>
      <c r="B317" s="301" t="s">
        <v>2213</v>
      </c>
      <c r="F317" t="s">
        <v>2224</v>
      </c>
      <c r="H317" s="351"/>
      <c r="I317" t="str">
        <f t="shared" si="4"/>
        <v xml:space="preserve"> ,  ,  , LOG-117590 ,  , </v>
      </c>
      <c r="J317" s="341"/>
    </row>
  </sheetData>
  <autoFilter ref="A1:J317" xr:uid="{ECFABCA8-EC06-44F9-89A5-134654B29C81}"/>
  <phoneticPr fontId="17" type="noConversion"/>
  <pageMargins left="0.7" right="0.7" top="0.75" bottom="0.75" header="0.3" footer="0.3"/>
  <pageSetup orientation="portrait" r:id="rId1"/>
  <legacy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35AC5-35A6-4C84-8AF8-F2058434253E}">
  <sheetPr filterMode="1"/>
  <dimension ref="A1:E21"/>
  <sheetViews>
    <sheetView zoomScale="72" workbookViewId="0">
      <selection activeCell="D8" sqref="D8"/>
    </sheetView>
  </sheetViews>
  <sheetFormatPr defaultRowHeight="14.5" x14ac:dyDescent="0.35"/>
  <cols>
    <col min="1" max="1" width="11.453125" bestFit="1" customWidth="1"/>
    <col min="2" max="2" width="13.7265625" bestFit="1" customWidth="1"/>
    <col min="3" max="3" width="93.54296875" style="6" customWidth="1"/>
    <col min="4" max="4" width="12.54296875" customWidth="1"/>
    <col min="5" max="5" width="39.1796875" style="6" customWidth="1"/>
  </cols>
  <sheetData>
    <row r="1" spans="1:5" x14ac:dyDescent="0.35">
      <c r="A1" s="352" t="s">
        <v>2246</v>
      </c>
      <c r="B1" s="352" t="s">
        <v>2247</v>
      </c>
      <c r="C1" s="353" t="s">
        <v>2248</v>
      </c>
      <c r="D1" s="352" t="s">
        <v>2249</v>
      </c>
      <c r="E1" s="353" t="s">
        <v>18</v>
      </c>
    </row>
    <row r="2" spans="1:5" hidden="1" x14ac:dyDescent="0.35">
      <c r="A2" s="1" t="s">
        <v>2250</v>
      </c>
      <c r="B2" s="1" t="s">
        <v>2251</v>
      </c>
      <c r="C2" s="2" t="s">
        <v>2252</v>
      </c>
      <c r="D2" s="1" t="s">
        <v>2253</v>
      </c>
      <c r="E2" s="2" t="s">
        <v>2254</v>
      </c>
    </row>
    <row r="3" spans="1:5" ht="29" hidden="1" x14ac:dyDescent="0.35">
      <c r="A3" s="1" t="s">
        <v>2250</v>
      </c>
      <c r="B3" s="1" t="s">
        <v>2255</v>
      </c>
      <c r="C3" s="2" t="s">
        <v>2256</v>
      </c>
      <c r="D3" s="1" t="s">
        <v>2257</v>
      </c>
      <c r="E3" s="2" t="s">
        <v>2254</v>
      </c>
    </row>
    <row r="4" spans="1:5" ht="29" hidden="1" x14ac:dyDescent="0.35">
      <c r="A4" s="1" t="s">
        <v>2250</v>
      </c>
      <c r="B4" s="1" t="s">
        <v>2258</v>
      </c>
      <c r="C4" s="2" t="s">
        <v>2259</v>
      </c>
      <c r="D4" s="1" t="s">
        <v>2260</v>
      </c>
      <c r="E4" s="2" t="s">
        <v>2254</v>
      </c>
    </row>
    <row r="5" spans="1:5" ht="29" hidden="1" x14ac:dyDescent="0.35">
      <c r="A5" s="1" t="s">
        <v>2250</v>
      </c>
      <c r="B5" s="1" t="s">
        <v>2261</v>
      </c>
      <c r="C5" s="2" t="s">
        <v>2262</v>
      </c>
      <c r="D5" s="1" t="s">
        <v>2263</v>
      </c>
      <c r="E5" s="2" t="s">
        <v>2254</v>
      </c>
    </row>
    <row r="6" spans="1:5" ht="29" hidden="1" x14ac:dyDescent="0.35">
      <c r="A6" s="1" t="s">
        <v>2250</v>
      </c>
      <c r="B6" s="1" t="s">
        <v>2264</v>
      </c>
      <c r="C6" s="2" t="s">
        <v>2265</v>
      </c>
      <c r="D6" s="1" t="s">
        <v>2266</v>
      </c>
      <c r="E6" s="2" t="s">
        <v>2254</v>
      </c>
    </row>
    <row r="7" spans="1:5" ht="101.5" x14ac:dyDescent="0.35">
      <c r="A7" s="1" t="s">
        <v>1632</v>
      </c>
      <c r="B7" s="1" t="s">
        <v>2267</v>
      </c>
      <c r="C7" s="2" t="s">
        <v>2268</v>
      </c>
      <c r="D7" s="1" t="s">
        <v>2269</v>
      </c>
      <c r="E7" s="2" t="s">
        <v>2270</v>
      </c>
    </row>
    <row r="8" spans="1:5" ht="101.5" x14ac:dyDescent="0.35">
      <c r="A8" s="1" t="s">
        <v>1632</v>
      </c>
      <c r="B8" s="1" t="s">
        <v>2267</v>
      </c>
      <c r="C8" s="2" t="s">
        <v>2271</v>
      </c>
      <c r="D8" s="1" t="s">
        <v>2272</v>
      </c>
      <c r="E8" s="2" t="s">
        <v>2273</v>
      </c>
    </row>
    <row r="9" spans="1:5" hidden="1" x14ac:dyDescent="0.35">
      <c r="A9" s="1" t="s">
        <v>1632</v>
      </c>
      <c r="B9" s="1" t="s">
        <v>2267</v>
      </c>
      <c r="C9" s="2" t="s">
        <v>2274</v>
      </c>
      <c r="D9" s="1" t="s">
        <v>2275</v>
      </c>
      <c r="E9" s="2" t="s">
        <v>2254</v>
      </c>
    </row>
    <row r="10" spans="1:5" ht="29" hidden="1" x14ac:dyDescent="0.35">
      <c r="A10" s="1" t="s">
        <v>1632</v>
      </c>
      <c r="B10" s="1" t="s">
        <v>2267</v>
      </c>
      <c r="C10" s="2" t="s">
        <v>2276</v>
      </c>
      <c r="D10" s="1" t="s">
        <v>2269</v>
      </c>
      <c r="E10" s="2" t="s">
        <v>2254</v>
      </c>
    </row>
    <row r="11" spans="1:5" ht="58" x14ac:dyDescent="0.35">
      <c r="A11" s="1" t="s">
        <v>2277</v>
      </c>
      <c r="B11" s="1" t="s">
        <v>2278</v>
      </c>
      <c r="C11" s="2" t="s">
        <v>2279</v>
      </c>
      <c r="D11" s="1" t="s">
        <v>2280</v>
      </c>
      <c r="E11" s="2" t="s">
        <v>2281</v>
      </c>
    </row>
    <row r="12" spans="1:5" ht="29" x14ac:dyDescent="0.35">
      <c r="A12" s="1" t="s">
        <v>2277</v>
      </c>
      <c r="B12" s="1" t="s">
        <v>2282</v>
      </c>
      <c r="C12" s="2" t="s">
        <v>2283</v>
      </c>
      <c r="D12" s="1" t="s">
        <v>2284</v>
      </c>
      <c r="E12" s="2" t="s">
        <v>2285</v>
      </c>
    </row>
    <row r="13" spans="1:5" ht="29" x14ac:dyDescent="0.35">
      <c r="A13" s="1" t="s">
        <v>2277</v>
      </c>
      <c r="B13" s="1" t="s">
        <v>2286</v>
      </c>
      <c r="C13" s="2" t="s">
        <v>2287</v>
      </c>
      <c r="D13" s="1" t="s">
        <v>2288</v>
      </c>
      <c r="E13" s="2" t="s">
        <v>2285</v>
      </c>
    </row>
    <row r="14" spans="1:5" ht="72.5" x14ac:dyDescent="0.35">
      <c r="A14" s="1" t="s">
        <v>2277</v>
      </c>
      <c r="B14" s="1" t="s">
        <v>2289</v>
      </c>
      <c r="C14" s="2" t="s">
        <v>2290</v>
      </c>
      <c r="D14" s="1" t="s">
        <v>2291</v>
      </c>
      <c r="E14" s="2" t="s">
        <v>2292</v>
      </c>
    </row>
    <row r="15" spans="1:5" hidden="1" x14ac:dyDescent="0.35">
      <c r="A15" s="1" t="s">
        <v>2277</v>
      </c>
      <c r="B15" s="1" t="s">
        <v>2293</v>
      </c>
      <c r="C15" s="2" t="s">
        <v>2294</v>
      </c>
      <c r="D15" s="1" t="s">
        <v>2295</v>
      </c>
      <c r="E15" s="2" t="s">
        <v>2254</v>
      </c>
    </row>
    <row r="16" spans="1:5" ht="29" hidden="1" x14ac:dyDescent="0.35">
      <c r="A16" s="1" t="s">
        <v>2277</v>
      </c>
      <c r="B16" s="1" t="s">
        <v>2296</v>
      </c>
      <c r="C16" s="2" t="s">
        <v>2297</v>
      </c>
      <c r="D16" s="1" t="s">
        <v>2298</v>
      </c>
      <c r="E16" s="2" t="s">
        <v>2254</v>
      </c>
    </row>
    <row r="17" spans="1:5" ht="29" hidden="1" x14ac:dyDescent="0.35">
      <c r="A17" s="1" t="s">
        <v>2277</v>
      </c>
      <c r="B17" s="1" t="s">
        <v>2299</v>
      </c>
      <c r="C17" s="2" t="s">
        <v>2300</v>
      </c>
      <c r="D17" s="1" t="s">
        <v>2301</v>
      </c>
      <c r="E17" s="2" t="s">
        <v>2254</v>
      </c>
    </row>
    <row r="18" spans="1:5" ht="29" x14ac:dyDescent="0.35">
      <c r="A18" s="1" t="s">
        <v>2302</v>
      </c>
      <c r="B18" s="1" t="s">
        <v>2303</v>
      </c>
      <c r="C18" s="2" t="s">
        <v>2304</v>
      </c>
      <c r="D18" s="1" t="s">
        <v>2305</v>
      </c>
      <c r="E18" s="2" t="s">
        <v>2306</v>
      </c>
    </row>
    <row r="19" spans="1:5" ht="87" x14ac:dyDescent="0.35">
      <c r="A19" s="1" t="s">
        <v>2302</v>
      </c>
      <c r="B19" s="1" t="s">
        <v>2307</v>
      </c>
      <c r="C19" s="2" t="s">
        <v>2308</v>
      </c>
      <c r="D19" s="1" t="s">
        <v>2309</v>
      </c>
      <c r="E19" s="2" t="s">
        <v>2310</v>
      </c>
    </row>
    <row r="20" spans="1:5" ht="87" x14ac:dyDescent="0.35">
      <c r="A20" s="1" t="s">
        <v>2302</v>
      </c>
      <c r="B20" s="1" t="s">
        <v>2311</v>
      </c>
      <c r="C20" s="2" t="s">
        <v>2312</v>
      </c>
      <c r="D20" s="1" t="s">
        <v>2313</v>
      </c>
      <c r="E20" s="2" t="s">
        <v>2310</v>
      </c>
    </row>
    <row r="21" spans="1:5" ht="87" x14ac:dyDescent="0.35">
      <c r="A21" s="1" t="s">
        <v>2302</v>
      </c>
      <c r="B21" s="1" t="s">
        <v>2314</v>
      </c>
      <c r="C21" s="2" t="s">
        <v>2315</v>
      </c>
      <c r="D21" s="1" t="s">
        <v>2316</v>
      </c>
      <c r="E21" s="2" t="s">
        <v>2310</v>
      </c>
    </row>
  </sheetData>
  <autoFilter ref="A1:E21" xr:uid="{7E5DCB56-6544-4D84-8AB8-2DC53102794D}">
    <filterColumn colId="4">
      <filters>
        <filter val="Blocked due to 2066045"/>
        <filter val="Not Tested"/>
        <filter val="Not Working as expected_x000a_Person id - 79488 (from sheet-h1.1_test_data_elements_for_state_test_harness_testing_01252018)"/>
        <filter val="Not Working as expected_x000a_Person id - 79489 (from sheet-h1.1_test_data_elements_for_state_test_harness_testing_01252018)"/>
        <filter val="Tested with the TC provided but the reponse code was not accurate, Karan has mentioned he would check with the team for VLP service reponse."/>
        <filter val="Unable to test this scenario. Getting Existing user found popup even after removing user from ACES."/>
      </filters>
    </filterColumn>
  </autoFilter>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776DB-2BAC-477F-95F5-F2D61BB5F4B0}">
  <dimension ref="A1:O70"/>
  <sheetViews>
    <sheetView zoomScale="68" workbookViewId="0">
      <selection activeCell="E7" sqref="E7"/>
    </sheetView>
  </sheetViews>
  <sheetFormatPr defaultColWidth="8.7265625" defaultRowHeight="13" x14ac:dyDescent="0.3"/>
  <cols>
    <col min="1" max="1" width="20.1796875" style="56" customWidth="1"/>
    <col min="2" max="2" width="30.26953125" style="56" bestFit="1" customWidth="1"/>
    <col min="3" max="3" width="23.453125" style="56" customWidth="1"/>
    <col min="4" max="4" width="18.54296875" style="56" customWidth="1"/>
    <col min="5" max="5" width="21.54296875" style="56" bestFit="1" customWidth="1"/>
    <col min="6" max="6" width="16.453125" style="56" customWidth="1"/>
    <col min="7" max="7" width="13" style="56" customWidth="1"/>
    <col min="8" max="8" width="11.1796875" style="56" customWidth="1"/>
    <col min="9" max="9" width="8.7265625" style="56"/>
    <col min="10" max="10" width="8.54296875" style="56" customWidth="1"/>
    <col min="11" max="11" width="12.453125" style="56" customWidth="1"/>
    <col min="12" max="12" width="14.81640625" style="56" customWidth="1"/>
    <col min="13" max="13" width="20.54296875" style="56" customWidth="1"/>
    <col min="14" max="14" width="13.7265625" style="56" customWidth="1"/>
    <col min="15" max="15" width="18.26953125" style="56" customWidth="1"/>
    <col min="16" max="16384" width="8.7265625" style="56"/>
  </cols>
  <sheetData>
    <row r="1" spans="1:15" x14ac:dyDescent="0.3">
      <c r="A1" s="396" t="s">
        <v>225</v>
      </c>
      <c r="B1" s="397"/>
      <c r="C1" s="397"/>
      <c r="D1" s="397"/>
      <c r="E1" s="397"/>
      <c r="F1" s="397"/>
      <c r="G1" s="397"/>
      <c r="H1" s="397"/>
    </row>
    <row r="2" spans="1:15" ht="26" x14ac:dyDescent="0.3">
      <c r="A2" s="342" t="s">
        <v>74</v>
      </c>
      <c r="B2" s="342" t="s">
        <v>75</v>
      </c>
      <c r="C2" s="344" t="s">
        <v>104</v>
      </c>
      <c r="D2" s="344" t="s">
        <v>77</v>
      </c>
      <c r="E2" s="344" t="s">
        <v>21</v>
      </c>
      <c r="F2" s="344" t="s">
        <v>27</v>
      </c>
      <c r="G2" s="344" t="s">
        <v>105</v>
      </c>
      <c r="H2" s="344" t="s">
        <v>213</v>
      </c>
    </row>
    <row r="3" spans="1:15" x14ac:dyDescent="0.3">
      <c r="A3" s="114" t="s">
        <v>81</v>
      </c>
      <c r="B3" s="115">
        <f>COUNT(A6:A68)</f>
        <v>63</v>
      </c>
      <c r="C3" s="33">
        <f>COUNTIF(C6:C68,C2)</f>
        <v>0</v>
      </c>
      <c r="D3" s="33">
        <f>COUNTIF(C6:C68,D2)</f>
        <v>0</v>
      </c>
      <c r="E3" s="33">
        <f>COUNTIF(C6:C68,E2)</f>
        <v>51</v>
      </c>
      <c r="F3" s="33">
        <f>COUNTIF(C6:C68,F2)</f>
        <v>10</v>
      </c>
      <c r="G3" s="33">
        <f>COUNTIF(C6:C68,G2)</f>
        <v>0</v>
      </c>
      <c r="H3" s="33">
        <f>COUNTIF(C6:C68,H2)</f>
        <v>2</v>
      </c>
    </row>
    <row r="5" spans="1:15" x14ac:dyDescent="0.3">
      <c r="A5" s="342" t="s">
        <v>106</v>
      </c>
      <c r="B5" s="342" t="s">
        <v>2</v>
      </c>
      <c r="C5" s="342" t="s">
        <v>107</v>
      </c>
      <c r="D5" s="342" t="s">
        <v>108</v>
      </c>
      <c r="E5" s="342" t="s">
        <v>109</v>
      </c>
      <c r="F5" s="342"/>
      <c r="G5" s="342"/>
      <c r="H5" s="342"/>
      <c r="I5" s="342"/>
      <c r="J5" s="342"/>
      <c r="K5" s="342"/>
      <c r="L5" s="342"/>
      <c r="M5" s="342"/>
      <c r="N5" s="342"/>
      <c r="O5" s="342"/>
    </row>
    <row r="6" spans="1:15" x14ac:dyDescent="0.3">
      <c r="A6" s="346">
        <v>1714216</v>
      </c>
      <c r="B6" s="346" t="str">
        <f>VLOOKUP(A6,'S3 Details'!A3:R65,2,FALSE)</f>
        <v>2.08.01.02 Alien Sponsor</v>
      </c>
      <c r="C6" s="346" t="str">
        <f>VLOOKUP(A6,'S3 Details'!A3:R65,8,FALSE)</f>
        <v>Design and review complete</v>
      </c>
      <c r="D6" s="104">
        <f>VLOOKUP(A6,'S3 Details'!A3:R65,3,FALSE)</f>
        <v>44251</v>
      </c>
      <c r="E6" s="346">
        <f>VLOOKUP(A6,'S3 Details'!A3:R65,6,FALSE)</f>
        <v>7</v>
      </c>
    </row>
    <row r="7" spans="1:15" x14ac:dyDescent="0.3">
      <c r="A7" s="346">
        <v>1714215</v>
      </c>
      <c r="B7" s="346" t="str">
        <f>VLOOKUP(A7,'S3 Details'!A4:R66,2,FALSE)</f>
        <v>2.08.01.01 Not a U.S. Citizen</v>
      </c>
      <c r="C7" s="346" t="str">
        <f>VLOOKUP(A7,'S3 Details'!A4:R66,8,FALSE)</f>
        <v>Design and review complete</v>
      </c>
      <c r="D7" s="104">
        <f>VLOOKUP(A7,'S3 Details'!A4:R66,3,FALSE)</f>
        <v>44256</v>
      </c>
      <c r="E7" s="346">
        <f>VLOOKUP(A7,'S3 Details'!A4:R66,6,FALSE)</f>
        <v>16</v>
      </c>
    </row>
    <row r="8" spans="1:15" x14ac:dyDescent="0.3">
      <c r="A8" s="346">
        <v>1714220</v>
      </c>
      <c r="B8" s="346" t="str">
        <f>VLOOKUP(A8,'S3 Details'!A5:R67,2,FALSE)</f>
        <v>2.08.01.05 Current Education Details</v>
      </c>
      <c r="C8" s="346" t="str">
        <f>VLOOKUP(A8,'S3 Details'!A5:R67,8,FALSE)</f>
        <v>Design and review complete</v>
      </c>
      <c r="D8" s="104">
        <f>VLOOKUP(A8,'S3 Details'!A5:R67,3,FALSE)</f>
        <v>44258</v>
      </c>
      <c r="E8" s="346">
        <f>VLOOKUP(A8,'S3 Details'!A5:R67,6,FALSE)</f>
        <v>5</v>
      </c>
    </row>
    <row r="9" spans="1:15" x14ac:dyDescent="0.3">
      <c r="A9" s="346">
        <v>1714221</v>
      </c>
      <c r="B9" s="346" t="str">
        <f>VLOOKUP(A9,'S3 Details'!A6:R68,2,FALSE)</f>
        <v>2.08.01.06 American Indian or Alaskan Native</v>
      </c>
      <c r="C9" s="346" t="str">
        <f>VLOOKUP(A9,'S3 Details'!A6:R68,8,FALSE)</f>
        <v>Design and review complete</v>
      </c>
      <c r="D9" s="104">
        <f>VLOOKUP(A9,'S3 Details'!A6:R68,3,FALSE)</f>
        <v>44259</v>
      </c>
      <c r="E9" s="346">
        <f>VLOOKUP(A9,'S3 Details'!A6:R68,6,FALSE)</f>
        <v>5</v>
      </c>
    </row>
    <row r="10" spans="1:15" x14ac:dyDescent="0.3">
      <c r="A10" s="346">
        <v>1712565</v>
      </c>
      <c r="B10" s="346" t="str">
        <f>VLOOKUP(A10,'S3 Details'!A7:R69,2,FALSE)</f>
        <v>2.03 Household Member and Individual Program Selection</v>
      </c>
      <c r="C10" s="346" t="s">
        <v>27</v>
      </c>
      <c r="D10" s="104"/>
      <c r="E10" s="346">
        <f>VLOOKUP(A10,'S3 Details'!A7:R69,6,FALSE)</f>
        <v>0</v>
      </c>
    </row>
    <row r="11" spans="1:15" x14ac:dyDescent="0.3">
      <c r="A11" s="346">
        <v>1712559</v>
      </c>
      <c r="B11" s="346" t="str">
        <f>VLOOKUP(A11,'S3 Details'!A8:R70,2,FALSE)</f>
        <v>2.05 Authorized Representatives</v>
      </c>
      <c r="C11" s="346" t="s">
        <v>27</v>
      </c>
      <c r="D11" s="104"/>
      <c r="E11" s="346">
        <f>VLOOKUP(A11,'S3 Details'!A8:R70,6,FALSE)</f>
        <v>0</v>
      </c>
    </row>
    <row r="12" spans="1:15" x14ac:dyDescent="0.3">
      <c r="A12" s="346">
        <v>1714200</v>
      </c>
      <c r="B12" s="346" t="str">
        <f>VLOOKUP(A12,'S3 Details'!A9:R71,2,FALSE)</f>
        <v>2.05.02 Remove Authorized Representative</v>
      </c>
      <c r="C12" s="346" t="str">
        <f>VLOOKUP(A12,'S3 Details'!A9:R71,8,FALSE)</f>
        <v>Design and review complete</v>
      </c>
      <c r="D12" s="104"/>
      <c r="E12" s="346">
        <f>VLOOKUP(A12,'S3 Details'!A9:R71,6,FALSE)</f>
        <v>5</v>
      </c>
    </row>
    <row r="13" spans="1:15" x14ac:dyDescent="0.3">
      <c r="A13" s="346">
        <v>1714201</v>
      </c>
      <c r="B13" s="346" t="str">
        <f>VLOOKUP(A13,'S3 Details'!A10:R72,2,FALSE)</f>
        <v>2.05.03 Add Authorized Representative</v>
      </c>
      <c r="C13" s="346" t="str">
        <f>VLOOKUP(A13,'S3 Details'!A10:R72,8,FALSE)</f>
        <v>Design and review complete</v>
      </c>
      <c r="D13" s="104">
        <f>VLOOKUP(A13,'S3 Details'!A10:R72,3,FALSE)</f>
        <v>44256</v>
      </c>
      <c r="E13" s="346">
        <f>VLOOKUP(A13,'S3 Details'!A10:R72,6,FALSE)</f>
        <v>7</v>
      </c>
    </row>
    <row r="14" spans="1:15" x14ac:dyDescent="0.3">
      <c r="A14" s="346">
        <v>1714202</v>
      </c>
      <c r="B14" s="346" t="str">
        <f>VLOOKUP(A14,'S3 Details'!A11:R73,2,FALSE)</f>
        <v>2.05.04 Add Authorized Representative - Permissions</v>
      </c>
      <c r="C14" s="346" t="str">
        <f>VLOOKUP(A14,'S3 Details'!A11:R73,8,FALSE)</f>
        <v>Design and review complete</v>
      </c>
      <c r="D14" s="104">
        <f>VLOOKUP(A14,'S3 Details'!A11:R73,3,FALSE)</f>
        <v>44265</v>
      </c>
      <c r="E14" s="346">
        <f>VLOOKUP(A14,'S3 Details'!A11:R73,6,FALSE)</f>
        <v>8</v>
      </c>
    </row>
    <row r="15" spans="1:15" x14ac:dyDescent="0.3">
      <c r="A15" s="346">
        <v>1714203</v>
      </c>
      <c r="B15" s="346" t="str">
        <f>VLOOKUP(A15,'S3 Details'!A12:R74,2,FALSE)</f>
        <v>2.05.05 Authorized Representative Consent</v>
      </c>
      <c r="C15" s="346" t="str">
        <f>VLOOKUP(A15,'S3 Details'!A12:R74,8,FALSE)</f>
        <v>Design and review complete</v>
      </c>
      <c r="D15" s="104">
        <f>VLOOKUP(A15,'S3 Details'!A12:R74,3,FALSE)</f>
        <v>44270</v>
      </c>
      <c r="E15" s="346">
        <f>VLOOKUP(A15,'S3 Details'!A12:R74,6,FALSE)</f>
        <v>9</v>
      </c>
    </row>
    <row r="16" spans="1:15" x14ac:dyDescent="0.3">
      <c r="A16" s="346">
        <v>1714222</v>
      </c>
      <c r="B16" s="346" t="str">
        <f>VLOOKUP(A16,'S3 Details'!A13:R75,2,FALSE)</f>
        <v>2.08.01.07 Absent Parent Summary</v>
      </c>
      <c r="C16" s="346" t="str">
        <f>VLOOKUP(A16,'S3 Details'!A13:R75,8,FALSE)</f>
        <v>Design and review complete</v>
      </c>
      <c r="D16" s="104"/>
      <c r="E16" s="346">
        <f>VLOOKUP(A16,'S3 Details'!A13:R75,6,FALSE)</f>
        <v>7</v>
      </c>
    </row>
    <row r="17" spans="1:5" x14ac:dyDescent="0.3">
      <c r="A17" s="346">
        <v>1714223</v>
      </c>
      <c r="B17" s="346" t="str">
        <f>VLOOKUP(A17,'S3 Details'!A14:R76,2,FALSE)</f>
        <v>2.08.01.08 Absent Parent Details</v>
      </c>
      <c r="C17" s="346" t="str">
        <f>VLOOKUP(A17,'S3 Details'!A14:R76,8,FALSE)</f>
        <v>Design and review complete</v>
      </c>
      <c r="D17" s="104">
        <f>VLOOKUP(A17,'S3 Details'!A14:R76,3,FALSE)</f>
        <v>44259</v>
      </c>
      <c r="E17" s="346">
        <f>VLOOKUP(A17,'S3 Details'!A14:R76,6,FALSE)</f>
        <v>8</v>
      </c>
    </row>
    <row r="18" spans="1:5" x14ac:dyDescent="0.3">
      <c r="A18" s="346">
        <v>1714224</v>
      </c>
      <c r="B18" s="346" t="str">
        <f>VLOOKUP(A18,'S3 Details'!A15:R77,2,FALSE)</f>
        <v>2.08.01.09 Former Foster Care</v>
      </c>
      <c r="C18" s="346" t="str">
        <f>VLOOKUP(A18,'S3 Details'!A15:R77,8,FALSE)</f>
        <v>Design and review complete</v>
      </c>
      <c r="D18" s="104">
        <f>VLOOKUP(A18,'S3 Details'!A15:R77,3,FALSE)</f>
        <v>44258</v>
      </c>
      <c r="E18" s="346">
        <f>VLOOKUP(A18,'S3 Details'!A15:R77,6,FALSE)</f>
        <v>6</v>
      </c>
    </row>
    <row r="19" spans="1:5" x14ac:dyDescent="0.3">
      <c r="A19" s="346">
        <v>1712568</v>
      </c>
      <c r="B19" s="346" t="str">
        <f>VLOOKUP(A19,'S3 Details'!A16:R78,2,FALSE)</f>
        <v>2.08.02 Member Details - Health Information</v>
      </c>
      <c r="C19" s="346" t="s">
        <v>27</v>
      </c>
      <c r="D19" s="104"/>
      <c r="E19" s="346">
        <f>VLOOKUP(A19,'S3 Details'!A16:R78,6,FALSE)</f>
        <v>0</v>
      </c>
    </row>
    <row r="20" spans="1:5" x14ac:dyDescent="0.3">
      <c r="A20" s="346">
        <v>1714226</v>
      </c>
      <c r="B20" s="346" t="str">
        <f>VLOOKUP(A20,'S3 Details'!A17:R79,2,FALSE)</f>
        <v>2.08.02.02 Disability and Blindness</v>
      </c>
      <c r="C20" s="346" t="str">
        <f>VLOOKUP(A20,'S3 Details'!A17:R79,8,FALSE)</f>
        <v>Design and review complete</v>
      </c>
      <c r="D20" s="104">
        <f>VLOOKUP(A20,'S3 Details'!A17:R79,3,FALSE)</f>
        <v>44274</v>
      </c>
      <c r="E20" s="346">
        <f>VLOOKUP(A20,'S3 Details'!A17:R79,6,FALSE)</f>
        <v>8</v>
      </c>
    </row>
    <row r="21" spans="1:5" x14ac:dyDescent="0.3">
      <c r="A21" s="346">
        <v>1714228</v>
      </c>
      <c r="B21" s="346" t="str">
        <f>VLOOKUP(A21,'S3 Details'!A18:R80,2,FALSE)</f>
        <v>2.08.02.04 Long-Term Care Services</v>
      </c>
      <c r="C21" s="346" t="str">
        <f>VLOOKUP(A21,'S3 Details'!A18:R80,8,FALSE)</f>
        <v>Design and review complete</v>
      </c>
      <c r="D21" s="104">
        <f>VLOOKUP(A21,'S3 Details'!A18:R80,3,FALSE)</f>
        <v>44272</v>
      </c>
      <c r="E21" s="346">
        <f>VLOOKUP(A21,'S3 Details'!A18:R80,6,FALSE)</f>
        <v>8</v>
      </c>
    </row>
    <row r="22" spans="1:5" x14ac:dyDescent="0.3">
      <c r="A22" s="346">
        <v>1714230</v>
      </c>
      <c r="B22" s="346" t="str">
        <f>VLOOKUP(A22,'S3 Details'!A19:R81,2,FALSE)</f>
        <v>2.08.02.06 Medicare Coverage Summary</v>
      </c>
      <c r="C22" s="346" t="str">
        <f>VLOOKUP(A22,'S3 Details'!A19:R81,8,FALSE)</f>
        <v>Design and review complete</v>
      </c>
      <c r="D22" s="104"/>
      <c r="E22" s="346">
        <f>VLOOKUP(A22,'S3 Details'!A19:R81,6,FALSE)</f>
        <v>7</v>
      </c>
    </row>
    <row r="23" spans="1:5" x14ac:dyDescent="0.3">
      <c r="A23" s="346">
        <v>1714231</v>
      </c>
      <c r="B23" s="346" t="str">
        <f>VLOOKUP(A23,'S3 Details'!A20:R82,2,FALSE)</f>
        <v>2.08.02.07 Medicare Coverage Details</v>
      </c>
      <c r="C23" s="346" t="str">
        <f>VLOOKUP(A23,'S3 Details'!A20:R82,8,FALSE)</f>
        <v>Design and review complete</v>
      </c>
      <c r="D23" s="104">
        <f>VLOOKUP(A23,'S3 Details'!A20:R82,3,FALSE)</f>
        <v>44264</v>
      </c>
      <c r="E23" s="346">
        <f>VLOOKUP(A23,'S3 Details'!A20:R82,6,FALSE)</f>
        <v>8</v>
      </c>
    </row>
    <row r="24" spans="1:5" x14ac:dyDescent="0.3">
      <c r="A24" s="346">
        <v>1712572</v>
      </c>
      <c r="B24" s="346" t="str">
        <f>VLOOKUP(A24,'S3 Details'!A21:R83,2,FALSE)</f>
        <v>2.08.03 Member Details - Other Information</v>
      </c>
      <c r="C24" s="346" t="str">
        <f>VLOOKUP(A24,'S3 Details'!A21:R83,8,FALSE)</f>
        <v>Clubbed with other US</v>
      </c>
      <c r="D24" s="104"/>
      <c r="E24" s="346">
        <f>VLOOKUP(A24,'S3 Details'!A21:R83,6,FALSE)</f>
        <v>0</v>
      </c>
    </row>
    <row r="25" spans="1:5" x14ac:dyDescent="0.3">
      <c r="A25" s="346">
        <v>1714234</v>
      </c>
      <c r="B25" s="346" t="str">
        <f>VLOOKUP(A25,'S3 Details'!A22:R84,2,FALSE)</f>
        <v>2.08.03.02 Conviction</v>
      </c>
      <c r="C25" s="346" t="str">
        <f>VLOOKUP(A25,'S3 Details'!A22:R84,8,FALSE)</f>
        <v>Design and review complete</v>
      </c>
      <c r="D25" s="104">
        <f>VLOOKUP(A25,'S3 Details'!A22:R84,3,FALSE)</f>
        <v>44265</v>
      </c>
      <c r="E25" s="346">
        <f>VLOOKUP(A25,'S3 Details'!A22:R84,6,FALSE)</f>
        <v>8</v>
      </c>
    </row>
    <row r="26" spans="1:5" x14ac:dyDescent="0.3">
      <c r="A26" s="346">
        <v>1714235</v>
      </c>
      <c r="B26" s="346" t="str">
        <f>VLOOKUP(A26,'S3 Details'!A23:R85,2,FALSE)</f>
        <v>2.08.03.03 Migrant/Seasonal Farmworker</v>
      </c>
      <c r="C26" s="346" t="str">
        <f>VLOOKUP(A26,'S3 Details'!A23:R85,8,FALSE)</f>
        <v>Design and review complete</v>
      </c>
      <c r="D26" s="104">
        <f>VLOOKUP(A26,'S3 Details'!A23:R85,3,FALSE)</f>
        <v>44265</v>
      </c>
      <c r="E26" s="346">
        <f>VLOOKUP(A26,'S3 Details'!A23:R85,6,FALSE)</f>
        <v>6</v>
      </c>
    </row>
    <row r="27" spans="1:5" x14ac:dyDescent="0.3">
      <c r="A27" s="346">
        <v>1712566</v>
      </c>
      <c r="B27" s="346" t="str">
        <f>VLOOKUP(A27,'S3 Details'!A24:R86,2,FALSE)</f>
        <v>2.08.04 Member Details - Asset Information</v>
      </c>
      <c r="C27" s="346" t="s">
        <v>27</v>
      </c>
      <c r="D27" s="104"/>
      <c r="E27" s="346">
        <f>VLOOKUP(A27,'S3 Details'!A24:R86,6,FALSE)</f>
        <v>0</v>
      </c>
    </row>
    <row r="28" spans="1:5" x14ac:dyDescent="0.3">
      <c r="A28" s="346">
        <v>1714239</v>
      </c>
      <c r="B28" s="346" t="str">
        <f>VLOOKUP(A28,'S3 Details'!A25:R87,2,FALSE)</f>
        <v>2.08.04.01 Adding Assets</v>
      </c>
      <c r="C28" s="346" t="str">
        <f>VLOOKUP(A28,'S3 Details'!A25:R87,8,FALSE)</f>
        <v>Design and review complete</v>
      </c>
      <c r="D28" s="104">
        <f>VLOOKUP(A28,'S3 Details'!A25:R87,3,FALSE)</f>
        <v>44264</v>
      </c>
      <c r="E28" s="346">
        <f>VLOOKUP(A28,'S3 Details'!A25:R87,6,FALSE)</f>
        <v>4</v>
      </c>
    </row>
    <row r="29" spans="1:5" x14ac:dyDescent="0.3">
      <c r="A29" s="346">
        <v>1714241</v>
      </c>
      <c r="B29" s="346" t="str">
        <f>VLOOKUP(A29,'S3 Details'!A26:R88,2,FALSE)</f>
        <v>2.08.04.02 Asset Summary</v>
      </c>
      <c r="C29" s="346" t="str">
        <f>VLOOKUP(A29,'S3 Details'!A26:R88,8,FALSE)</f>
        <v>Design and review complete</v>
      </c>
      <c r="D29" s="104">
        <f>VLOOKUP(A29,'S3 Details'!A26:R88,3,FALSE)</f>
        <v>44259</v>
      </c>
      <c r="E29" s="346">
        <f>VLOOKUP(A29,'S3 Details'!A26:R88,6,FALSE)</f>
        <v>7</v>
      </c>
    </row>
    <row r="30" spans="1:5" x14ac:dyDescent="0.3">
      <c r="A30" s="346">
        <v>1714242</v>
      </c>
      <c r="B30" s="346" t="str">
        <f>VLOOKUP(A30,'S3 Details'!A27:R89,2,FALSE)</f>
        <v>2.08.04.03 Asset Details</v>
      </c>
      <c r="C30" s="346" t="str">
        <f>VLOOKUP(A30,'S3 Details'!A27:R89,8,FALSE)</f>
        <v>Design and review complete</v>
      </c>
      <c r="D30" s="104">
        <f>VLOOKUP(A30,'S3 Details'!A27:R89,3,FALSE)</f>
        <v>44266</v>
      </c>
      <c r="E30" s="346">
        <f>VLOOKUP(A30,'S3 Details'!A27:R89,6,FALSE)</f>
        <v>25</v>
      </c>
    </row>
    <row r="31" spans="1:5" x14ac:dyDescent="0.3">
      <c r="A31" s="346">
        <v>1714243</v>
      </c>
      <c r="B31" s="346" t="str">
        <f>VLOOKUP(A31,'S3 Details'!A28:R90,2,FALSE)</f>
        <v>2.08.04.04 Remove Existing Asset</v>
      </c>
      <c r="C31" s="346" t="str">
        <f>VLOOKUP(A31,'S3 Details'!A28:R90,8,FALSE)</f>
        <v>Design and review complete</v>
      </c>
      <c r="D31" s="104">
        <f>VLOOKUP(A31,'S3 Details'!A28:R90,3,FALSE)</f>
        <v>44258</v>
      </c>
      <c r="E31" s="346">
        <f>VLOOKUP(A31,'S3 Details'!A28:R90,6,FALSE)</f>
        <v>7</v>
      </c>
    </row>
    <row r="32" spans="1:5" x14ac:dyDescent="0.3">
      <c r="A32" s="346">
        <v>1714245</v>
      </c>
      <c r="B32" s="346" t="str">
        <f>VLOOKUP(A32,'S3 Details'!A29:R91,2,FALSE)</f>
        <v>2.08.04.05 Change Existing Asset</v>
      </c>
      <c r="C32" s="346" t="str">
        <f>VLOOKUP(A32,'S3 Details'!A29:R91,8,FALSE)</f>
        <v>Design and review complete</v>
      </c>
      <c r="D32" s="104">
        <f>VLOOKUP(A32,'S3 Details'!A29:R91,3,FALSE)</f>
        <v>44264</v>
      </c>
      <c r="E32" s="346">
        <f>VLOOKUP(A32,'S3 Details'!A29:R91,6,FALSE)</f>
        <v>7</v>
      </c>
    </row>
    <row r="33" spans="1:5" x14ac:dyDescent="0.3">
      <c r="A33" s="346">
        <v>1714246</v>
      </c>
      <c r="B33" s="346" t="str">
        <f>VLOOKUP(A33,'S3 Details'!A30:R92,2,FALSE)</f>
        <v>2.08.04.06 Asset Transfer Information</v>
      </c>
      <c r="C33" s="346" t="str">
        <f>VLOOKUP(A33,'S3 Details'!A30:R92,8,FALSE)</f>
        <v>Design and review complete</v>
      </c>
      <c r="D33" s="104">
        <f>VLOOKUP(A33,'S3 Details'!A30:R92,3,FALSE)</f>
        <v>44271</v>
      </c>
      <c r="E33" s="346">
        <f>VLOOKUP(A33,'S3 Details'!A30:R92,6,FALSE)</f>
        <v>9</v>
      </c>
    </row>
    <row r="34" spans="1:5" x14ac:dyDescent="0.3">
      <c r="A34" s="346">
        <v>1712569</v>
      </c>
      <c r="B34" s="346" t="str">
        <f>VLOOKUP(A34,'S3 Details'!A31:R93,2,FALSE)</f>
        <v>2.08.05 Member Details - Income &amp; Subsidies Information</v>
      </c>
      <c r="C34" s="346" t="s">
        <v>27</v>
      </c>
      <c r="D34" s="104"/>
      <c r="E34" s="346">
        <f>VLOOKUP(A34,'S3 Details'!A31:R93,6,FALSE)</f>
        <v>0</v>
      </c>
    </row>
    <row r="35" spans="1:5" x14ac:dyDescent="0.3">
      <c r="A35" s="346">
        <v>1714250</v>
      </c>
      <c r="B35" s="346" t="str">
        <f>VLOOKUP(A35,'S3 Details'!A32:R94,2,FALSE)</f>
        <v>2.08.05.02 Income Summary</v>
      </c>
      <c r="C35" s="346" t="str">
        <f>VLOOKUP(A35,'S3 Details'!A32:R94,8,FALSE)</f>
        <v>Design and review complete</v>
      </c>
      <c r="D35" s="104">
        <f>VLOOKUP(A35,'S3 Details'!A32:R94,3,FALSE)</f>
        <v>44264</v>
      </c>
      <c r="E35" s="346">
        <f>VLOOKUP(A35,'S3 Details'!A32:R94,6,FALSE)</f>
        <v>8</v>
      </c>
    </row>
    <row r="36" spans="1:5" x14ac:dyDescent="0.3">
      <c r="A36" s="346">
        <v>1714252</v>
      </c>
      <c r="B36" s="346" t="str">
        <f>VLOOKUP(A36,'S3 Details'!A33:R95,2,FALSE)</f>
        <v>2.08.05.04 Continue to Add Income</v>
      </c>
      <c r="C36" s="346" t="str">
        <f>VLOOKUP(A36,'S3 Details'!A33:R95,8,FALSE)</f>
        <v>Design and review complete</v>
      </c>
      <c r="D36" s="104">
        <f>VLOOKUP(A36,'S3 Details'!A33:R95,3,FALSE)</f>
        <v>44265</v>
      </c>
      <c r="E36" s="346">
        <f>VLOOKUP(A36,'S3 Details'!A33:R95,6,FALSE)</f>
        <v>4</v>
      </c>
    </row>
    <row r="37" spans="1:5" x14ac:dyDescent="0.3">
      <c r="A37" s="346">
        <v>1714253</v>
      </c>
      <c r="B37" s="346" t="str">
        <f>VLOOKUP(A37,'S3 Details'!A34:R96,2,FALSE)</f>
        <v>2.08.05.05 Remove Existing Income</v>
      </c>
      <c r="C37" s="346" t="str">
        <f>VLOOKUP(A37,'S3 Details'!A34:R96,8,FALSE)</f>
        <v>Design and review complete</v>
      </c>
      <c r="D37" s="104">
        <f>VLOOKUP(A37,'S3 Details'!A34:R96,3,FALSE)</f>
        <v>44265</v>
      </c>
      <c r="E37" s="346">
        <f>VLOOKUP(A37,'S3 Details'!A34:R96,6,FALSE)</f>
        <v>5</v>
      </c>
    </row>
    <row r="38" spans="1:5" x14ac:dyDescent="0.3">
      <c r="A38" s="346">
        <v>1714254</v>
      </c>
      <c r="B38" s="346" t="str">
        <f>VLOOKUP(A38,'S3 Details'!A35:R97,2,FALSE)</f>
        <v>2.08.05.06 Remove Income?</v>
      </c>
      <c r="C38" s="346" t="str">
        <f>VLOOKUP(A38,'S3 Details'!A35:R97,8,FALSE)</f>
        <v>Design and review complete</v>
      </c>
      <c r="D38" s="104">
        <f>VLOOKUP(A38,'S3 Details'!A35:R97,3,FALSE)</f>
        <v>44265</v>
      </c>
      <c r="E38" s="346">
        <f>VLOOKUP(A38,'S3 Details'!A35:R97,6,FALSE)</f>
        <v>4</v>
      </c>
    </row>
    <row r="39" spans="1:5" x14ac:dyDescent="0.3">
      <c r="A39" s="346">
        <v>1714255</v>
      </c>
      <c r="B39" s="346" t="str">
        <f>VLOOKUP(A39,'S3 Details'!A36:R98,2,FALSE)</f>
        <v>2.08.05.07 Change Existing Income</v>
      </c>
      <c r="C39" s="346" t="str">
        <f>VLOOKUP(A39,'S3 Details'!A36:R98,8,FALSE)</f>
        <v>Design and review complete</v>
      </c>
      <c r="D39" s="104">
        <f>VLOOKUP(A39,'S3 Details'!A36:R98,3,FALSE)</f>
        <v>44265</v>
      </c>
      <c r="E39" s="346">
        <f>VLOOKUP(A39,'S3 Details'!A36:R98,6,FALSE)</f>
        <v>8</v>
      </c>
    </row>
    <row r="40" spans="1:5" x14ac:dyDescent="0.3">
      <c r="A40" s="346">
        <v>1714256</v>
      </c>
      <c r="B40" s="346" t="str">
        <f>VLOOKUP(A40,'S3 Details'!A37:R99,2,FALSE)</f>
        <v>2.08.05.08 Benefits from Another State Summary</v>
      </c>
      <c r="C40" s="346" t="str">
        <f>VLOOKUP(A40,'S3 Details'!A37:R99,8,FALSE)</f>
        <v>Design and review complete</v>
      </c>
      <c r="D40" s="104">
        <f>VLOOKUP(A40,'S3 Details'!A37:R99,3,FALSE)</f>
        <v>44263</v>
      </c>
      <c r="E40" s="346">
        <f>VLOOKUP(A40,'S3 Details'!A37:R99,6,FALSE)</f>
        <v>6</v>
      </c>
    </row>
    <row r="41" spans="1:5" x14ac:dyDescent="0.3">
      <c r="A41" s="346">
        <v>1714257</v>
      </c>
      <c r="B41" s="346" t="str">
        <f>VLOOKUP(A41,'S3 Details'!A38:R100,2,FALSE)</f>
        <v>2.08.05.09 Benefits from Another State Details</v>
      </c>
      <c r="C41" s="346" t="str">
        <f>VLOOKUP(A41,'S3 Details'!A38:R100,8,FALSE)</f>
        <v>Design and review complete</v>
      </c>
      <c r="D41" s="104">
        <f>VLOOKUP(A41,'S3 Details'!A38:R100,3,FALSE)</f>
        <v>44264</v>
      </c>
      <c r="E41" s="346">
        <f>VLOOKUP(A41,'S3 Details'!A38:R100,6,FALSE)</f>
        <v>6</v>
      </c>
    </row>
    <row r="42" spans="1:5" x14ac:dyDescent="0.3">
      <c r="A42" s="346">
        <v>1712567</v>
      </c>
      <c r="B42" s="346" t="str">
        <f>VLOOKUP(A42,'S3 Details'!A39:R101,2,FALSE)</f>
        <v>2.08.06 Member Details - Expenses Information</v>
      </c>
      <c r="C42" s="346" t="s">
        <v>27</v>
      </c>
      <c r="D42" s="104"/>
      <c r="E42" s="346">
        <f>VLOOKUP(A42,'S3 Details'!A39:R101,6,FALSE)</f>
        <v>0</v>
      </c>
    </row>
    <row r="43" spans="1:5" x14ac:dyDescent="0.3">
      <c r="A43" s="346">
        <v>1714258</v>
      </c>
      <c r="B43" s="346" t="str">
        <f>VLOOKUP(A43,'S3 Details'!A40:R102,2,FALSE)</f>
        <v>2.08.06.01 Adding Expenses</v>
      </c>
      <c r="C43" s="346" t="str">
        <f>VLOOKUP(A43,'S3 Details'!A40:R102,8,FALSE)</f>
        <v>Design and review complete</v>
      </c>
      <c r="D43" s="104">
        <f>VLOOKUP(A43,'S3 Details'!A40:R102,3,FALSE)</f>
        <v>44258</v>
      </c>
      <c r="E43" s="346">
        <f>VLOOKUP(A43,'S3 Details'!A40:R102,6,FALSE)</f>
        <v>5</v>
      </c>
    </row>
    <row r="44" spans="1:5" x14ac:dyDescent="0.3">
      <c r="A44" s="346">
        <v>1714259</v>
      </c>
      <c r="B44" s="346" t="str">
        <f>VLOOKUP(A44,'S3 Details'!A41:R103,2,FALSE)</f>
        <v>2.08.06.02 Expenses Summary</v>
      </c>
      <c r="C44" s="346" t="str">
        <f>VLOOKUP(A44,'S3 Details'!A41:R103,8,FALSE)</f>
        <v>Design and review complete</v>
      </c>
      <c r="D44" s="104">
        <f>VLOOKUP(A44,'S3 Details'!A41:R103,3,FALSE)</f>
        <v>44258</v>
      </c>
      <c r="E44" s="346">
        <f>VLOOKUP(A44,'S3 Details'!A41:R103,6,FALSE)</f>
        <v>8</v>
      </c>
    </row>
    <row r="45" spans="1:5" x14ac:dyDescent="0.3">
      <c r="A45" s="346">
        <v>1714260</v>
      </c>
      <c r="B45" s="346" t="str">
        <f>VLOOKUP(A45,'S3 Details'!A42:R104,2,FALSE)</f>
        <v>2.08.06.03 Expense Details</v>
      </c>
      <c r="C45" s="346" t="str">
        <f>VLOOKUP(A45,'S3 Details'!A42:R104,8,FALSE)</f>
        <v>Design and review complete</v>
      </c>
      <c r="D45" s="104">
        <f>VLOOKUP(A45,'S3 Details'!A42:R104,3,FALSE)</f>
        <v>44263</v>
      </c>
      <c r="E45" s="346">
        <f>VLOOKUP(A45,'S3 Details'!A42:R104,6,FALSE)</f>
        <v>14</v>
      </c>
    </row>
    <row r="46" spans="1:5" x14ac:dyDescent="0.3">
      <c r="A46" s="346">
        <v>1714261</v>
      </c>
      <c r="B46" s="346" t="str">
        <f>VLOOKUP(A46,'S3 Details'!A43:R105,2,FALSE)</f>
        <v>2.08.06.04 Remove Existing Expense</v>
      </c>
      <c r="C46" s="346" t="str">
        <f>VLOOKUP(A46,'S3 Details'!A43:R105,8,FALSE)</f>
        <v>Design and review complete</v>
      </c>
      <c r="D46" s="104"/>
      <c r="E46" s="346">
        <f>VLOOKUP(A46,'S3 Details'!A43:R105,6,FALSE)</f>
        <v>6</v>
      </c>
    </row>
    <row r="47" spans="1:5" x14ac:dyDescent="0.3">
      <c r="A47" s="346">
        <v>1714262</v>
      </c>
      <c r="B47" s="346" t="str">
        <f>VLOOKUP(A47,'S3 Details'!A44:R106,2,FALSE)</f>
        <v>2.08.06.05 Change Existing Expense</v>
      </c>
      <c r="C47" s="346" t="str">
        <f>VLOOKUP(A47,'S3 Details'!A44:R106,8,FALSE)</f>
        <v>Design and review complete</v>
      </c>
      <c r="D47" s="104">
        <f>VLOOKUP(A47,'S3 Details'!A44:R106,3,FALSE)</f>
        <v>44266</v>
      </c>
      <c r="E47" s="346">
        <f>VLOOKUP(A47,'S3 Details'!A44:R106,6,FALSE)</f>
        <v>7</v>
      </c>
    </row>
    <row r="48" spans="1:5" x14ac:dyDescent="0.3">
      <c r="A48" s="346">
        <v>1714263</v>
      </c>
      <c r="B48" s="346" t="str">
        <f>VLOOKUP(A48,'S3 Details'!A45:R107,2,FALSE)</f>
        <v>2.08.06.06 Medical Bills for Last 3 Months</v>
      </c>
      <c r="C48" s="346" t="str">
        <f>VLOOKUP(A48,'S3 Details'!A45:R107,8,FALSE)</f>
        <v>Design and review complete</v>
      </c>
      <c r="D48" s="104">
        <f>VLOOKUP(A48,'S3 Details'!A45:R107,3,FALSE)</f>
        <v>44260</v>
      </c>
      <c r="E48" s="346">
        <f>VLOOKUP(A48,'S3 Details'!A45:R107,6,FALSE)</f>
        <v>6</v>
      </c>
    </row>
    <row r="49" spans="1:5" x14ac:dyDescent="0.3">
      <c r="A49" s="346">
        <v>1712562</v>
      </c>
      <c r="B49" s="346" t="str">
        <f>VLOOKUP(A49,'S3 Details'!A46:R108,2,FALSE)</f>
        <v>2.09 Healthcare Coverage</v>
      </c>
      <c r="C49" s="346" t="s">
        <v>27</v>
      </c>
      <c r="D49" s="104"/>
      <c r="E49" s="346">
        <f>VLOOKUP(A49,'S3 Details'!A46:R108,6,FALSE)</f>
        <v>0</v>
      </c>
    </row>
    <row r="50" spans="1:5" x14ac:dyDescent="0.3">
      <c r="A50" s="346">
        <v>1714265</v>
      </c>
      <c r="B50" s="346" t="str">
        <f>VLOOKUP(A50,'S3 Details'!A47:R109,2,FALSE)</f>
        <v>2.09.01 Healthcare Coverage Selection</v>
      </c>
      <c r="C50" s="346" t="str">
        <f>VLOOKUP(A50,'S3 Details'!A47:R109,8,FALSE)</f>
        <v>Design and review complete</v>
      </c>
      <c r="D50" s="104"/>
      <c r="E50" s="346">
        <f>VLOOKUP(A50,'S3 Details'!A47:R109,6,FALSE)</f>
        <v>6</v>
      </c>
    </row>
    <row r="51" spans="1:5" x14ac:dyDescent="0.3">
      <c r="A51" s="346">
        <v>1714267</v>
      </c>
      <c r="B51" s="346" t="str">
        <f>VLOOKUP(A51,'S3 Details'!A48:R110,2,FALSE)</f>
        <v>2.09.02 Enrollment in Healthcare Coverage Summary</v>
      </c>
      <c r="C51" s="346" t="str">
        <f>VLOOKUP(A51,'S3 Details'!A48:R110,8,FALSE)</f>
        <v>Design and review complete</v>
      </c>
      <c r="D51" s="104">
        <f>VLOOKUP(A51,'S3 Details'!A48:R110,3,FALSE)</f>
        <v>44260</v>
      </c>
      <c r="E51" s="346">
        <f>VLOOKUP(A51,'S3 Details'!A48:R110,6,FALSE)</f>
        <v>9</v>
      </c>
    </row>
    <row r="52" spans="1:5" x14ac:dyDescent="0.3">
      <c r="A52" s="346">
        <v>1714268</v>
      </c>
      <c r="B52" s="346" t="str">
        <f>VLOOKUP(A52,'S3 Details'!A49:R111,2,FALSE)</f>
        <v>2.09.03 Enrollment Details</v>
      </c>
      <c r="C52" s="346" t="str">
        <f>VLOOKUP(A52,'S3 Details'!A49:R111,8,FALSE)</f>
        <v>Design and review complete</v>
      </c>
      <c r="D52" s="104">
        <f>VLOOKUP(A52,'S3 Details'!A49:R111,3,FALSE)</f>
        <v>44270</v>
      </c>
      <c r="E52" s="346">
        <f>VLOOKUP(A52,'S3 Details'!A49:R111,6,FALSE)</f>
        <v>6</v>
      </c>
    </row>
    <row r="53" spans="1:5" x14ac:dyDescent="0.3">
      <c r="A53" s="346">
        <v>1714269</v>
      </c>
      <c r="B53" s="346" t="str">
        <f>VLOOKUP(A53,'S3 Details'!A50:R112,2,FALSE)</f>
        <v>2.09.04 Individual Enrollment Details</v>
      </c>
      <c r="C53" s="346" t="str">
        <f>VLOOKUP(A53,'S3 Details'!A50:R112,8,FALSE)</f>
        <v>Design and review complete</v>
      </c>
      <c r="D53" s="104">
        <f>VLOOKUP(A53,'S3 Details'!A50:R112,3,FALSE)</f>
        <v>44267</v>
      </c>
      <c r="E53" s="346">
        <f>VLOOKUP(A53,'S3 Details'!A50:R112,6,FALSE)</f>
        <v>11</v>
      </c>
    </row>
    <row r="54" spans="1:5" x14ac:dyDescent="0.3">
      <c r="A54" s="346">
        <v>1714274</v>
      </c>
      <c r="B54" s="346" t="str">
        <f>VLOOKUP(A54,'S3 Details'!A51:R113,2,FALSE)</f>
        <v>2.09.09 Remove Coverage</v>
      </c>
      <c r="C54" s="346" t="str">
        <f>VLOOKUP(A54,'S3 Details'!A51:R113,8,FALSE)</f>
        <v>Design and review complete</v>
      </c>
      <c r="D54" s="104">
        <f>VLOOKUP(A54,'S3 Details'!A51:R113,3,FALSE)</f>
        <v>44264</v>
      </c>
      <c r="E54" s="346">
        <f>VLOOKUP(A54,'S3 Details'!A51:R113,6,FALSE)</f>
        <v>7</v>
      </c>
    </row>
    <row r="55" spans="1:5" x14ac:dyDescent="0.3">
      <c r="A55" s="346">
        <v>1712574</v>
      </c>
      <c r="B55" s="346" t="str">
        <f>VLOOKUP(A55,'S3 Details'!A52:R114,2,FALSE)</f>
        <v>2.10 Sign &amp; Submit</v>
      </c>
      <c r="C55" s="346" t="s">
        <v>27</v>
      </c>
      <c r="D55" s="104"/>
      <c r="E55" s="346">
        <f>VLOOKUP(A55,'S3 Details'!A52:R114,6,FALSE)</f>
        <v>0</v>
      </c>
    </row>
    <row r="56" spans="1:5" x14ac:dyDescent="0.3">
      <c r="A56" s="346">
        <v>1714275</v>
      </c>
      <c r="B56" s="346" t="str">
        <f>VLOOKUP(A56,'S3 Details'!A53:R115,2,FALSE)</f>
        <v>2.10.01 Early Submission / Short Application</v>
      </c>
      <c r="C56" s="346" t="str">
        <f>VLOOKUP(A56,'S3 Details'!A53:R115,8,FALSE)</f>
        <v>Design and review complete</v>
      </c>
      <c r="D56" s="104">
        <f>VLOOKUP(A56,'S3 Details'!A53:R115,3,FALSE)</f>
        <v>44271</v>
      </c>
      <c r="E56" s="346">
        <f>VLOOKUP(A56,'S3 Details'!A53:R115,6,FALSE)</f>
        <v>7</v>
      </c>
    </row>
    <row r="57" spans="1:5" x14ac:dyDescent="0.3">
      <c r="A57" s="346">
        <v>1714277</v>
      </c>
      <c r="B57" s="346" t="str">
        <f>VLOOKUP(A57,'S3 Details'!A54:R116,2,FALSE)</f>
        <v>2.10.03 Signature Page</v>
      </c>
      <c r="C57" s="346" t="str">
        <f>VLOOKUP(A57,'S3 Details'!A54:R116,8,FALSE)</f>
        <v>Design and review complete</v>
      </c>
      <c r="D57" s="104">
        <f>VLOOKUP(A57,'S3 Details'!A54:R116,3,FALSE)</f>
        <v>44258</v>
      </c>
      <c r="E57" s="346">
        <f>VLOOKUP(A57,'S3 Details'!A54:R116,6,FALSE)</f>
        <v>12</v>
      </c>
    </row>
    <row r="58" spans="1:5" x14ac:dyDescent="0.3">
      <c r="A58" s="346">
        <v>1714278</v>
      </c>
      <c r="B58" s="346" t="str">
        <f>VLOOKUP(A58,'S3 Details'!A55:R117,2,FALSE)</f>
        <v>2.10.04 Application Statement of Understanding</v>
      </c>
      <c r="C58" s="346" t="str">
        <f>VLOOKUP(A58,'S3 Details'!A55:R117,8,FALSE)</f>
        <v>Design and review complete</v>
      </c>
      <c r="D58" s="104">
        <f>VLOOKUP(A58,'S3 Details'!A55:R117,3,FALSE)</f>
        <v>44266</v>
      </c>
      <c r="E58" s="346">
        <f>VLOOKUP(A58,'S3 Details'!A55:R117,6,FALSE)</f>
        <v>6</v>
      </c>
    </row>
    <row r="59" spans="1:5" x14ac:dyDescent="0.3">
      <c r="A59" s="346">
        <v>1714280</v>
      </c>
      <c r="B59" s="346" t="str">
        <f>VLOOKUP(A59,'S3 Details'!A56:R118,2,FALSE)</f>
        <v>2.10.06 SNAP Rights &amp; Responsibilities</v>
      </c>
      <c r="C59" s="346" t="str">
        <f>VLOOKUP(A59,'S3 Details'!A56:R118,8,FALSE)</f>
        <v>Design and review complete</v>
      </c>
      <c r="D59" s="104">
        <f>VLOOKUP(A59,'S3 Details'!A56:R118,3,FALSE)</f>
        <v>44267</v>
      </c>
      <c r="E59" s="346">
        <f>VLOOKUP(A59,'S3 Details'!A56:R118,6,FALSE)</f>
        <v>6</v>
      </c>
    </row>
    <row r="60" spans="1:5" x14ac:dyDescent="0.3">
      <c r="A60" s="346">
        <v>1714281</v>
      </c>
      <c r="B60" s="346" t="str">
        <f>VLOOKUP(A60,'S3 Details'!A57:R119,2,FALSE)</f>
        <v>2.10.07 TANF Family Contract</v>
      </c>
      <c r="C60" s="346" t="str">
        <f>VLOOKUP(A60,'S3 Details'!A57:R119,8,FALSE)</f>
        <v>Design and review complete</v>
      </c>
      <c r="D60" s="104">
        <f>VLOOKUP(A60,'S3 Details'!A57:R119,3,FALSE)</f>
        <v>44263</v>
      </c>
      <c r="E60" s="346">
        <f>VLOOKUP(A60,'S3 Details'!A57:R119,6,FALSE)</f>
        <v>6</v>
      </c>
    </row>
    <row r="61" spans="1:5" x14ac:dyDescent="0.3">
      <c r="A61" s="346">
        <v>1714283</v>
      </c>
      <c r="B61" s="346" t="str">
        <f>VLOOKUP(A61,'S3 Details'!A58:R120,2,FALSE)</f>
        <v>2.10.09 MA 34 - Declaration of Annuities</v>
      </c>
      <c r="C61" s="346" t="str">
        <f>VLOOKUP(A61,'S3 Details'!A58:R120,8,FALSE)</f>
        <v>Design and review complete</v>
      </c>
      <c r="D61" s="104">
        <f>VLOOKUP(A61,'S3 Details'!A58:R120,3,FALSE)</f>
        <v>44268</v>
      </c>
      <c r="E61" s="346">
        <f>VLOOKUP(A61,'S3 Details'!A58:R120,6,FALSE)</f>
        <v>5</v>
      </c>
    </row>
    <row r="62" spans="1:5" x14ac:dyDescent="0.3">
      <c r="A62" s="346">
        <v>1714285</v>
      </c>
      <c r="B62" s="346" t="str">
        <f>VLOOKUP(A62,'S3 Details'!A59:R121,2,FALSE)</f>
        <v>2.10.11 Eligibility Results Loading Page</v>
      </c>
      <c r="C62" s="346" t="str">
        <f>VLOOKUP(A62,'S3 Details'!A59:R121,8,FALSE)</f>
        <v>Deferred US</v>
      </c>
      <c r="D62" s="104">
        <f>VLOOKUP(A62,'S3 Details'!A59:R121,3,FALSE)</f>
        <v>44266</v>
      </c>
      <c r="E62" s="346">
        <f>VLOOKUP(A62,'S3 Details'!A59:R121,6,FALSE)</f>
        <v>0</v>
      </c>
    </row>
    <row r="63" spans="1:5" x14ac:dyDescent="0.3">
      <c r="A63" s="346">
        <v>1714288</v>
      </c>
      <c r="B63" s="346" t="str">
        <f>VLOOKUP(A63,'S3 Details'!A60:R122,2,FALSE)</f>
        <v>2.11.1 Expedited SNAP Determination</v>
      </c>
      <c r="C63" s="346" t="str">
        <f>VLOOKUP(A63,'S3 Details'!A60:R122,8,FALSE)</f>
        <v>Design and review complete</v>
      </c>
      <c r="D63" s="104">
        <f>VLOOKUP(A63,'S3 Details'!A60:R122,3,FALSE)</f>
        <v>44273</v>
      </c>
      <c r="E63" s="346">
        <f>VLOOKUP(A63,'S3 Details'!A60:R122,6,FALSE)</f>
        <v>12</v>
      </c>
    </row>
    <row r="64" spans="1:5" x14ac:dyDescent="0.3">
      <c r="A64" s="346">
        <v>1712571</v>
      </c>
      <c r="B64" s="346" t="str">
        <f>VLOOKUP(A64,'S3 Details'!A61:R123,2,FALSE)</f>
        <v>2.12 Recurring Screens</v>
      </c>
      <c r="C64" s="346" t="s">
        <v>27</v>
      </c>
      <c r="D64" s="104"/>
      <c r="E64" s="346">
        <f>VLOOKUP(A64,'S3 Details'!A61:R123,6,FALSE)</f>
        <v>0</v>
      </c>
    </row>
    <row r="65" spans="1:5" x14ac:dyDescent="0.3">
      <c r="A65" s="346">
        <v>1714286</v>
      </c>
      <c r="B65" s="346" t="str">
        <f>VLOOKUP(A65,'S3 Details'!A62:R124,2,FALSE)</f>
        <v>2.12.1 Delete [Item]</v>
      </c>
      <c r="C65" s="346" t="str">
        <f>VLOOKUP(A65,'S3 Details'!A62:R124,8,FALSE)</f>
        <v>Design and review complete</v>
      </c>
      <c r="D65" s="104">
        <f>VLOOKUP(A65,'S3 Details'!A62:R124,3,FALSE)</f>
        <v>44265</v>
      </c>
      <c r="E65" s="346">
        <f>VLOOKUP(A65,'S3 Details'!A62:R124,6,FALSE)</f>
        <v>9</v>
      </c>
    </row>
    <row r="66" spans="1:5" x14ac:dyDescent="0.3">
      <c r="A66" s="346">
        <v>1714287</v>
      </c>
      <c r="B66" s="346" t="str">
        <f>VLOOKUP(A66,'S3 Details'!A63:R125,2,FALSE)</f>
        <v>2.12.1 Leave Application</v>
      </c>
      <c r="C66" s="346" t="str">
        <f>VLOOKUP(A66,'S3 Details'!A63:R125,8,FALSE)</f>
        <v>Design and review complete</v>
      </c>
      <c r="D66" s="104">
        <f>VLOOKUP(A66,'S3 Details'!A63:R125,3,FALSE)</f>
        <v>44269</v>
      </c>
      <c r="E66" s="346">
        <f>VLOOKUP(A66,'S3 Details'!A63:R125,6,FALSE)</f>
        <v>43</v>
      </c>
    </row>
    <row r="67" spans="1:5" x14ac:dyDescent="0.3">
      <c r="A67" s="346">
        <v>1712578</v>
      </c>
      <c r="B67" s="346" t="str">
        <f>VLOOKUP(A67,'S3 Details'!A64:R126,2,FALSE)</f>
        <v>2.13 Verified &amp; Approved Field Disabling</v>
      </c>
      <c r="C67" s="346" t="str">
        <f>VLOOKUP(A67,'S3 Details'!A64:R126,8,FALSE)</f>
        <v>Deferred US</v>
      </c>
      <c r="D67" s="104">
        <f>VLOOKUP(A67,'S3 Details'!A64:R126,3,FALSE)</f>
        <v>44270</v>
      </c>
      <c r="E67" s="346">
        <f>VLOOKUP(A67,'S3 Details'!A64:R126,6,FALSE)</f>
        <v>0</v>
      </c>
    </row>
    <row r="68" spans="1:5" x14ac:dyDescent="0.3">
      <c r="A68" s="346">
        <v>1712577</v>
      </c>
      <c r="B68" s="346" t="str">
        <f>VLOOKUP(A68,'S3 Details'!A65:R127,2,FALSE)</f>
        <v>2.14 Review Required Functionality</v>
      </c>
      <c r="C68" s="346" t="str">
        <f>VLOOKUP(A68,'S3 Details'!A65:R127,8,FALSE)</f>
        <v>Design and review complete</v>
      </c>
      <c r="D68" s="104">
        <f>VLOOKUP(A68,'S3 Details'!A65:R127,3,FALSE)</f>
        <v>44277</v>
      </c>
      <c r="E68" s="346">
        <f>VLOOKUP(A68,'S3 Details'!A65:R127,6,FALSE)</f>
        <v>30</v>
      </c>
    </row>
    <row r="69" spans="1:5" x14ac:dyDescent="0.3">
      <c r="A69" s="346">
        <v>1782654</v>
      </c>
      <c r="B69" s="346" t="str">
        <f>VLOOKUP(A69,'S3 Details'!A66:R128,2,FALSE)</f>
        <v>Standardize Display of Pay Frequency for Income/Expense Screens</v>
      </c>
      <c r="C69" s="346" t="s">
        <v>226</v>
      </c>
      <c r="D69" s="104"/>
      <c r="E69" s="346">
        <v>0</v>
      </c>
    </row>
    <row r="70" spans="1:5" x14ac:dyDescent="0.3">
      <c r="A70" s="395" t="s">
        <v>110</v>
      </c>
      <c r="B70" s="395"/>
      <c r="C70" s="395"/>
      <c r="D70" s="395"/>
      <c r="E70" s="346">
        <f>SUM(E6:E69)</f>
        <v>449</v>
      </c>
    </row>
  </sheetData>
  <autoFilter ref="A5:E70" xr:uid="{56903D54-E78E-48AA-A2A5-39E81D9E9C62}"/>
  <mergeCells count="2">
    <mergeCell ref="A70:D70"/>
    <mergeCell ref="A1:H1"/>
  </mergeCells>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EE41A-FB09-4B23-9403-C886A1982C35}">
  <sheetPr filterMode="1"/>
  <dimension ref="A1:R71"/>
  <sheetViews>
    <sheetView topLeftCell="B1" zoomScale="71" zoomScaleNormal="85" workbookViewId="0">
      <selection activeCell="G26" sqref="G26"/>
    </sheetView>
  </sheetViews>
  <sheetFormatPr defaultColWidth="8.7265625" defaultRowHeight="13" x14ac:dyDescent="0.3"/>
  <cols>
    <col min="1" max="1" width="20.1796875" style="56" customWidth="1"/>
    <col min="2" max="2" width="44.1796875" style="56" customWidth="1"/>
    <col min="3" max="3" width="23.453125" style="56" customWidth="1"/>
    <col min="4" max="4" width="18.54296875" style="56" customWidth="1"/>
    <col min="5" max="5" width="21.54296875" style="56" customWidth="1"/>
    <col min="6" max="6" width="16.453125" style="56" customWidth="1"/>
    <col min="7" max="7" width="13" style="56" customWidth="1"/>
    <col min="8" max="8" width="8.7265625" style="56" customWidth="1"/>
    <col min="9" max="9" width="11.1796875" style="56" customWidth="1"/>
    <col min="10" max="10" width="15.453125" style="56" customWidth="1"/>
    <col min="11" max="12" width="8.7265625" style="56" customWidth="1"/>
    <col min="13" max="13" width="14.81640625" style="56" customWidth="1"/>
    <col min="14" max="14" width="20.54296875" style="56" customWidth="1"/>
    <col min="15" max="15" width="13.7265625" style="56" customWidth="1"/>
    <col min="16" max="16" width="16" style="56" customWidth="1"/>
    <col min="17" max="17" width="41.81640625" style="56" customWidth="1"/>
    <col min="18" max="18" width="18.26953125" style="56" customWidth="1"/>
    <col min="19" max="16384" width="8.7265625" style="56"/>
  </cols>
  <sheetData>
    <row r="1" spans="1:18" x14ac:dyDescent="0.3">
      <c r="A1" s="396" t="s">
        <v>2317</v>
      </c>
      <c r="B1" s="397"/>
      <c r="C1" s="397"/>
      <c r="D1" s="397"/>
      <c r="E1" s="397"/>
      <c r="F1" s="397"/>
      <c r="G1" s="397"/>
      <c r="H1" s="397"/>
      <c r="I1" s="397"/>
      <c r="J1" s="397"/>
      <c r="K1" s="397"/>
    </row>
    <row r="2" spans="1:18" ht="40" customHeight="1" x14ac:dyDescent="0.3">
      <c r="A2" s="344" t="s">
        <v>74</v>
      </c>
      <c r="B2" s="344" t="s">
        <v>119</v>
      </c>
      <c r="C2" s="344" t="s">
        <v>120</v>
      </c>
      <c r="D2" s="344" t="s">
        <v>121</v>
      </c>
      <c r="E2" s="344" t="s">
        <v>122</v>
      </c>
      <c r="F2" s="344" t="s">
        <v>123</v>
      </c>
      <c r="G2" s="344" t="s">
        <v>124</v>
      </c>
      <c r="H2" s="344" t="s">
        <v>125</v>
      </c>
      <c r="I2" s="412" t="s">
        <v>27</v>
      </c>
      <c r="J2" s="413"/>
      <c r="K2" s="344" t="s">
        <v>213</v>
      </c>
    </row>
    <row r="3" spans="1:18" ht="14.5" customHeight="1" x14ac:dyDescent="0.3">
      <c r="A3" s="33" t="s">
        <v>81</v>
      </c>
      <c r="B3" s="33">
        <f>COUNTA(B12:B67)</f>
        <v>30</v>
      </c>
      <c r="C3" s="33">
        <f>COUNTIF(C11:C67,C2)</f>
        <v>28</v>
      </c>
      <c r="D3" s="33">
        <f>COUNTIF(C11:C67,D2)</f>
        <v>0</v>
      </c>
      <c r="E3" s="33">
        <f>COUNTIF(C11:C67,E2)</f>
        <v>0</v>
      </c>
      <c r="F3" s="33">
        <f>COUNTIF(C11:C67,F2)</f>
        <v>0</v>
      </c>
      <c r="G3" s="33">
        <f>COUNTIF(C11:C67,G2)</f>
        <v>0</v>
      </c>
      <c r="H3" s="33">
        <f>COUNTIF(C11:C67,H2)</f>
        <v>0</v>
      </c>
      <c r="I3" s="414">
        <f>COUNTIF(C11:C67,I2)</f>
        <v>0</v>
      </c>
      <c r="J3" s="415"/>
      <c r="K3" s="346">
        <f>COUNTIF(C11:C67,K2)</f>
        <v>2</v>
      </c>
      <c r="L3" s="89"/>
    </row>
    <row r="6" spans="1:18" x14ac:dyDescent="0.3">
      <c r="A6" s="387" t="s">
        <v>2318</v>
      </c>
      <c r="B6" s="388"/>
      <c r="C6" s="388"/>
      <c r="D6" s="388"/>
      <c r="E6" s="388"/>
      <c r="F6" s="388"/>
      <c r="G6" s="388"/>
      <c r="H6" s="388"/>
      <c r="I6" s="388"/>
      <c r="J6" s="388"/>
      <c r="K6" s="388"/>
      <c r="L6" s="388"/>
      <c r="M6" s="388"/>
      <c r="N6" s="388"/>
      <c r="O6" s="388"/>
    </row>
    <row r="7" spans="1:18" ht="14.5" customHeight="1" x14ac:dyDescent="0.3">
      <c r="A7" s="392" t="s">
        <v>74</v>
      </c>
      <c r="B7" s="392" t="s">
        <v>109</v>
      </c>
      <c r="C7" s="392" t="s">
        <v>127</v>
      </c>
      <c r="D7" s="392" t="s">
        <v>128</v>
      </c>
      <c r="E7" s="392" t="s">
        <v>77</v>
      </c>
      <c r="F7" s="392" t="s">
        <v>125</v>
      </c>
      <c r="G7" s="392" t="s">
        <v>129</v>
      </c>
      <c r="H7" s="392" t="s">
        <v>130</v>
      </c>
      <c r="I7" s="401" t="s">
        <v>148</v>
      </c>
      <c r="J7" s="407"/>
      <c r="K7" s="402"/>
      <c r="L7" s="401" t="s">
        <v>131</v>
      </c>
      <c r="M7" s="402"/>
      <c r="N7" s="399" t="s">
        <v>132</v>
      </c>
      <c r="O7" s="399" t="s">
        <v>133</v>
      </c>
    </row>
    <row r="8" spans="1:18" x14ac:dyDescent="0.3">
      <c r="A8" s="392"/>
      <c r="B8" s="392"/>
      <c r="C8" s="392"/>
      <c r="D8" s="392"/>
      <c r="E8" s="392"/>
      <c r="F8" s="392"/>
      <c r="G8" s="392"/>
      <c r="H8" s="392"/>
      <c r="I8" s="403"/>
      <c r="J8" s="408"/>
      <c r="K8" s="404"/>
      <c r="L8" s="403"/>
      <c r="M8" s="404"/>
      <c r="N8" s="400"/>
      <c r="O8" s="400"/>
    </row>
    <row r="9" spans="1:18" ht="14.5" customHeight="1" x14ac:dyDescent="0.3">
      <c r="A9" s="33" t="s">
        <v>81</v>
      </c>
      <c r="B9" s="33">
        <f>E68</f>
        <v>178</v>
      </c>
      <c r="C9" s="33">
        <f>F68</f>
        <v>178</v>
      </c>
      <c r="D9" s="33">
        <f>G68</f>
        <v>0</v>
      </c>
      <c r="E9" s="96">
        <f>H68</f>
        <v>0</v>
      </c>
      <c r="F9" s="96">
        <f>I68</f>
        <v>0</v>
      </c>
      <c r="G9" s="59">
        <f>K68</f>
        <v>0</v>
      </c>
      <c r="H9" s="33">
        <f>L68</f>
        <v>178</v>
      </c>
      <c r="I9" s="409">
        <f>J68</f>
        <v>0</v>
      </c>
      <c r="J9" s="410"/>
      <c r="K9" s="411"/>
      <c r="L9" s="405">
        <f>M68</f>
        <v>1</v>
      </c>
      <c r="M9" s="406"/>
      <c r="N9" s="345">
        <f>IFERROR(N68,0)</f>
        <v>1</v>
      </c>
      <c r="O9" s="202">
        <f>IFERROR(O68,0)</f>
        <v>0.7865168539325843</v>
      </c>
      <c r="P9" s="193"/>
    </row>
    <row r="11" spans="1:18" x14ac:dyDescent="0.3">
      <c r="A11" s="342" t="s">
        <v>106</v>
      </c>
      <c r="B11" s="342" t="s">
        <v>2</v>
      </c>
      <c r="C11" s="342" t="s">
        <v>107</v>
      </c>
      <c r="D11" s="342" t="s">
        <v>108</v>
      </c>
      <c r="E11" s="342" t="s">
        <v>109</v>
      </c>
      <c r="F11" s="342" t="s">
        <v>127</v>
      </c>
      <c r="G11" s="342" t="s">
        <v>128</v>
      </c>
      <c r="H11" s="342" t="s">
        <v>77</v>
      </c>
      <c r="I11" s="342" t="s">
        <v>125</v>
      </c>
      <c r="J11" s="342" t="s">
        <v>148</v>
      </c>
      <c r="K11" s="342" t="s">
        <v>129</v>
      </c>
      <c r="L11" s="342" t="s">
        <v>130</v>
      </c>
      <c r="M11" s="342" t="s">
        <v>134</v>
      </c>
      <c r="N11" s="342" t="s">
        <v>132</v>
      </c>
      <c r="O11" s="342" t="s">
        <v>135</v>
      </c>
      <c r="P11" s="342" t="s">
        <v>136</v>
      </c>
      <c r="Q11" s="342" t="s">
        <v>18</v>
      </c>
      <c r="R11" s="342" t="s">
        <v>137</v>
      </c>
    </row>
    <row r="12" spans="1:18" ht="14.5" x14ac:dyDescent="0.3">
      <c r="A12" s="54">
        <v>2120319</v>
      </c>
      <c r="B12" s="34" t="str">
        <f>VLOOKUP(A12,'R2S1 Details'!1:84,2,FALSE)</f>
        <v>2.1 Get Started on the Benefits Application (EA, AA)</v>
      </c>
      <c r="C12" s="357" t="s">
        <v>120</v>
      </c>
      <c r="D12" s="230">
        <f>VLOOKUP(A12,'R2S1 Details'!1:133,4,FALSE)</f>
        <v>44511</v>
      </c>
      <c r="E12" s="33">
        <f>VLOOKUP(A12,'R2S1 Details'!A1:Q91,17,0)</f>
        <v>4</v>
      </c>
      <c r="F12" s="231">
        <v>4</v>
      </c>
      <c r="G12" s="231"/>
      <c r="H12" s="231"/>
      <c r="I12" s="231"/>
      <c r="J12" s="231"/>
      <c r="K12" s="232">
        <f>E12-SUM(F12+G12+H12+I12+J12)</f>
        <v>0</v>
      </c>
      <c r="L12" s="231">
        <f t="shared" ref="L12:L18" si="0">F12+G12</f>
        <v>4</v>
      </c>
      <c r="M12" s="233">
        <f t="shared" ref="M12:M32" si="1">IFERROR(L12/E12,0)</f>
        <v>1</v>
      </c>
      <c r="N12" s="233">
        <f t="shared" ref="N12:N32" si="2">IFERROR(F12/L12,0)</f>
        <v>1</v>
      </c>
      <c r="O12" s="233">
        <f t="shared" ref="O12:O32" si="3">IFERROR(R12/L12,0)</f>
        <v>1</v>
      </c>
      <c r="P12" s="236"/>
      <c r="Q12" s="235"/>
      <c r="R12" s="236">
        <v>4</v>
      </c>
    </row>
    <row r="13" spans="1:18" ht="14.5" x14ac:dyDescent="0.3">
      <c r="A13" s="54">
        <v>2120305</v>
      </c>
      <c r="B13" s="34" t="str">
        <f>VLOOKUP(A13,'R2S1 Details'!2:85,2,FALSE)</f>
        <v>2.1 Get Started on the Benefits Application (HOPE)</v>
      </c>
      <c r="C13" s="357" t="s">
        <v>120</v>
      </c>
      <c r="D13" s="230">
        <f>VLOOKUP(A13,'R2S1 Details'!2:134,4,FALSE)</f>
        <v>44511</v>
      </c>
      <c r="E13" s="33">
        <f>VLOOKUP(A13,'R2S1 Details'!A2:Q92,17,0)</f>
        <v>4</v>
      </c>
      <c r="F13" s="33">
        <v>4</v>
      </c>
      <c r="G13" s="33"/>
      <c r="H13" s="33"/>
      <c r="I13" s="33"/>
      <c r="J13" s="33"/>
      <c r="K13" s="232">
        <f t="shared" ref="K13:K41" si="4">E13-SUM(F13+G13+H13+I13+J13)</f>
        <v>0</v>
      </c>
      <c r="L13" s="33">
        <f t="shared" si="0"/>
        <v>4</v>
      </c>
      <c r="M13" s="345">
        <f t="shared" si="1"/>
        <v>1</v>
      </c>
      <c r="N13" s="345">
        <f t="shared" si="2"/>
        <v>1</v>
      </c>
      <c r="O13" s="345">
        <f t="shared" si="3"/>
        <v>1</v>
      </c>
      <c r="P13" s="346"/>
      <c r="Q13" s="41"/>
      <c r="R13" s="346">
        <v>4</v>
      </c>
    </row>
    <row r="14" spans="1:18" ht="14.5" x14ac:dyDescent="0.3">
      <c r="A14" s="54">
        <v>2120298</v>
      </c>
      <c r="B14" s="34" t="str">
        <f>VLOOKUP(A14,'R2S1 Details'!3:86,2,FALSE)</f>
        <v>2.1 Home Page</v>
      </c>
      <c r="C14" s="357" t="s">
        <v>120</v>
      </c>
      <c r="D14" s="36">
        <f>VLOOKUP(A14,'R2S1 Details'!3:135,4,FALSE)</f>
        <v>44511</v>
      </c>
      <c r="E14" s="33">
        <f>VLOOKUP(A14,'R2S1 Details'!A3:Q93,17,0)</f>
        <v>4</v>
      </c>
      <c r="F14" s="33">
        <v>4</v>
      </c>
      <c r="G14" s="33"/>
      <c r="H14" s="33"/>
      <c r="I14" s="33"/>
      <c r="J14" s="33"/>
      <c r="K14" s="59">
        <v>0</v>
      </c>
      <c r="L14" s="33">
        <f t="shared" si="0"/>
        <v>4</v>
      </c>
      <c r="M14" s="345">
        <f t="shared" si="1"/>
        <v>1</v>
      </c>
      <c r="N14" s="345">
        <f t="shared" si="2"/>
        <v>1</v>
      </c>
      <c r="O14" s="345">
        <f t="shared" si="3"/>
        <v>0.5</v>
      </c>
      <c r="P14" s="349"/>
      <c r="Q14" s="349"/>
      <c r="R14" s="346">
        <v>2</v>
      </c>
    </row>
    <row r="15" spans="1:18" ht="26.15" customHeight="1" x14ac:dyDescent="0.3">
      <c r="A15" s="54">
        <v>2120320</v>
      </c>
      <c r="B15" s="34" t="str">
        <f>VLOOKUP(A15,'R2S1 Details'!4:87,2,FALSE)</f>
        <v>2.2 Information for All Who Apply (EA, AA)</v>
      </c>
      <c r="C15" s="357" t="s">
        <v>120</v>
      </c>
      <c r="D15" s="230">
        <f>VLOOKUP(A15,'R2S1 Details'!4:136,4,FALSE)</f>
        <v>44511</v>
      </c>
      <c r="E15" s="33">
        <f>VLOOKUP(A15,'R2S1 Details'!A4:Q94,17,0)</f>
        <v>4</v>
      </c>
      <c r="F15" s="33">
        <v>4</v>
      </c>
      <c r="G15" s="33"/>
      <c r="H15" s="33"/>
      <c r="I15" s="33"/>
      <c r="J15" s="33"/>
      <c r="K15" s="232">
        <f t="shared" si="4"/>
        <v>0</v>
      </c>
      <c r="L15" s="33">
        <f t="shared" si="0"/>
        <v>4</v>
      </c>
      <c r="M15" s="345">
        <f t="shared" si="1"/>
        <v>1</v>
      </c>
      <c r="N15" s="345">
        <f t="shared" si="2"/>
        <v>1</v>
      </c>
      <c r="O15" s="345">
        <f t="shared" si="3"/>
        <v>1</v>
      </c>
      <c r="P15" s="31"/>
      <c r="Q15" s="41"/>
      <c r="R15" s="346">
        <v>4</v>
      </c>
    </row>
    <row r="16" spans="1:18" ht="14.5" x14ac:dyDescent="0.3">
      <c r="A16" s="54">
        <v>2120306</v>
      </c>
      <c r="B16" s="34" t="str">
        <f>VLOOKUP(A16,'R2S1 Details'!5:88,2,FALSE)</f>
        <v>2.2 Information for All Who Apply (HOPE)</v>
      </c>
      <c r="C16" s="357" t="s">
        <v>120</v>
      </c>
      <c r="D16" s="230">
        <f>VLOOKUP(A16,'R2S1 Details'!5:137,4,FALSE)</f>
        <v>44511</v>
      </c>
      <c r="E16" s="33">
        <f>VLOOKUP(A16,'R2S1 Details'!A5:Q95,17,0)</f>
        <v>4</v>
      </c>
      <c r="F16" s="33">
        <v>4</v>
      </c>
      <c r="G16" s="33"/>
      <c r="H16" s="33"/>
      <c r="I16" s="33"/>
      <c r="J16" s="33"/>
      <c r="K16" s="232">
        <f t="shared" si="4"/>
        <v>0</v>
      </c>
      <c r="L16" s="33">
        <f t="shared" si="0"/>
        <v>4</v>
      </c>
      <c r="M16" s="345">
        <f t="shared" si="1"/>
        <v>1</v>
      </c>
      <c r="N16" s="345">
        <f t="shared" si="2"/>
        <v>1</v>
      </c>
      <c r="O16" s="345">
        <f t="shared" si="3"/>
        <v>1</v>
      </c>
      <c r="P16" s="31"/>
      <c r="Q16" s="42"/>
      <c r="R16" s="346">
        <v>4</v>
      </c>
    </row>
    <row r="17" spans="1:18" ht="26.15" customHeight="1" x14ac:dyDescent="0.3">
      <c r="A17" s="54">
        <v>2120321</v>
      </c>
      <c r="B17" s="34" t="str">
        <f>VLOOKUP(A17,'R2S1 Details'!6:89,2,FALSE)</f>
        <v>2.3 Program Selection (EA, AA)</v>
      </c>
      <c r="C17" s="357" t="s">
        <v>120</v>
      </c>
      <c r="D17" s="230">
        <f>VLOOKUP(A17,'R2S1 Details'!6:138,4,FALSE)</f>
        <v>44511</v>
      </c>
      <c r="E17" s="33">
        <f>VLOOKUP(A17,'R2S1 Details'!A6:Q96,17,0)</f>
        <v>4</v>
      </c>
      <c r="F17" s="33">
        <v>4</v>
      </c>
      <c r="G17" s="33"/>
      <c r="H17" s="33"/>
      <c r="I17" s="33"/>
      <c r="J17" s="33"/>
      <c r="K17" s="232">
        <f t="shared" si="4"/>
        <v>0</v>
      </c>
      <c r="L17" s="33">
        <f t="shared" si="0"/>
        <v>4</v>
      </c>
      <c r="M17" s="345">
        <f t="shared" si="1"/>
        <v>1</v>
      </c>
      <c r="N17" s="345">
        <f t="shared" si="2"/>
        <v>1</v>
      </c>
      <c r="O17" s="345">
        <f t="shared" si="3"/>
        <v>1</v>
      </c>
      <c r="P17" s="31"/>
      <c r="Q17" s="41"/>
      <c r="R17" s="346">
        <v>4</v>
      </c>
    </row>
    <row r="18" spans="1:18" ht="26.15" customHeight="1" x14ac:dyDescent="0.3">
      <c r="A18" s="54">
        <v>2120307</v>
      </c>
      <c r="B18" s="34" t="str">
        <f>VLOOKUP(A18,'R2S1 Details'!7:90,2,FALSE)</f>
        <v>2.3 Program Selection (HOPE)</v>
      </c>
      <c r="C18" s="357" t="s">
        <v>120</v>
      </c>
      <c r="D18" s="230">
        <f>VLOOKUP(A18,'R2S1 Details'!7:139,4,FALSE)</f>
        <v>44511</v>
      </c>
      <c r="E18" s="33">
        <f>VLOOKUP(A18,'R2S1 Details'!A7:Q97,17,0)</f>
        <v>4</v>
      </c>
      <c r="F18" s="33">
        <v>4</v>
      </c>
      <c r="G18" s="33"/>
      <c r="H18" s="33"/>
      <c r="I18" s="33"/>
      <c r="J18" s="33"/>
      <c r="K18" s="232">
        <f t="shared" si="4"/>
        <v>0</v>
      </c>
      <c r="L18" s="33">
        <f t="shared" si="0"/>
        <v>4</v>
      </c>
      <c r="M18" s="345">
        <f t="shared" si="1"/>
        <v>1</v>
      </c>
      <c r="N18" s="345">
        <f t="shared" si="2"/>
        <v>1</v>
      </c>
      <c r="O18" s="345">
        <f t="shared" si="3"/>
        <v>1</v>
      </c>
      <c r="P18" s="31"/>
      <c r="Q18" s="42"/>
      <c r="R18" s="346">
        <v>4</v>
      </c>
    </row>
    <row r="19" spans="1:18" ht="26.15" customHeight="1" x14ac:dyDescent="0.3">
      <c r="A19" s="164">
        <v>2120322</v>
      </c>
      <c r="B19" s="228" t="str">
        <f>VLOOKUP(A19,'R2S1 Details'!8:91,2,FALSE)</f>
        <v>2.4 Emergency Assistance screen</v>
      </c>
      <c r="C19" s="357" t="s">
        <v>120</v>
      </c>
      <c r="D19" s="230">
        <f>VLOOKUP(A19,'R2S1 Details'!8:140,4,FALSE)</f>
        <v>44517</v>
      </c>
      <c r="E19" s="33">
        <v>12</v>
      </c>
      <c r="F19" s="33">
        <v>12</v>
      </c>
      <c r="G19" s="33"/>
      <c r="H19" s="33"/>
      <c r="I19" s="33"/>
      <c r="J19" s="33"/>
      <c r="K19" s="232">
        <f t="shared" si="4"/>
        <v>0</v>
      </c>
      <c r="L19" s="33">
        <f>F19+G19</f>
        <v>12</v>
      </c>
      <c r="M19" s="345">
        <f t="shared" si="1"/>
        <v>1</v>
      </c>
      <c r="N19" s="345">
        <f t="shared" si="2"/>
        <v>1</v>
      </c>
      <c r="O19" s="345">
        <f t="shared" si="3"/>
        <v>0.91666666666666663</v>
      </c>
      <c r="P19" s="31"/>
      <c r="Q19" s="42"/>
      <c r="R19" s="346">
        <v>11</v>
      </c>
    </row>
    <row r="20" spans="1:18" ht="14.5" x14ac:dyDescent="0.3">
      <c r="A20" s="54">
        <v>2120308</v>
      </c>
      <c r="B20" s="34" t="str">
        <f>VLOOKUP(A20,'R2S1 Details'!9:92,2,FALSE)</f>
        <v>2.4 Household Member Details (HOPE)</v>
      </c>
      <c r="C20" s="357" t="s">
        <v>120</v>
      </c>
      <c r="D20" s="36">
        <f>VLOOKUP(A20,'R2S1 Details'!9:141,4,FALSE)</f>
        <v>44515</v>
      </c>
      <c r="E20" s="33">
        <f>VLOOKUP(A20,'R2S1 Details'!A9:Q99,17,0)</f>
        <v>6</v>
      </c>
      <c r="F20" s="33">
        <v>6</v>
      </c>
      <c r="G20" s="33"/>
      <c r="H20" s="33"/>
      <c r="I20" s="33"/>
      <c r="J20" s="33"/>
      <c r="K20" s="59">
        <f t="shared" si="4"/>
        <v>0</v>
      </c>
      <c r="L20" s="33">
        <f t="shared" ref="L20:L41" si="5">F20+G20</f>
        <v>6</v>
      </c>
      <c r="M20" s="345">
        <f t="shared" si="1"/>
        <v>1</v>
      </c>
      <c r="N20" s="345">
        <f t="shared" si="2"/>
        <v>1</v>
      </c>
      <c r="O20" s="345">
        <f t="shared" si="3"/>
        <v>0.83333333333333337</v>
      </c>
      <c r="P20" s="31"/>
      <c r="Q20" s="31"/>
      <c r="R20" s="346">
        <v>5</v>
      </c>
    </row>
    <row r="21" spans="1:18" ht="26.15" customHeight="1" x14ac:dyDescent="0.3">
      <c r="A21" s="54">
        <v>2120323</v>
      </c>
      <c r="B21" s="34" t="str">
        <f>VLOOKUP(A21,'R2S1 Details'!10:93,2,FALSE)</f>
        <v>2.5 Alternative Aid screen</v>
      </c>
      <c r="C21" s="357" t="s">
        <v>120</v>
      </c>
      <c r="D21" s="36">
        <f>VLOOKUP(A21,'R2S1 Details'!10:142,4,FALSE)</f>
        <v>44516</v>
      </c>
      <c r="E21" s="33">
        <v>5</v>
      </c>
      <c r="F21" s="33">
        <v>5</v>
      </c>
      <c r="G21" s="33"/>
      <c r="H21" s="33"/>
      <c r="I21" s="33"/>
      <c r="J21" s="33"/>
      <c r="K21" s="59">
        <f t="shared" si="4"/>
        <v>0</v>
      </c>
      <c r="L21" s="33">
        <f t="shared" si="5"/>
        <v>5</v>
      </c>
      <c r="M21" s="345">
        <f t="shared" si="1"/>
        <v>1</v>
      </c>
      <c r="N21" s="345">
        <f t="shared" si="2"/>
        <v>1</v>
      </c>
      <c r="O21" s="345">
        <f t="shared" si="3"/>
        <v>0.8</v>
      </c>
      <c r="P21" s="31"/>
      <c r="Q21" s="41"/>
      <c r="R21" s="346">
        <v>4</v>
      </c>
    </row>
    <row r="22" spans="1:18" ht="26.15" customHeight="1" x14ac:dyDescent="0.3">
      <c r="A22" s="164">
        <v>2120309</v>
      </c>
      <c r="B22" s="228" t="str">
        <f>VLOOKUP(A22,'R2S1 Details'!11:94,2,FALSE)</f>
        <v>2.5 Household Circumstances Selection (HOPE)</v>
      </c>
      <c r="C22" s="357" t="s">
        <v>120</v>
      </c>
      <c r="D22" s="230">
        <f>VLOOKUP(A22,'R2S1 Details'!11:143,4,FALSE)</f>
        <v>44516</v>
      </c>
      <c r="E22" s="33">
        <f>VLOOKUP(A22,'R2S1 Details'!A11:Q101,17,0)</f>
        <v>9</v>
      </c>
      <c r="F22" s="33">
        <v>9</v>
      </c>
      <c r="G22" s="33"/>
      <c r="H22" s="33"/>
      <c r="I22" s="33"/>
      <c r="J22" s="33"/>
      <c r="K22" s="232">
        <f t="shared" si="4"/>
        <v>0</v>
      </c>
      <c r="L22" s="33">
        <f t="shared" si="5"/>
        <v>9</v>
      </c>
      <c r="M22" s="345">
        <f t="shared" si="1"/>
        <v>1</v>
      </c>
      <c r="N22" s="345">
        <f t="shared" si="2"/>
        <v>1</v>
      </c>
      <c r="O22" s="345">
        <f t="shared" si="3"/>
        <v>0.77777777777777779</v>
      </c>
      <c r="P22" s="31"/>
      <c r="Q22" s="41"/>
      <c r="R22" s="346">
        <v>7</v>
      </c>
    </row>
    <row r="23" spans="1:18" ht="26.15" customHeight="1" x14ac:dyDescent="0.3">
      <c r="A23" s="164">
        <v>2120324</v>
      </c>
      <c r="B23" s="228" t="str">
        <f>VLOOKUP(A23,'R2S1 Details'!12:95,2,FALSE)</f>
        <v>2.6 Household Member Details (EA, AA)</v>
      </c>
      <c r="C23" s="357" t="s">
        <v>120</v>
      </c>
      <c r="D23" s="230">
        <f>VLOOKUP(A23,'R2S1 Details'!12:144,4,FALSE)</f>
        <v>44519</v>
      </c>
      <c r="E23" s="33">
        <f>VLOOKUP(A23,'R2S1 Details'!A12:Q102,17,0)</f>
        <v>5</v>
      </c>
      <c r="F23" s="33">
        <v>5</v>
      </c>
      <c r="G23" s="33"/>
      <c r="H23" s="33"/>
      <c r="I23" s="33"/>
      <c r="J23" s="33"/>
      <c r="K23" s="232">
        <f t="shared" si="4"/>
        <v>0</v>
      </c>
      <c r="L23" s="33">
        <f t="shared" si="5"/>
        <v>5</v>
      </c>
      <c r="M23" s="345">
        <f t="shared" si="1"/>
        <v>1</v>
      </c>
      <c r="N23" s="345">
        <f t="shared" si="2"/>
        <v>1</v>
      </c>
      <c r="O23" s="345">
        <f t="shared" si="3"/>
        <v>1</v>
      </c>
      <c r="P23" s="31"/>
      <c r="Q23" s="41"/>
      <c r="R23" s="346">
        <v>5</v>
      </c>
    </row>
    <row r="24" spans="1:18" ht="26.15" customHeight="1" x14ac:dyDescent="0.3">
      <c r="A24" s="164">
        <v>2120310</v>
      </c>
      <c r="B24" s="228" t="str">
        <f>VLOOKUP(A24,'R2S1 Details'!13:96,2,FALSE)</f>
        <v>2.6 Signature Page (HOPE)</v>
      </c>
      <c r="C24" s="357" t="s">
        <v>120</v>
      </c>
      <c r="D24" s="230">
        <f>VLOOKUP(A24,'R2S1 Details'!13:145,4,FALSE)</f>
        <v>44518</v>
      </c>
      <c r="E24" s="33">
        <f>VLOOKUP(A24,'R2S1 Details'!A13:Q103,17,0)</f>
        <v>4</v>
      </c>
      <c r="F24" s="33">
        <v>4</v>
      </c>
      <c r="G24" s="33"/>
      <c r="H24" s="33"/>
      <c r="I24" s="33"/>
      <c r="J24" s="33"/>
      <c r="K24" s="232">
        <f t="shared" si="4"/>
        <v>0</v>
      </c>
      <c r="L24" s="33">
        <f t="shared" si="5"/>
        <v>4</v>
      </c>
      <c r="M24" s="345">
        <f t="shared" si="1"/>
        <v>1</v>
      </c>
      <c r="N24" s="345">
        <f t="shared" si="2"/>
        <v>1</v>
      </c>
      <c r="O24" s="345">
        <f t="shared" si="3"/>
        <v>0.75</v>
      </c>
      <c r="P24" s="31"/>
      <c r="Q24" s="41"/>
      <c r="R24" s="346">
        <v>3</v>
      </c>
    </row>
    <row r="25" spans="1:18" ht="26.15" customHeight="1" x14ac:dyDescent="0.3">
      <c r="A25" s="164">
        <v>2120314</v>
      </c>
      <c r="B25" s="228" t="str">
        <f>VLOOKUP(A25,'R2S1 Details'!14:97,2,FALSE)</f>
        <v>2.7 Additional New Fields For HOPE - Conviction</v>
      </c>
      <c r="C25" s="357" t="s">
        <v>120</v>
      </c>
      <c r="D25" s="230">
        <f>VLOOKUP(A25,'R2S1 Details'!14:146,4,FALSE)</f>
        <v>44516</v>
      </c>
      <c r="E25" s="33">
        <f>VLOOKUP(A25,'R2S1 Details'!A14:Q104,17,0)</f>
        <v>6</v>
      </c>
      <c r="F25" s="33">
        <v>6</v>
      </c>
      <c r="G25" s="33"/>
      <c r="H25" s="33"/>
      <c r="I25" s="33"/>
      <c r="J25" s="33"/>
      <c r="K25" s="232">
        <f t="shared" si="4"/>
        <v>0</v>
      </c>
      <c r="L25" s="33">
        <f t="shared" si="5"/>
        <v>6</v>
      </c>
      <c r="M25" s="345">
        <f t="shared" si="1"/>
        <v>1</v>
      </c>
      <c r="N25" s="345">
        <f t="shared" si="2"/>
        <v>1</v>
      </c>
      <c r="O25" s="345">
        <f t="shared" si="3"/>
        <v>1</v>
      </c>
      <c r="P25" s="31"/>
      <c r="Q25" s="42"/>
      <c r="R25" s="346">
        <v>6</v>
      </c>
    </row>
    <row r="26" spans="1:18" ht="26.15" customHeight="1" x14ac:dyDescent="0.3">
      <c r="A26" s="164">
        <v>2120312</v>
      </c>
      <c r="B26" s="228" t="str">
        <f>VLOOKUP(A26,'R2S1 Details'!15:98,2,FALSE)</f>
        <v>2.7 Additional New Fields For HOPE - Current Education Details</v>
      </c>
      <c r="C26" s="357" t="s">
        <v>120</v>
      </c>
      <c r="D26" s="230">
        <f>VLOOKUP(A26,'R2S1 Details'!15:147,4,FALSE)</f>
        <v>44519</v>
      </c>
      <c r="E26" s="33">
        <f>VLOOKUP(A26,'R2S1 Details'!A15:Q105,17,0)</f>
        <v>8</v>
      </c>
      <c r="F26" s="33">
        <v>8</v>
      </c>
      <c r="G26" s="33"/>
      <c r="H26" s="33"/>
      <c r="I26" s="33"/>
      <c r="J26" s="33"/>
      <c r="K26" s="232">
        <f t="shared" si="4"/>
        <v>0</v>
      </c>
      <c r="L26" s="33">
        <f t="shared" si="5"/>
        <v>8</v>
      </c>
      <c r="M26" s="345">
        <f t="shared" si="1"/>
        <v>1</v>
      </c>
      <c r="N26" s="345">
        <f t="shared" si="2"/>
        <v>1</v>
      </c>
      <c r="O26" s="345">
        <f t="shared" si="3"/>
        <v>0.5</v>
      </c>
      <c r="P26" s="31"/>
      <c r="Q26" s="41"/>
      <c r="R26" s="346">
        <v>4</v>
      </c>
    </row>
    <row r="27" spans="1:18" ht="26" x14ac:dyDescent="0.3">
      <c r="A27" s="164">
        <v>2120313</v>
      </c>
      <c r="B27" s="228" t="str">
        <f>VLOOKUP(A27,'R2S1 Details'!16:99,2,FALSE)</f>
        <v>2.7 Additional New Fields For HOPE - Highest Level of Education</v>
      </c>
      <c r="C27" s="357" t="s">
        <v>120</v>
      </c>
      <c r="D27" s="230">
        <f>VLOOKUP(A27,'R2S1 Details'!16:148,4,FALSE)</f>
        <v>44522</v>
      </c>
      <c r="E27" s="33">
        <f>VLOOKUP(A27,'R2S1 Details'!A16:Q106,17,0)</f>
        <v>6</v>
      </c>
      <c r="F27" s="33">
        <v>6</v>
      </c>
      <c r="G27" s="33"/>
      <c r="H27" s="33"/>
      <c r="I27" s="33"/>
      <c r="J27" s="33"/>
      <c r="K27" s="232">
        <f t="shared" si="4"/>
        <v>0</v>
      </c>
      <c r="L27" s="33">
        <f t="shared" si="5"/>
        <v>6</v>
      </c>
      <c r="M27" s="345">
        <f t="shared" si="1"/>
        <v>1</v>
      </c>
      <c r="N27" s="345">
        <f t="shared" si="2"/>
        <v>1</v>
      </c>
      <c r="O27" s="345">
        <f t="shared" si="3"/>
        <v>1</v>
      </c>
      <c r="P27" s="31"/>
      <c r="Q27" s="41"/>
      <c r="R27" s="346">
        <v>6</v>
      </c>
    </row>
    <row r="28" spans="1:18" ht="26" x14ac:dyDescent="0.3">
      <c r="A28" s="164">
        <v>2120311</v>
      </c>
      <c r="B28" s="228" t="str">
        <f>VLOOKUP(A28,'R2S1 Details'!17:100,2,FALSE)</f>
        <v>2.7 Additional New Fields For HOPE - Household Circumstances Selection</v>
      </c>
      <c r="C28" s="357" t="s">
        <v>120</v>
      </c>
      <c r="D28" s="230">
        <f>VLOOKUP(A28,'R2S1 Details'!17:149,4,FALSE)</f>
        <v>44522</v>
      </c>
      <c r="E28" s="33">
        <f>VLOOKUP(A28,'R2S1 Details'!A17:Q107,17,0)</f>
        <v>7</v>
      </c>
      <c r="F28" s="33">
        <v>7</v>
      </c>
      <c r="G28" s="33"/>
      <c r="H28" s="33"/>
      <c r="I28" s="33"/>
      <c r="J28" s="33"/>
      <c r="K28" s="232">
        <f t="shared" si="4"/>
        <v>0</v>
      </c>
      <c r="L28" s="33">
        <f t="shared" si="5"/>
        <v>7</v>
      </c>
      <c r="M28" s="345">
        <f t="shared" si="1"/>
        <v>1</v>
      </c>
      <c r="N28" s="345">
        <f t="shared" si="2"/>
        <v>1</v>
      </c>
      <c r="O28" s="345">
        <f t="shared" si="3"/>
        <v>0.8571428571428571</v>
      </c>
      <c r="P28" s="31"/>
      <c r="Q28" s="41"/>
      <c r="R28" s="346">
        <v>6</v>
      </c>
    </row>
    <row r="29" spans="1:18" ht="26" x14ac:dyDescent="0.3">
      <c r="A29" s="164">
        <v>2120316</v>
      </c>
      <c r="B29" s="228" t="str">
        <f>VLOOKUP(A29,'R2S1 Details'!18:101,2,FALSE)</f>
        <v>2.7 Additional New Fields For HOPE - Learn More for Current Education Details</v>
      </c>
      <c r="C29" s="357" t="s">
        <v>120</v>
      </c>
      <c r="D29" s="230">
        <f>VLOOKUP(A29,'R2S1 Details'!18:150,4,FALSE)</f>
        <v>44522</v>
      </c>
      <c r="E29" s="33">
        <f>VLOOKUP(A29,'R2S1 Details'!A18:Q108,17,0)</f>
        <v>4</v>
      </c>
      <c r="F29" s="33">
        <v>4</v>
      </c>
      <c r="G29" s="33"/>
      <c r="H29" s="33"/>
      <c r="I29" s="33"/>
      <c r="J29" s="33"/>
      <c r="K29" s="232">
        <f t="shared" si="4"/>
        <v>0</v>
      </c>
      <c r="L29" s="33">
        <f t="shared" si="5"/>
        <v>4</v>
      </c>
      <c r="M29" s="345">
        <f t="shared" si="1"/>
        <v>1</v>
      </c>
      <c r="N29" s="345">
        <f t="shared" si="2"/>
        <v>1</v>
      </c>
      <c r="O29" s="345">
        <f t="shared" si="3"/>
        <v>1</v>
      </c>
      <c r="P29" s="31"/>
      <c r="Q29" s="41"/>
      <c r="R29" s="346">
        <v>4</v>
      </c>
    </row>
    <row r="30" spans="1:18" ht="26.15" customHeight="1" x14ac:dyDescent="0.3">
      <c r="A30" s="164">
        <v>2120315</v>
      </c>
      <c r="B30" s="228" t="str">
        <f>VLOOKUP(A30,'R2S1 Details'!19:102,2,FALSE)</f>
        <v>2.7 Additional New Fields For HOPE - Signature Page</v>
      </c>
      <c r="C30" s="357" t="s">
        <v>120</v>
      </c>
      <c r="D30" s="230">
        <f>VLOOKUP(A30,'R2S1 Details'!19:151,4,FALSE)</f>
        <v>44524</v>
      </c>
      <c r="E30" s="33">
        <f>VLOOKUP(A30,'R2S1 Details'!A19:Q109,17,0)</f>
        <v>6</v>
      </c>
      <c r="F30" s="33">
        <v>6</v>
      </c>
      <c r="G30" s="33"/>
      <c r="H30" s="33"/>
      <c r="I30" s="33"/>
      <c r="J30" s="33"/>
      <c r="K30" s="232">
        <f t="shared" si="4"/>
        <v>0</v>
      </c>
      <c r="L30" s="33">
        <f t="shared" si="5"/>
        <v>6</v>
      </c>
      <c r="M30" s="345">
        <f t="shared" si="1"/>
        <v>1</v>
      </c>
      <c r="N30" s="345">
        <f t="shared" si="2"/>
        <v>1</v>
      </c>
      <c r="O30" s="345">
        <f t="shared" si="3"/>
        <v>1</v>
      </c>
      <c r="P30" s="31">
        <v>2136674</v>
      </c>
      <c r="Q30" s="41"/>
      <c r="R30" s="346">
        <v>6</v>
      </c>
    </row>
    <row r="31" spans="1:18" ht="26.15" customHeight="1" x14ac:dyDescent="0.3">
      <c r="A31" s="164">
        <v>2120325</v>
      </c>
      <c r="B31" s="228" t="str">
        <f>VLOOKUP(A31,'R2S1 Details'!20:103,2,FALSE)</f>
        <v>2.7 Existing Fields for Emergency Assistance</v>
      </c>
      <c r="C31" s="357" t="s">
        <v>120</v>
      </c>
      <c r="D31" s="230" t="str">
        <f>VLOOKUP(A31,'R2S1 Details'!20:152,4,FALSE)</f>
        <v>TBD</v>
      </c>
      <c r="E31" s="33">
        <f>VLOOKUP(A31,'R2S1 Details'!A20:Q110,17,0)</f>
        <v>16</v>
      </c>
      <c r="F31" s="33">
        <v>16</v>
      </c>
      <c r="G31" s="33"/>
      <c r="H31" s="33"/>
      <c r="I31" s="33"/>
      <c r="J31" s="33"/>
      <c r="K31" s="232">
        <f t="shared" si="4"/>
        <v>0</v>
      </c>
      <c r="L31" s="33">
        <f t="shared" si="5"/>
        <v>16</v>
      </c>
      <c r="M31" s="345">
        <f t="shared" si="1"/>
        <v>1</v>
      </c>
      <c r="N31" s="345">
        <f t="shared" si="2"/>
        <v>1</v>
      </c>
      <c r="O31" s="345">
        <f t="shared" si="3"/>
        <v>0.4375</v>
      </c>
      <c r="P31" s="31"/>
      <c r="Q31" s="269"/>
      <c r="R31" s="346">
        <v>7</v>
      </c>
    </row>
    <row r="32" spans="1:18" ht="26.15" customHeight="1" x14ac:dyDescent="0.3">
      <c r="A32" s="164">
        <v>2120317</v>
      </c>
      <c r="B32" s="228" t="str">
        <f>VLOOKUP(A32,'R2S1 Details'!21:104,2,FALSE)</f>
        <v>2.8 Existing Fields for HOPE</v>
      </c>
      <c r="C32" s="357" t="s">
        <v>120</v>
      </c>
      <c r="D32" s="230" t="str">
        <f>VLOOKUP(A32,'R2S1 Details'!21:153,4,FALSE)</f>
        <v>TBD</v>
      </c>
      <c r="E32" s="33">
        <f>VLOOKUP(A32,'R2S1 Details'!A21:Q111,17,0)</f>
        <v>20</v>
      </c>
      <c r="F32" s="33">
        <v>20</v>
      </c>
      <c r="G32" s="33"/>
      <c r="H32" s="33"/>
      <c r="I32" s="33"/>
      <c r="J32" s="33"/>
      <c r="K32" s="232">
        <f t="shared" si="4"/>
        <v>0</v>
      </c>
      <c r="L32" s="33">
        <f t="shared" si="5"/>
        <v>20</v>
      </c>
      <c r="M32" s="345">
        <f t="shared" si="1"/>
        <v>1</v>
      </c>
      <c r="N32" s="345">
        <f t="shared" si="2"/>
        <v>1</v>
      </c>
      <c r="O32" s="345">
        <f t="shared" si="3"/>
        <v>0.45</v>
      </c>
      <c r="P32" s="31"/>
      <c r="Q32" s="41"/>
      <c r="R32" s="346">
        <v>9</v>
      </c>
    </row>
    <row r="33" spans="1:18" ht="26.15" customHeight="1" x14ac:dyDescent="0.3">
      <c r="A33" s="54">
        <v>2120318</v>
      </c>
      <c r="B33" s="228" t="str">
        <f>VLOOKUP(A33,'R2S1 Details'!22:105,2,FALSE)</f>
        <v>2.8.1 HOPE Financial Display Conditions</v>
      </c>
      <c r="C33" s="357" t="s">
        <v>120</v>
      </c>
      <c r="D33" s="230">
        <f>VLOOKUP(A33,'R2S1 Details'!22:154,4,FALSE)</f>
        <v>44524</v>
      </c>
      <c r="E33" s="33">
        <v>8</v>
      </c>
      <c r="F33" s="33">
        <v>8</v>
      </c>
      <c r="G33" s="33"/>
      <c r="H33" s="33"/>
      <c r="I33" s="33"/>
      <c r="J33" s="33"/>
      <c r="K33" s="232">
        <f t="shared" si="4"/>
        <v>0</v>
      </c>
      <c r="L33" s="33">
        <f t="shared" si="5"/>
        <v>8</v>
      </c>
      <c r="M33" s="345">
        <f t="shared" ref="M33:M41" si="6">IFERROR(L33/E33,0)</f>
        <v>1</v>
      </c>
      <c r="N33" s="345">
        <f t="shared" ref="N33:N41" si="7">IFERROR(F33/L33,0)</f>
        <v>1</v>
      </c>
      <c r="O33" s="345">
        <f t="shared" ref="O33:O41" si="8">IFERROR(R33/L33,0)</f>
        <v>0.625</v>
      </c>
      <c r="P33" s="31"/>
      <c r="Q33" s="255"/>
      <c r="R33" s="346">
        <v>5</v>
      </c>
    </row>
    <row r="34" spans="1:18" ht="26.15" customHeight="1" x14ac:dyDescent="0.35">
      <c r="A34" s="164">
        <v>2120299</v>
      </c>
      <c r="B34" s="228" t="str">
        <f>VLOOKUP(A34,'R2S1 Details'!23:106,2,FALSE)</f>
        <v>3 User Dashboard Display and Function</v>
      </c>
      <c r="C34" s="357" t="s">
        <v>120</v>
      </c>
      <c r="D34" s="230">
        <f>VLOOKUP(A34,'R2S1 Details'!23:155,4,FALSE)</f>
        <v>44523</v>
      </c>
      <c r="E34" s="33">
        <f>VLOOKUP(A34,'R2S1 Details'!A23:Q113,17,0)</f>
        <v>7</v>
      </c>
      <c r="F34" s="33">
        <v>7</v>
      </c>
      <c r="G34" s="33"/>
      <c r="H34" s="33"/>
      <c r="I34" s="33"/>
      <c r="J34" s="33"/>
      <c r="K34" s="232">
        <f t="shared" si="4"/>
        <v>0</v>
      </c>
      <c r="L34" s="33">
        <f t="shared" si="5"/>
        <v>7</v>
      </c>
      <c r="M34" s="345">
        <f t="shared" si="6"/>
        <v>1</v>
      </c>
      <c r="N34" s="345">
        <f t="shared" si="7"/>
        <v>1</v>
      </c>
      <c r="O34" s="345">
        <f t="shared" si="8"/>
        <v>0.8571428571428571</v>
      </c>
      <c r="P34" s="2"/>
      <c r="Q34" s="42"/>
      <c r="R34" s="346">
        <v>6</v>
      </c>
    </row>
    <row r="35" spans="1:18" ht="26.15" hidden="1" customHeight="1" x14ac:dyDescent="0.35">
      <c r="A35" s="164">
        <v>2120300</v>
      </c>
      <c r="B35" s="228" t="str">
        <f>VLOOKUP(A35,'R2S1 Details'!24:107,2,FALSE)</f>
        <v>4.1.1 Benefits</v>
      </c>
      <c r="C35" s="357" t="s">
        <v>213</v>
      </c>
      <c r="D35" s="230" t="str">
        <f>VLOOKUP(A35,'R2S1 Details'!24:156,4,FALSE)</f>
        <v>TBD</v>
      </c>
      <c r="E35" s="33">
        <v>0</v>
      </c>
      <c r="F35" s="33"/>
      <c r="G35" s="33"/>
      <c r="H35" s="33"/>
      <c r="I35" s="33"/>
      <c r="J35" s="33"/>
      <c r="K35" s="232">
        <f t="shared" si="4"/>
        <v>0</v>
      </c>
      <c r="L35" s="33">
        <f t="shared" si="5"/>
        <v>0</v>
      </c>
      <c r="M35" s="345">
        <f t="shared" si="6"/>
        <v>0</v>
      </c>
      <c r="N35" s="345">
        <f t="shared" si="7"/>
        <v>0</v>
      </c>
      <c r="O35" s="345">
        <f t="shared" si="8"/>
        <v>0</v>
      </c>
      <c r="P35" s="2"/>
      <c r="Q35" s="41"/>
      <c r="R35" s="346"/>
    </row>
    <row r="36" spans="1:18" ht="26.15" customHeight="1" x14ac:dyDescent="0.3">
      <c r="A36" s="54">
        <v>2120301</v>
      </c>
      <c r="B36" s="228" t="str">
        <f>VLOOKUP(A36,'R2S1 Details'!25:108,2,FALSE)</f>
        <v>4.1.2 More Help and Information Screen to Remove HOPE, EA, and AA</v>
      </c>
      <c r="C36" s="357" t="s">
        <v>120</v>
      </c>
      <c r="D36" s="230">
        <f>VLOOKUP(A36,'R2S1 Details'!25:157,4,FALSE)</f>
        <v>44522</v>
      </c>
      <c r="E36" s="33">
        <f>VLOOKUP(A36,'R2S1 Details'!A25:Q115,17,0)</f>
        <v>5</v>
      </c>
      <c r="F36" s="33">
        <v>5</v>
      </c>
      <c r="G36" s="33"/>
      <c r="H36" s="33"/>
      <c r="I36" s="33"/>
      <c r="J36" s="33"/>
      <c r="K36" s="232">
        <f t="shared" si="4"/>
        <v>0</v>
      </c>
      <c r="L36" s="33">
        <f t="shared" si="5"/>
        <v>5</v>
      </c>
      <c r="M36" s="345">
        <f t="shared" si="6"/>
        <v>1</v>
      </c>
      <c r="N36" s="345">
        <f t="shared" si="7"/>
        <v>1</v>
      </c>
      <c r="O36" s="345">
        <f t="shared" si="8"/>
        <v>0.8</v>
      </c>
      <c r="P36" s="31"/>
      <c r="Q36" s="166" t="s">
        <v>2319</v>
      </c>
      <c r="R36" s="346">
        <v>4</v>
      </c>
    </row>
    <row r="37" spans="1:18" ht="26.15" hidden="1" customHeight="1" x14ac:dyDescent="0.3">
      <c r="A37" s="54">
        <v>2120302</v>
      </c>
      <c r="B37" s="228" t="str">
        <f>VLOOKUP(A37,'R2S1 Details'!26:109,2,FALSE)</f>
        <v>4.2 Message Center</v>
      </c>
      <c r="C37" s="357" t="s">
        <v>213</v>
      </c>
      <c r="D37" s="230">
        <f>VLOOKUP(A37,'R2S1 Details'!26:158,4,FALSE)</f>
        <v>44530</v>
      </c>
      <c r="E37" s="33">
        <v>0</v>
      </c>
      <c r="F37" s="33"/>
      <c r="G37" s="33"/>
      <c r="H37" s="33"/>
      <c r="I37" s="33"/>
      <c r="J37" s="33"/>
      <c r="K37" s="232">
        <f t="shared" si="4"/>
        <v>0</v>
      </c>
      <c r="L37" s="33">
        <f t="shared" si="5"/>
        <v>0</v>
      </c>
      <c r="M37" s="345">
        <f t="shared" si="6"/>
        <v>0</v>
      </c>
      <c r="N37" s="345">
        <f t="shared" si="7"/>
        <v>0</v>
      </c>
      <c r="O37" s="345">
        <f t="shared" si="8"/>
        <v>0</v>
      </c>
      <c r="P37" s="98"/>
      <c r="Q37" s="42"/>
      <c r="R37" s="346"/>
    </row>
    <row r="38" spans="1:18" ht="26.15" customHeight="1" x14ac:dyDescent="0.35">
      <c r="A38" s="54">
        <v>2120296</v>
      </c>
      <c r="B38" s="228" t="str">
        <f>VLOOKUP(A38,'R2S1 Details'!27:110,2,FALSE)</f>
        <v>EA Program Page</v>
      </c>
      <c r="C38" s="357" t="s">
        <v>120</v>
      </c>
      <c r="D38" s="230">
        <f>VLOOKUP(A38,'R2S1 Details'!27:159,4,FALSE)</f>
        <v>44530</v>
      </c>
      <c r="E38" s="33">
        <f>VLOOKUP(A38,'R2S1 Details'!A27:Q117,17,0)</f>
        <v>3</v>
      </c>
      <c r="F38" s="33">
        <v>3</v>
      </c>
      <c r="G38" s="33"/>
      <c r="H38" s="33"/>
      <c r="I38" s="33"/>
      <c r="J38" s="33"/>
      <c r="K38" s="232">
        <f t="shared" si="4"/>
        <v>0</v>
      </c>
      <c r="L38" s="33">
        <f t="shared" si="5"/>
        <v>3</v>
      </c>
      <c r="M38" s="345">
        <f t="shared" si="6"/>
        <v>1</v>
      </c>
      <c r="N38" s="345">
        <f t="shared" si="7"/>
        <v>1</v>
      </c>
      <c r="O38" s="345">
        <f t="shared" si="8"/>
        <v>1</v>
      </c>
      <c r="P38" s="2"/>
      <c r="Q38" s="42"/>
      <c r="R38" s="346">
        <v>3</v>
      </c>
    </row>
    <row r="39" spans="1:18" ht="26.15" customHeight="1" x14ac:dyDescent="0.35">
      <c r="A39" s="164">
        <v>2120295</v>
      </c>
      <c r="B39" s="228" t="str">
        <f>VLOOKUP(A39,'R2S1 Details'!28:111,2,FALSE)</f>
        <v>HOPE Program Page</v>
      </c>
      <c r="C39" s="357" t="s">
        <v>120</v>
      </c>
      <c r="D39" s="230">
        <f>VLOOKUP(A39,'R2S1 Details'!28:160,4,FALSE)</f>
        <v>44530</v>
      </c>
      <c r="E39" s="33">
        <f>VLOOKUP(A39,'R2S1 Details'!A28:Q118,17,0)</f>
        <v>5</v>
      </c>
      <c r="F39" s="33">
        <v>5</v>
      </c>
      <c r="G39" s="33"/>
      <c r="H39" s="33"/>
      <c r="I39" s="33"/>
      <c r="J39" s="33"/>
      <c r="K39" s="232">
        <f t="shared" si="4"/>
        <v>0</v>
      </c>
      <c r="L39" s="33">
        <f t="shared" si="5"/>
        <v>5</v>
      </c>
      <c r="M39" s="345">
        <f t="shared" si="6"/>
        <v>1</v>
      </c>
      <c r="N39" s="345">
        <f t="shared" si="7"/>
        <v>1</v>
      </c>
      <c r="O39" s="345">
        <f t="shared" si="8"/>
        <v>1</v>
      </c>
      <c r="P39" s="2"/>
      <c r="Q39" s="41"/>
      <c r="R39" s="346">
        <v>5</v>
      </c>
    </row>
    <row r="40" spans="1:18" ht="26.15" customHeight="1" x14ac:dyDescent="0.35">
      <c r="A40" s="164">
        <v>2120304</v>
      </c>
      <c r="B40" s="228" t="str">
        <f>VLOOKUP(A40,'R2S1 Details'!29:112,2,FALSE)</f>
        <v>Updates to Help &amp; FAQ to add HOPE and EA</v>
      </c>
      <c r="C40" s="357" t="s">
        <v>120</v>
      </c>
      <c r="D40" s="230">
        <f>VLOOKUP(A40,'R2S1 Details'!29:161,4,FALSE)</f>
        <v>44524</v>
      </c>
      <c r="E40" s="33">
        <f>VLOOKUP(A40,'R2S1 Details'!A29:Q119,17,0)</f>
        <v>4</v>
      </c>
      <c r="F40" s="33">
        <v>4</v>
      </c>
      <c r="G40" s="33"/>
      <c r="H40" s="33"/>
      <c r="I40" s="33"/>
      <c r="J40" s="33"/>
      <c r="K40" s="232">
        <f t="shared" si="4"/>
        <v>0</v>
      </c>
      <c r="L40" s="33">
        <f t="shared" si="5"/>
        <v>4</v>
      </c>
      <c r="M40" s="345">
        <f t="shared" si="6"/>
        <v>1</v>
      </c>
      <c r="N40" s="345">
        <f t="shared" si="7"/>
        <v>1</v>
      </c>
      <c r="O40" s="345">
        <f t="shared" si="8"/>
        <v>1</v>
      </c>
      <c r="P40" s="2"/>
      <c r="Q40" s="41"/>
      <c r="R40" s="346">
        <v>4</v>
      </c>
    </row>
    <row r="41" spans="1:18" ht="26.15" customHeight="1" x14ac:dyDescent="0.35">
      <c r="A41" s="358">
        <v>2120297</v>
      </c>
      <c r="B41" s="228" t="str">
        <f>VLOOKUP(A41,'R2S1 Details'!30:113,2,FALSE)</f>
        <v>Updates to TANF Program Page</v>
      </c>
      <c r="C41" s="357" t="s">
        <v>120</v>
      </c>
      <c r="D41" s="230" t="str">
        <f>VLOOKUP(A41,'R2S1 Details'!30:162,4,FALSE)</f>
        <v>TBD</v>
      </c>
      <c r="E41" s="33">
        <f>VLOOKUP(A41,'R2S1 Details'!A30:Q120,17,0)</f>
        <v>4</v>
      </c>
      <c r="F41" s="33">
        <v>4</v>
      </c>
      <c r="G41" s="33"/>
      <c r="H41" s="33"/>
      <c r="I41" s="33"/>
      <c r="J41" s="33"/>
      <c r="K41" s="232">
        <f t="shared" si="4"/>
        <v>0</v>
      </c>
      <c r="L41" s="33">
        <f t="shared" si="5"/>
        <v>4</v>
      </c>
      <c r="M41" s="345">
        <f t="shared" si="6"/>
        <v>1</v>
      </c>
      <c r="N41" s="345">
        <f t="shared" si="7"/>
        <v>1</v>
      </c>
      <c r="O41" s="345">
        <f t="shared" si="8"/>
        <v>1</v>
      </c>
      <c r="P41" s="2"/>
      <c r="Q41" s="41"/>
      <c r="R41" s="346">
        <v>4</v>
      </c>
    </row>
    <row r="42" spans="1:18" ht="26.15" hidden="1" customHeight="1" x14ac:dyDescent="0.35">
      <c r="A42" s="1"/>
      <c r="B42" s="228"/>
      <c r="C42" s="229"/>
      <c r="D42" s="230"/>
      <c r="E42" s="231"/>
      <c r="F42" s="33"/>
      <c r="G42" s="33"/>
      <c r="H42" s="33"/>
      <c r="I42" s="33"/>
      <c r="J42" s="33"/>
      <c r="K42" s="232"/>
      <c r="L42" s="33"/>
      <c r="M42" s="345"/>
      <c r="N42" s="345"/>
      <c r="O42" s="345"/>
      <c r="P42" s="2"/>
      <c r="Q42" s="41"/>
      <c r="R42" s="346"/>
    </row>
    <row r="43" spans="1:18" ht="26.15" hidden="1" customHeight="1" x14ac:dyDescent="0.35">
      <c r="A43" s="1"/>
      <c r="B43" s="228"/>
      <c r="C43" s="229"/>
      <c r="D43" s="230"/>
      <c r="E43" s="231"/>
      <c r="F43" s="33"/>
      <c r="G43" s="33"/>
      <c r="H43" s="33"/>
      <c r="I43" s="33"/>
      <c r="J43" s="33"/>
      <c r="K43" s="232"/>
      <c r="L43" s="33"/>
      <c r="M43" s="345"/>
      <c r="N43" s="345"/>
      <c r="O43" s="345"/>
      <c r="P43" s="2"/>
      <c r="Q43" s="41"/>
      <c r="R43" s="346"/>
    </row>
    <row r="44" spans="1:18" ht="26.15" hidden="1" customHeight="1" x14ac:dyDescent="0.35">
      <c r="A44" s="1"/>
      <c r="B44" s="228"/>
      <c r="C44" s="229"/>
      <c r="D44" s="230"/>
      <c r="E44" s="231"/>
      <c r="F44" s="33"/>
      <c r="G44" s="33"/>
      <c r="H44" s="33"/>
      <c r="I44" s="33"/>
      <c r="J44" s="33"/>
      <c r="K44" s="232"/>
      <c r="L44" s="33"/>
      <c r="M44" s="345"/>
      <c r="N44" s="345"/>
      <c r="O44" s="345"/>
      <c r="P44" s="2"/>
      <c r="Q44" s="41"/>
      <c r="R44" s="346"/>
    </row>
    <row r="45" spans="1:18" ht="26.15" hidden="1" customHeight="1" x14ac:dyDescent="0.35">
      <c r="A45" s="1"/>
      <c r="B45" s="228"/>
      <c r="C45" s="229"/>
      <c r="D45" s="230"/>
      <c r="E45" s="231"/>
      <c r="F45" s="33"/>
      <c r="G45" s="33"/>
      <c r="H45" s="33"/>
      <c r="I45" s="33"/>
      <c r="J45" s="33"/>
      <c r="K45" s="232"/>
      <c r="L45" s="33"/>
      <c r="M45" s="345"/>
      <c r="N45" s="345"/>
      <c r="O45" s="345"/>
      <c r="P45" s="2"/>
      <c r="Q45" s="41"/>
      <c r="R45" s="346"/>
    </row>
    <row r="46" spans="1:18" ht="26.15" hidden="1" customHeight="1" x14ac:dyDescent="0.35">
      <c r="A46" s="1"/>
      <c r="B46" s="228"/>
      <c r="C46" s="229"/>
      <c r="D46" s="230"/>
      <c r="E46" s="231"/>
      <c r="F46" s="33"/>
      <c r="G46" s="33"/>
      <c r="H46" s="33"/>
      <c r="I46" s="33"/>
      <c r="J46" s="33"/>
      <c r="K46" s="232"/>
      <c r="L46" s="33"/>
      <c r="M46" s="345"/>
      <c r="N46" s="345"/>
      <c r="O46" s="345"/>
      <c r="P46" s="2"/>
      <c r="Q46" s="41"/>
      <c r="R46" s="346"/>
    </row>
    <row r="47" spans="1:18" ht="26.15" hidden="1" customHeight="1" x14ac:dyDescent="0.35">
      <c r="A47" s="1"/>
      <c r="B47" s="228"/>
      <c r="C47" s="229"/>
      <c r="D47" s="230"/>
      <c r="E47" s="231"/>
      <c r="F47" s="33"/>
      <c r="G47" s="33"/>
      <c r="H47" s="33"/>
      <c r="I47" s="33"/>
      <c r="J47" s="33"/>
      <c r="K47" s="232"/>
      <c r="L47" s="33"/>
      <c r="M47" s="345"/>
      <c r="N47" s="345"/>
      <c r="O47" s="345"/>
      <c r="P47" s="2"/>
      <c r="Q47" s="41"/>
      <c r="R47" s="346"/>
    </row>
    <row r="48" spans="1:18" ht="26.15" hidden="1" customHeight="1" x14ac:dyDescent="0.35">
      <c r="A48" s="1"/>
      <c r="B48" s="228"/>
      <c r="C48" s="229"/>
      <c r="D48" s="230"/>
      <c r="E48" s="231"/>
      <c r="F48" s="33"/>
      <c r="G48" s="33"/>
      <c r="H48" s="33"/>
      <c r="I48" s="33"/>
      <c r="J48" s="33"/>
      <c r="K48" s="232"/>
      <c r="L48" s="33"/>
      <c r="M48" s="345"/>
      <c r="N48" s="345"/>
      <c r="O48" s="345"/>
      <c r="P48" s="2"/>
      <c r="Q48" s="41"/>
      <c r="R48" s="346"/>
    </row>
    <row r="49" spans="1:18" ht="26.15" hidden="1" customHeight="1" x14ac:dyDescent="0.35">
      <c r="A49" s="1"/>
      <c r="B49" s="228"/>
      <c r="C49" s="229"/>
      <c r="D49" s="230"/>
      <c r="E49" s="231"/>
      <c r="F49" s="33"/>
      <c r="G49" s="33"/>
      <c r="H49" s="33"/>
      <c r="I49" s="33"/>
      <c r="J49" s="33"/>
      <c r="K49" s="232"/>
      <c r="L49" s="33"/>
      <c r="M49" s="345"/>
      <c r="N49" s="345"/>
      <c r="O49" s="345"/>
      <c r="P49" s="2"/>
      <c r="Q49" s="41"/>
      <c r="R49" s="346"/>
    </row>
    <row r="50" spans="1:18" ht="26.15" hidden="1" customHeight="1" x14ac:dyDescent="0.35">
      <c r="A50" s="1"/>
      <c r="B50" s="34"/>
      <c r="C50" s="35"/>
      <c r="D50" s="36"/>
      <c r="E50" s="33"/>
      <c r="F50" s="33"/>
      <c r="G50" s="33"/>
      <c r="H50" s="33"/>
      <c r="I50" s="33"/>
      <c r="J50" s="33"/>
      <c r="K50" s="59"/>
      <c r="L50" s="33"/>
      <c r="M50" s="345"/>
      <c r="N50" s="345"/>
      <c r="O50" s="345"/>
      <c r="P50" s="346"/>
      <c r="Q50" s="41"/>
      <c r="R50" s="346"/>
    </row>
    <row r="51" spans="1:18" ht="26.15" hidden="1" customHeight="1" x14ac:dyDescent="0.35">
      <c r="A51" s="1"/>
      <c r="B51" s="34"/>
      <c r="C51" s="35"/>
      <c r="D51" s="36"/>
      <c r="E51" s="33"/>
      <c r="F51" s="33"/>
      <c r="G51" s="33"/>
      <c r="H51" s="33"/>
      <c r="I51" s="33"/>
      <c r="J51" s="33"/>
      <c r="K51" s="59"/>
      <c r="L51" s="33"/>
      <c r="M51" s="345"/>
      <c r="N51" s="345"/>
      <c r="O51" s="345"/>
      <c r="P51" s="98"/>
      <c r="Q51" s="41"/>
      <c r="R51" s="346"/>
    </row>
    <row r="52" spans="1:18" ht="26.15" hidden="1" customHeight="1" x14ac:dyDescent="0.35">
      <c r="A52" s="1"/>
      <c r="B52" s="228"/>
      <c r="C52" s="229"/>
      <c r="D52" s="230"/>
      <c r="E52" s="231"/>
      <c r="F52" s="33"/>
      <c r="G52" s="33"/>
      <c r="H52" s="33"/>
      <c r="I52" s="33"/>
      <c r="J52" s="33"/>
      <c r="K52" s="232"/>
      <c r="L52" s="33"/>
      <c r="M52" s="345"/>
      <c r="N52" s="345"/>
      <c r="O52" s="345"/>
      <c r="P52" s="2"/>
      <c r="Q52" s="41"/>
      <c r="R52" s="346"/>
    </row>
    <row r="53" spans="1:18" ht="26.15" hidden="1" customHeight="1" x14ac:dyDescent="0.35">
      <c r="A53" s="1"/>
      <c r="B53" s="228"/>
      <c r="C53" s="229"/>
      <c r="D53" s="230"/>
      <c r="E53" s="231"/>
      <c r="F53" s="33"/>
      <c r="G53" s="33"/>
      <c r="H53" s="33"/>
      <c r="I53" s="33"/>
      <c r="J53" s="33"/>
      <c r="K53" s="232"/>
      <c r="L53" s="33"/>
      <c r="M53" s="345"/>
      <c r="N53" s="345"/>
      <c r="O53" s="345"/>
      <c r="P53" s="2"/>
      <c r="Q53" s="41"/>
      <c r="R53" s="346"/>
    </row>
    <row r="54" spans="1:18" ht="26.15" hidden="1" customHeight="1" x14ac:dyDescent="0.35">
      <c r="A54" s="1"/>
      <c r="B54" s="228"/>
      <c r="C54" s="229"/>
      <c r="D54" s="230"/>
      <c r="E54" s="231"/>
      <c r="F54" s="33"/>
      <c r="G54" s="33"/>
      <c r="H54" s="33"/>
      <c r="I54" s="33"/>
      <c r="J54" s="33"/>
      <c r="K54" s="232"/>
      <c r="L54" s="33"/>
      <c r="M54" s="345"/>
      <c r="N54" s="345"/>
      <c r="O54" s="345"/>
      <c r="P54" s="2"/>
      <c r="Q54" s="41"/>
      <c r="R54" s="346"/>
    </row>
    <row r="55" spans="1:18" ht="26.15" hidden="1" customHeight="1" x14ac:dyDescent="0.35">
      <c r="A55" s="1"/>
      <c r="B55" s="228"/>
      <c r="C55" s="229"/>
      <c r="D55" s="230"/>
      <c r="E55" s="231"/>
      <c r="F55" s="33"/>
      <c r="G55" s="33"/>
      <c r="H55" s="33"/>
      <c r="I55" s="33"/>
      <c r="J55" s="33"/>
      <c r="K55" s="232"/>
      <c r="L55" s="33"/>
      <c r="M55" s="345"/>
      <c r="N55" s="345"/>
      <c r="O55" s="345"/>
      <c r="P55" s="2"/>
      <c r="Q55" s="41"/>
      <c r="R55" s="346"/>
    </row>
    <row r="56" spans="1:18" ht="26.15" hidden="1" customHeight="1" x14ac:dyDescent="0.35">
      <c r="A56" s="1"/>
      <c r="B56" s="228"/>
      <c r="C56" s="229"/>
      <c r="D56" s="230"/>
      <c r="E56" s="231"/>
      <c r="F56" s="33"/>
      <c r="G56" s="33"/>
      <c r="H56" s="33"/>
      <c r="I56" s="33"/>
      <c r="J56" s="33"/>
      <c r="K56" s="232"/>
      <c r="L56" s="33"/>
      <c r="M56" s="345"/>
      <c r="N56" s="345"/>
      <c r="O56" s="345"/>
      <c r="P56" s="2"/>
      <c r="Q56" s="41"/>
      <c r="R56" s="346"/>
    </row>
    <row r="57" spans="1:18" ht="26.15" hidden="1" customHeight="1" x14ac:dyDescent="0.35">
      <c r="A57" s="1"/>
      <c r="B57" s="228"/>
      <c r="C57" s="229"/>
      <c r="D57" s="230"/>
      <c r="E57" s="231"/>
      <c r="F57" s="33"/>
      <c r="G57" s="33"/>
      <c r="H57" s="33"/>
      <c r="I57" s="33"/>
      <c r="J57" s="33"/>
      <c r="K57" s="232"/>
      <c r="L57" s="33"/>
      <c r="M57" s="345"/>
      <c r="N57" s="345"/>
      <c r="O57" s="345"/>
      <c r="P57" s="2"/>
      <c r="Q57" s="41"/>
      <c r="R57" s="346"/>
    </row>
    <row r="58" spans="1:18" ht="26.15" hidden="1" customHeight="1" x14ac:dyDescent="0.35">
      <c r="A58" s="1"/>
      <c r="B58" s="228"/>
      <c r="C58" s="229"/>
      <c r="D58" s="230"/>
      <c r="E58" s="231"/>
      <c r="F58" s="33"/>
      <c r="G58" s="33"/>
      <c r="H58" s="33"/>
      <c r="I58" s="33"/>
      <c r="J58" s="33"/>
      <c r="K58" s="232"/>
      <c r="L58" s="33"/>
      <c r="M58" s="345"/>
      <c r="N58" s="345"/>
      <c r="O58" s="345"/>
      <c r="P58" s="2"/>
      <c r="Q58" s="41"/>
      <c r="R58" s="346"/>
    </row>
    <row r="59" spans="1:18" ht="26.15" hidden="1" customHeight="1" x14ac:dyDescent="0.35">
      <c r="A59" s="1"/>
      <c r="B59" s="228"/>
      <c r="C59" s="35"/>
      <c r="D59" s="230"/>
      <c r="E59" s="231"/>
      <c r="F59" s="33"/>
      <c r="G59" s="33"/>
      <c r="H59" s="33"/>
      <c r="I59" s="33"/>
      <c r="J59" s="33"/>
      <c r="K59" s="232"/>
      <c r="L59" s="33"/>
      <c r="M59" s="345"/>
      <c r="N59" s="345"/>
      <c r="O59" s="345"/>
      <c r="P59" s="31"/>
      <c r="Q59" s="41"/>
      <c r="R59" s="346"/>
    </row>
    <row r="60" spans="1:18" ht="26.15" hidden="1" customHeight="1" x14ac:dyDescent="0.35">
      <c r="A60" s="1"/>
      <c r="B60" s="228"/>
      <c r="C60" s="229"/>
      <c r="D60" s="230"/>
      <c r="E60" s="231"/>
      <c r="F60" s="33"/>
      <c r="G60" s="33"/>
      <c r="H60" s="33"/>
      <c r="I60" s="33"/>
      <c r="J60" s="33"/>
      <c r="K60" s="232"/>
      <c r="L60" s="33"/>
      <c r="M60" s="345"/>
      <c r="N60" s="345"/>
      <c r="O60" s="345"/>
      <c r="P60" s="2"/>
      <c r="Q60" s="41"/>
      <c r="R60" s="346"/>
    </row>
    <row r="61" spans="1:18" ht="26.15" hidden="1" customHeight="1" x14ac:dyDescent="0.35">
      <c r="A61" s="1"/>
      <c r="B61" s="228"/>
      <c r="C61" s="229"/>
      <c r="D61" s="230"/>
      <c r="E61" s="231"/>
      <c r="F61" s="33"/>
      <c r="G61" s="33"/>
      <c r="H61" s="33"/>
      <c r="I61" s="33"/>
      <c r="J61" s="33"/>
      <c r="K61" s="232"/>
      <c r="L61" s="33"/>
      <c r="M61" s="345"/>
      <c r="N61" s="345"/>
      <c r="O61" s="345"/>
      <c r="P61" s="31"/>
      <c r="Q61" s="42"/>
      <c r="R61" s="346"/>
    </row>
    <row r="62" spans="1:18" ht="14.5" hidden="1" x14ac:dyDescent="0.35">
      <c r="A62" s="1"/>
      <c r="B62" s="34"/>
      <c r="C62" s="35"/>
      <c r="D62" s="36"/>
      <c r="E62" s="33"/>
      <c r="F62" s="33"/>
      <c r="G62" s="33"/>
      <c r="H62" s="33"/>
      <c r="I62" s="33"/>
      <c r="J62" s="33"/>
      <c r="K62" s="59"/>
      <c r="L62" s="33"/>
      <c r="M62" s="345"/>
      <c r="N62" s="345"/>
      <c r="O62" s="345"/>
      <c r="P62" s="98"/>
      <c r="Q62" s="41"/>
      <c r="R62" s="346"/>
    </row>
    <row r="63" spans="1:18" ht="26.15" hidden="1" customHeight="1" x14ac:dyDescent="0.35">
      <c r="A63" s="1"/>
      <c r="B63" s="34"/>
      <c r="C63" s="35"/>
      <c r="D63" s="36"/>
      <c r="E63" s="33"/>
      <c r="F63" s="33"/>
      <c r="G63" s="33"/>
      <c r="H63" s="33"/>
      <c r="I63" s="33"/>
      <c r="J63" s="33"/>
      <c r="K63" s="59"/>
      <c r="L63" s="33"/>
      <c r="M63" s="345"/>
      <c r="N63" s="345"/>
      <c r="O63" s="345"/>
      <c r="P63" s="98"/>
      <c r="Q63" s="42"/>
      <c r="R63" s="346"/>
    </row>
    <row r="64" spans="1:18" ht="26.15" hidden="1" customHeight="1" x14ac:dyDescent="0.35">
      <c r="A64" s="1"/>
      <c r="B64" s="34"/>
      <c r="C64" s="35"/>
      <c r="D64" s="36"/>
      <c r="E64" s="33"/>
      <c r="F64" s="33"/>
      <c r="G64" s="33"/>
      <c r="H64" s="33"/>
      <c r="I64" s="33"/>
      <c r="J64" s="33"/>
      <c r="K64" s="59"/>
      <c r="L64" s="33"/>
      <c r="M64" s="345"/>
      <c r="N64" s="345"/>
      <c r="O64" s="345"/>
      <c r="P64" s="98"/>
      <c r="Q64" s="41"/>
      <c r="R64" s="346"/>
    </row>
    <row r="65" spans="1:18" ht="26.15" hidden="1" customHeight="1" x14ac:dyDescent="0.35">
      <c r="A65" s="1"/>
      <c r="B65" s="34"/>
      <c r="C65" s="35"/>
      <c r="D65" s="36"/>
      <c r="E65" s="33"/>
      <c r="F65" s="33"/>
      <c r="G65" s="33"/>
      <c r="H65" s="33"/>
      <c r="I65" s="33"/>
      <c r="J65" s="33"/>
      <c r="K65" s="59"/>
      <c r="L65" s="33"/>
      <c r="M65" s="345"/>
      <c r="N65" s="345"/>
      <c r="O65" s="345"/>
      <c r="P65" s="98"/>
      <c r="Q65" s="41"/>
      <c r="R65" s="346"/>
    </row>
    <row r="66" spans="1:18" ht="26.15" hidden="1" customHeight="1" x14ac:dyDescent="0.35">
      <c r="A66" s="1"/>
      <c r="B66" s="34"/>
      <c r="C66" s="229"/>
      <c r="D66" s="230"/>
      <c r="E66" s="231"/>
      <c r="F66" s="33"/>
      <c r="G66" s="33"/>
      <c r="H66" s="33"/>
      <c r="I66" s="33"/>
      <c r="J66" s="33"/>
      <c r="K66" s="232"/>
      <c r="L66" s="33"/>
      <c r="M66" s="345"/>
      <c r="N66" s="345"/>
      <c r="O66" s="345"/>
      <c r="P66" s="2"/>
      <c r="Q66" s="41"/>
      <c r="R66" s="346"/>
    </row>
    <row r="67" spans="1:18" ht="26.15" hidden="1" customHeight="1" x14ac:dyDescent="0.35">
      <c r="A67" s="1"/>
      <c r="B67" s="34"/>
      <c r="C67" s="229"/>
      <c r="D67" s="230"/>
      <c r="E67" s="231"/>
      <c r="F67" s="33"/>
      <c r="G67" s="33"/>
      <c r="H67" s="33"/>
      <c r="I67" s="33"/>
      <c r="J67" s="33"/>
      <c r="K67" s="232"/>
      <c r="L67" s="33"/>
      <c r="M67" s="345"/>
      <c r="N67" s="345"/>
      <c r="O67" s="345"/>
      <c r="P67" s="2"/>
      <c r="Q67" s="41"/>
      <c r="R67" s="346"/>
    </row>
    <row r="68" spans="1:18" hidden="1" x14ac:dyDescent="0.3">
      <c r="A68" s="389" t="s">
        <v>110</v>
      </c>
      <c r="B68" s="390"/>
      <c r="C68" s="390"/>
      <c r="D68" s="391"/>
      <c r="E68" s="343">
        <f t="shared" ref="E68:L68" si="9">SUM(E12:E67)</f>
        <v>178</v>
      </c>
      <c r="F68" s="343">
        <f t="shared" si="9"/>
        <v>178</v>
      </c>
      <c r="G68" s="343">
        <f t="shared" si="9"/>
        <v>0</v>
      </c>
      <c r="H68" s="343">
        <f t="shared" si="9"/>
        <v>0</v>
      </c>
      <c r="I68" s="343">
        <f t="shared" si="9"/>
        <v>0</v>
      </c>
      <c r="J68" s="343">
        <f t="shared" si="9"/>
        <v>0</v>
      </c>
      <c r="K68" s="61">
        <f t="shared" si="9"/>
        <v>0</v>
      </c>
      <c r="L68" s="343">
        <f t="shared" si="9"/>
        <v>178</v>
      </c>
      <c r="M68" s="38">
        <f>L68/E68</f>
        <v>1</v>
      </c>
      <c r="N68" s="38">
        <f>IFERROR(F68/L68,0)</f>
        <v>1</v>
      </c>
      <c r="O68" s="38">
        <f>IFERROR(R68/L68,0)</f>
        <v>0.7865168539325843</v>
      </c>
      <c r="P68" s="37"/>
      <c r="Q68" s="41"/>
      <c r="R68" s="30">
        <f>SUM(R12:R67)</f>
        <v>140</v>
      </c>
    </row>
    <row r="69" spans="1:18" hidden="1" x14ac:dyDescent="0.3"/>
    <row r="70" spans="1:18" hidden="1" x14ac:dyDescent="0.3"/>
    <row r="71" spans="1:18" hidden="1" x14ac:dyDescent="0.3"/>
  </sheetData>
  <autoFilter ref="A11:R71" xr:uid="{F4424A7D-8DAA-4533-B98A-C3ED3808CCF1}">
    <filterColumn colId="2">
      <filters>
        <filter val="QA Passed"/>
      </filters>
    </filterColumn>
  </autoFilter>
  <mergeCells count="19">
    <mergeCell ref="I9:K9"/>
    <mergeCell ref="L9:M9"/>
    <mergeCell ref="A68:D68"/>
    <mergeCell ref="G7:G8"/>
    <mergeCell ref="H7:H8"/>
    <mergeCell ref="I7:K8"/>
    <mergeCell ref="L7:M8"/>
    <mergeCell ref="N7:N8"/>
    <mergeCell ref="O7:O8"/>
    <mergeCell ref="A1:K1"/>
    <mergeCell ref="I2:J2"/>
    <mergeCell ref="I3:J3"/>
    <mergeCell ref="A6:O6"/>
    <mergeCell ref="A7:A8"/>
    <mergeCell ref="B7:B8"/>
    <mergeCell ref="C7:C8"/>
    <mergeCell ref="D7:D8"/>
    <mergeCell ref="E7:E8"/>
    <mergeCell ref="F7:F8"/>
  </mergeCells>
  <conditionalFormatting sqref="A42:A51">
    <cfRule type="duplicateValues" dxfId="40" priority="6"/>
  </conditionalFormatting>
  <conditionalFormatting sqref="A52:A58">
    <cfRule type="duplicateValues" dxfId="39" priority="5"/>
  </conditionalFormatting>
  <conditionalFormatting sqref="A59">
    <cfRule type="duplicateValues" dxfId="38" priority="4"/>
  </conditionalFormatting>
  <conditionalFormatting sqref="A60:A61">
    <cfRule type="duplicateValues" dxfId="37" priority="3"/>
  </conditionalFormatting>
  <hyperlinks>
    <hyperlink ref="A12" r:id="rId1" display="https://octane.deloitte.com/ui/entity-navigation.jsp?p=1001/399004&amp;entityType=work_item&amp;id=2120319" xr:uid="{E039C67F-8D02-475C-A19C-5CA9A53439A1}"/>
    <hyperlink ref="A13" r:id="rId2" display="https://octane.deloitte.com/ui/entity-navigation.jsp?p=1001/399004&amp;entityType=work_item&amp;id=2120305" xr:uid="{D1E034F5-F51F-4267-9894-51830816285E}"/>
    <hyperlink ref="A14" r:id="rId3" display="https://octane.deloitte.com/ui/entity-navigation.jsp?p=1001/399004&amp;entityType=work_item&amp;id=2120298" xr:uid="{EE6744AC-B1F6-4A17-B748-91B92B047256}"/>
    <hyperlink ref="A15" r:id="rId4" display="https://octane.deloitte.com/ui/entity-navigation.jsp?p=1001/399004&amp;entityType=work_item&amp;id=2120320" xr:uid="{54F5EAC7-5303-4912-B722-D259A16DE161}"/>
    <hyperlink ref="A16" r:id="rId5" display="https://octane.deloitte.com/ui/entity-navigation.jsp?p=1001/399004&amp;entityType=work_item&amp;id=2120306" xr:uid="{51DAF251-1A03-4E17-8DC8-F1E0D7F0A7AD}"/>
    <hyperlink ref="A17" r:id="rId6" display="https://octane.deloitte.com/ui/entity-navigation.jsp?p=1001/399004&amp;entityType=work_item&amp;id=2120321" xr:uid="{9CA5D480-B41D-42DE-A295-2BE7D21488B8}"/>
    <hyperlink ref="A18" r:id="rId7" display="https://octane.deloitte.com/ui/entity-navigation.jsp?p=1001/399004&amp;entityType=work_item&amp;id=2120307" xr:uid="{71468FD4-563C-44E4-8F38-A4EA87962CC4}"/>
    <hyperlink ref="A19" r:id="rId8" display="https://octane.deloitte.com/ui/entity-navigation.jsp?p=1001/399004&amp;entityType=work_item&amp;id=2120322" xr:uid="{62C35589-DF14-45E0-BC5A-C3F46676D670}"/>
    <hyperlink ref="A20" r:id="rId9" display="https://octane.deloitte.com/ui/entity-navigation.jsp?p=1001/399004&amp;entityType=work_item&amp;id=2120308" xr:uid="{670811EC-2E8B-4026-A5F0-BB81FFFF2770}"/>
    <hyperlink ref="A21" r:id="rId10" display="https://octane.deloitte.com/ui/entity-navigation.jsp?p=1001/399004&amp;entityType=work_item&amp;id=2120323" xr:uid="{772464C3-F175-4AF9-8C0D-E38BF2D24D48}"/>
    <hyperlink ref="A22" r:id="rId11" display="https://octane.deloitte.com/ui/entity-navigation.jsp?p=1001/399004&amp;entityType=work_item&amp;id=2120309" xr:uid="{B3AAB9FA-31E6-4ADC-BBF0-5425933FC879}"/>
    <hyperlink ref="A23" r:id="rId12" display="https://octane.deloitte.com/ui/entity-navigation.jsp?p=1001/399004&amp;entityType=work_item&amp;id=2120324" xr:uid="{3109347D-4359-4222-9648-B7BC5B2B4AD5}"/>
    <hyperlink ref="A24" r:id="rId13" display="https://octane.deloitte.com/ui/entity-navigation.jsp?p=1001/399004&amp;entityType=work_item&amp;id=2120310" xr:uid="{EC209353-9580-4E3C-AE06-182FD4870970}"/>
    <hyperlink ref="A25" r:id="rId14" display="https://octane.deloitte.com/ui/entity-navigation.jsp?p=1001/399004&amp;entityType=work_item&amp;id=2120314" xr:uid="{815E4D61-6408-4C5A-8E9C-11119B909B04}"/>
    <hyperlink ref="A26" r:id="rId15" display="https://octane.deloitte.com/ui/entity-navigation.jsp?p=1001/399004&amp;entityType=work_item&amp;id=2120312" xr:uid="{270FB4ED-773B-491B-95A3-2B5C56A22AF2}"/>
    <hyperlink ref="A27" r:id="rId16" display="https://octane.deloitte.com/ui/entity-navigation.jsp?p=1001/399004&amp;entityType=work_item&amp;id=2120313" xr:uid="{95ED8DC7-60B8-4DAB-B3A3-5FA749A704AA}"/>
    <hyperlink ref="A28" r:id="rId17" display="https://octane.deloitte.com/ui/entity-navigation.jsp?p=1001/399004&amp;entityType=work_item&amp;id=2120311" xr:uid="{3D377704-E6A6-4314-A7C1-E5F07D4E821C}"/>
    <hyperlink ref="A29" r:id="rId18" display="https://octane.deloitte.com/ui/entity-navigation.jsp?p=1001/399004&amp;entityType=work_item&amp;id=2120316" xr:uid="{E8DC1FDB-3DD4-496B-9361-8F27B1B6F58E}"/>
    <hyperlink ref="A30" r:id="rId19" display="https://octane.deloitte.com/ui/entity-navigation.jsp?p=1001/399004&amp;entityType=work_item&amp;id=2120315" xr:uid="{53EB991B-F25D-45C5-8EA5-EF673A9F59EE}"/>
    <hyperlink ref="A31" r:id="rId20" display="https://octane.deloitte.com/ui/entity-navigation.jsp?p=1001/399004&amp;entityType=work_item&amp;id=2120325" xr:uid="{4726EDD9-DE20-45B0-ACC9-6CF5BC7CDED8}"/>
    <hyperlink ref="A32" r:id="rId21" display="https://octane.deloitte.com/ui/entity-navigation.jsp?p=1001/399004&amp;entityType=work_item&amp;id=2120317" xr:uid="{B7A80721-A634-4FB2-BC36-88B489262CDB}"/>
    <hyperlink ref="A33" r:id="rId22" display="https://octane.deloitte.com/ui/entity-navigation.jsp?p=1001/399004&amp;entityType=work_item&amp;id=2120318" xr:uid="{2545D12D-A6B9-4BA8-9A8A-92F09065C547}"/>
    <hyperlink ref="A34" r:id="rId23" display="https://octane.deloitte.com/ui/entity-navigation.jsp?p=1001/399004&amp;entityType=work_item&amp;id=2120299" xr:uid="{32225687-9165-4327-8DBD-FF5EFFBA7D04}"/>
    <hyperlink ref="A35" r:id="rId24" display="https://octane.deloitte.com/ui/entity-navigation.jsp?p=1001/399004&amp;entityType=work_item&amp;id=2120300" xr:uid="{4BCC29F6-1A09-46D1-8D23-01AA4519547F}"/>
    <hyperlink ref="A36" r:id="rId25" display="https://octane.deloitte.com/ui/entity-navigation.jsp?p=1001/399004&amp;entityType=work_item&amp;id=2120301" xr:uid="{A2ED0ECC-FFD9-48CE-AA0B-61AC3CA96AA4}"/>
    <hyperlink ref="A37" r:id="rId26" display="https://octane.deloitte.com/ui/entity-navigation.jsp?p=1001/399004&amp;entityType=work_item&amp;id=2120302" xr:uid="{CFE6A909-7A3C-4F51-A662-966B5420E588}"/>
    <hyperlink ref="A38" r:id="rId27" display="https://octane.deloitte.com/ui/entity-navigation.jsp?p=1001/399004&amp;entityType=work_item&amp;id=2120296" xr:uid="{8DB3D482-FFB2-44E9-8EAE-DEB251528FA9}"/>
    <hyperlink ref="A39" r:id="rId28" display="https://octane.deloitte.com/ui/entity-navigation.jsp?p=1001/399004&amp;entityType=work_item&amp;id=2120295" xr:uid="{ADA4C061-9A82-4CC0-B637-82776B329EB7}"/>
    <hyperlink ref="A40" r:id="rId29" display="https://octane.deloitte.com/ui/entity-navigation.jsp?p=1001/399004&amp;entityType=work_item&amp;id=2120304" xr:uid="{43B4FAD7-CAFC-44A3-8D1D-84265BCC50AA}"/>
    <hyperlink ref="A41" r:id="rId30" display="https://octane.deloitte.com/ui/entity-navigation.jsp?p=1001/399004&amp;entityType=work_item&amp;id=2120297" xr:uid="{5174984C-EAB6-4C67-BCD5-710DD1C9C87E}"/>
  </hyperlinks>
  <pageMargins left="0.7" right="0.7" top="0.75" bottom="0.75" header="0.3" footer="0.3"/>
  <pageSetup paperSize="9" orientation="portrait" r:id="rId3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126A1-DE64-452C-8950-9E393D9F5F60}">
  <dimension ref="A1:Q35"/>
  <sheetViews>
    <sheetView zoomScale="85" workbookViewId="0">
      <selection activeCell="B17" sqref="B17"/>
    </sheetView>
  </sheetViews>
  <sheetFormatPr defaultColWidth="8.7265625" defaultRowHeight="13" x14ac:dyDescent="0.3"/>
  <cols>
    <col min="1" max="1" width="8.7265625" style="56"/>
    <col min="2" max="2" width="57.1796875" style="100" customWidth="1"/>
    <col min="3" max="3" width="7.1796875" style="56" customWidth="1"/>
    <col min="4" max="4" width="16.81640625" style="89" customWidth="1"/>
    <col min="5" max="5" width="13.453125" style="56" customWidth="1"/>
    <col min="6" max="6" width="15.81640625" style="56" customWidth="1"/>
    <col min="7" max="7" width="14.453125" style="89" customWidth="1"/>
    <col min="8" max="8" width="14.7265625" style="89" customWidth="1"/>
    <col min="9" max="9" width="19.54296875" style="56" customWidth="1"/>
    <col min="10" max="10" width="18.1796875" style="56" bestFit="1" customWidth="1"/>
    <col min="11" max="11" width="11.81640625" style="56" customWidth="1"/>
    <col min="12" max="13" width="8.7265625" style="56"/>
    <col min="14" max="14" width="24.81640625" style="56" customWidth="1"/>
    <col min="15" max="15" width="8.7265625" style="56" customWidth="1"/>
    <col min="16" max="16" width="19.1796875" style="56" customWidth="1"/>
    <col min="17" max="17" width="24.26953125" style="56" customWidth="1"/>
    <col min="18" max="16384" width="8.7265625" style="56"/>
  </cols>
  <sheetData>
    <row r="1" spans="1:17" x14ac:dyDescent="0.3">
      <c r="A1" s="417" t="s">
        <v>1636</v>
      </c>
      <c r="B1" s="417"/>
      <c r="C1" s="417"/>
      <c r="D1" s="417"/>
      <c r="E1" s="417"/>
      <c r="F1" s="417"/>
      <c r="G1" s="417"/>
      <c r="H1" s="417"/>
      <c r="I1" s="417"/>
      <c r="J1" s="417"/>
      <c r="K1" s="417"/>
      <c r="L1" s="417"/>
      <c r="M1" s="417"/>
      <c r="N1" s="417"/>
      <c r="O1" s="417"/>
      <c r="P1" s="417"/>
    </row>
    <row r="2" spans="1:17" ht="15.5" x14ac:dyDescent="0.3">
      <c r="A2" s="210" t="s">
        <v>1</v>
      </c>
      <c r="B2" s="101" t="s">
        <v>2</v>
      </c>
      <c r="C2" s="210" t="s">
        <v>240</v>
      </c>
      <c r="D2" s="210" t="s">
        <v>3</v>
      </c>
      <c r="E2" s="210" t="s">
        <v>154</v>
      </c>
      <c r="F2" s="210" t="s">
        <v>5</v>
      </c>
      <c r="G2" s="210" t="s">
        <v>6</v>
      </c>
      <c r="H2" s="210" t="s">
        <v>7</v>
      </c>
      <c r="I2" s="210" t="s">
        <v>8</v>
      </c>
      <c r="J2" s="210" t="s">
        <v>9</v>
      </c>
      <c r="K2" s="210" t="s">
        <v>10</v>
      </c>
      <c r="L2" s="210" t="s">
        <v>12</v>
      </c>
      <c r="M2" s="210" t="s">
        <v>13</v>
      </c>
      <c r="N2" s="210" t="s">
        <v>14</v>
      </c>
      <c r="O2" s="210" t="s">
        <v>15</v>
      </c>
      <c r="P2" s="210" t="s">
        <v>18</v>
      </c>
      <c r="Q2" s="56" t="s">
        <v>541</v>
      </c>
    </row>
    <row r="3" spans="1:17" ht="14.5" customHeight="1" x14ac:dyDescent="0.3">
      <c r="A3" s="164">
        <v>2120319</v>
      </c>
      <c r="B3" s="164" t="s">
        <v>2320</v>
      </c>
      <c r="C3" s="41"/>
      <c r="D3" s="111">
        <v>44511</v>
      </c>
      <c r="E3" s="111"/>
      <c r="F3" s="346">
        <v>3</v>
      </c>
      <c r="G3" s="346">
        <v>4</v>
      </c>
      <c r="H3" s="346"/>
      <c r="I3" s="41" t="s">
        <v>104</v>
      </c>
      <c r="J3" s="41" t="s">
        <v>1095</v>
      </c>
      <c r="K3" s="41"/>
      <c r="L3" s="103"/>
      <c r="M3" s="103"/>
      <c r="N3" s="346">
        <v>1.5</v>
      </c>
      <c r="O3" s="41"/>
      <c r="P3" s="41"/>
      <c r="Q3" s="56">
        <f>IF(ISBLANK(G3),F3,G3)</f>
        <v>4</v>
      </c>
    </row>
    <row r="4" spans="1:17" ht="14.5" customHeight="1" x14ac:dyDescent="0.3">
      <c r="A4" s="164">
        <v>2120305</v>
      </c>
      <c r="B4" s="164" t="s">
        <v>2321</v>
      </c>
      <c r="C4" s="41"/>
      <c r="D4" s="111">
        <v>44511</v>
      </c>
      <c r="E4" s="111"/>
      <c r="F4" s="346">
        <v>4</v>
      </c>
      <c r="G4" s="346">
        <v>4</v>
      </c>
      <c r="H4" s="346"/>
      <c r="I4" s="41" t="s">
        <v>104</v>
      </c>
      <c r="J4" s="41" t="s">
        <v>1095</v>
      </c>
      <c r="K4" s="41"/>
      <c r="L4" s="103"/>
      <c r="M4" s="103"/>
      <c r="N4" s="346">
        <v>2</v>
      </c>
      <c r="O4" s="41"/>
      <c r="P4" s="41"/>
      <c r="Q4" s="56">
        <f>IF(ISBLANK(G4),F4,G4)</f>
        <v>4</v>
      </c>
    </row>
    <row r="5" spans="1:17" ht="14.5" x14ac:dyDescent="0.3">
      <c r="A5" s="164">
        <v>2120298</v>
      </c>
      <c r="B5" s="164" t="s">
        <v>2322</v>
      </c>
      <c r="C5" s="41"/>
      <c r="D5" s="111">
        <v>44511</v>
      </c>
      <c r="E5" s="41"/>
      <c r="F5" s="346">
        <v>7</v>
      </c>
      <c r="G5" s="346">
        <v>4</v>
      </c>
      <c r="H5" s="346"/>
      <c r="I5" s="41" t="s">
        <v>104</v>
      </c>
      <c r="J5" s="41" t="s">
        <v>520</v>
      </c>
      <c r="K5" s="41"/>
      <c r="L5" s="41"/>
      <c r="M5" s="41"/>
      <c r="N5" s="346">
        <v>3.5</v>
      </c>
      <c r="O5" s="41"/>
      <c r="P5" s="41"/>
      <c r="Q5" s="56">
        <f t="shared" ref="Q5:Q23" si="0">IF(ISBLANK(G5),F5,G5)</f>
        <v>4</v>
      </c>
    </row>
    <row r="6" spans="1:17" ht="14.5" customHeight="1" x14ac:dyDescent="0.3">
      <c r="A6" s="164">
        <v>2120320</v>
      </c>
      <c r="B6" s="164" t="s">
        <v>2323</v>
      </c>
      <c r="C6" s="41"/>
      <c r="D6" s="111">
        <v>44511</v>
      </c>
      <c r="E6" s="111"/>
      <c r="F6" s="346">
        <v>3</v>
      </c>
      <c r="G6" s="346">
        <v>4</v>
      </c>
      <c r="H6" s="346"/>
      <c r="I6" s="41" t="s">
        <v>104</v>
      </c>
      <c r="J6" s="41" t="s">
        <v>30</v>
      </c>
      <c r="K6" s="41"/>
      <c r="L6" s="103"/>
      <c r="M6" s="103"/>
      <c r="N6" s="346">
        <v>1.5</v>
      </c>
      <c r="O6" s="41"/>
      <c r="P6" s="41"/>
      <c r="Q6" s="56">
        <f>IF(ISBLANK(G6),F6,G6)</f>
        <v>4</v>
      </c>
    </row>
    <row r="7" spans="1:17" ht="14.5" customHeight="1" x14ac:dyDescent="0.3">
      <c r="A7" s="164">
        <v>2120306</v>
      </c>
      <c r="B7" s="164" t="s">
        <v>2324</v>
      </c>
      <c r="C7" s="41"/>
      <c r="D7" s="111">
        <v>44511</v>
      </c>
      <c r="E7" s="111"/>
      <c r="F7" s="346">
        <v>3</v>
      </c>
      <c r="G7" s="346">
        <v>4</v>
      </c>
      <c r="H7" s="346"/>
      <c r="I7" s="41" t="s">
        <v>104</v>
      </c>
      <c r="J7" s="41" t="s">
        <v>30</v>
      </c>
      <c r="K7" s="41"/>
      <c r="L7" s="103"/>
      <c r="M7" s="103"/>
      <c r="N7" s="346">
        <v>1.5</v>
      </c>
      <c r="O7" s="41"/>
      <c r="P7" s="41"/>
      <c r="Q7" s="56">
        <f t="shared" si="0"/>
        <v>4</v>
      </c>
    </row>
    <row r="8" spans="1:17" ht="14.5" x14ac:dyDescent="0.3">
      <c r="A8" s="164">
        <v>2120321</v>
      </c>
      <c r="B8" s="164" t="s">
        <v>2325</v>
      </c>
      <c r="C8" s="41"/>
      <c r="D8" s="111">
        <v>44511</v>
      </c>
      <c r="E8" s="41"/>
      <c r="F8" s="346">
        <v>4</v>
      </c>
      <c r="G8" s="346">
        <v>4</v>
      </c>
      <c r="H8" s="346"/>
      <c r="I8" s="41" t="s">
        <v>104</v>
      </c>
      <c r="J8" s="41" t="s">
        <v>30</v>
      </c>
      <c r="K8" s="41"/>
      <c r="L8" s="41"/>
      <c r="M8" s="41"/>
      <c r="N8" s="346">
        <v>2</v>
      </c>
      <c r="O8" s="41"/>
      <c r="P8" s="41"/>
      <c r="Q8" s="56">
        <f t="shared" si="0"/>
        <v>4</v>
      </c>
    </row>
    <row r="9" spans="1:17" ht="14.5" x14ac:dyDescent="0.3">
      <c r="A9" s="164">
        <v>2120307</v>
      </c>
      <c r="B9" s="164" t="s">
        <v>2326</v>
      </c>
      <c r="C9" s="41"/>
      <c r="D9" s="111">
        <v>44511</v>
      </c>
      <c r="E9" s="111"/>
      <c r="F9" s="346">
        <v>3</v>
      </c>
      <c r="G9" s="346">
        <v>4</v>
      </c>
      <c r="H9" s="346"/>
      <c r="I9" s="41" t="s">
        <v>104</v>
      </c>
      <c r="J9" s="41" t="s">
        <v>1048</v>
      </c>
      <c r="K9" s="41"/>
      <c r="L9" s="103"/>
      <c r="M9" s="103"/>
      <c r="N9" s="346">
        <v>1.5</v>
      </c>
      <c r="O9" s="41"/>
      <c r="P9" s="41"/>
      <c r="Q9" s="56">
        <f t="shared" si="0"/>
        <v>4</v>
      </c>
    </row>
    <row r="10" spans="1:17" ht="14.5" x14ac:dyDescent="0.3">
      <c r="A10" s="164">
        <v>2120322</v>
      </c>
      <c r="B10" s="164" t="s">
        <v>2327</v>
      </c>
      <c r="C10" s="41"/>
      <c r="D10" s="111">
        <v>44517</v>
      </c>
      <c r="E10" s="111"/>
      <c r="F10" s="346">
        <v>10</v>
      </c>
      <c r="G10" s="346">
        <v>10</v>
      </c>
      <c r="H10" s="346"/>
      <c r="I10" s="41" t="s">
        <v>104</v>
      </c>
      <c r="J10" s="41" t="s">
        <v>30</v>
      </c>
      <c r="K10" s="41"/>
      <c r="L10" s="41"/>
      <c r="M10" s="41"/>
      <c r="N10" s="346">
        <v>6.5</v>
      </c>
      <c r="O10" s="41"/>
      <c r="P10" s="41"/>
      <c r="Q10" s="56">
        <f t="shared" si="0"/>
        <v>10</v>
      </c>
    </row>
    <row r="11" spans="1:17" ht="14.5" x14ac:dyDescent="0.3">
      <c r="A11" s="164">
        <v>2120308</v>
      </c>
      <c r="B11" s="164" t="s">
        <v>2328</v>
      </c>
      <c r="C11" s="41"/>
      <c r="D11" s="111">
        <v>44515</v>
      </c>
      <c r="E11" s="111"/>
      <c r="F11" s="346">
        <v>8</v>
      </c>
      <c r="G11" s="346">
        <v>6</v>
      </c>
      <c r="H11" s="346"/>
      <c r="I11" s="41" t="s">
        <v>104</v>
      </c>
      <c r="J11" s="41" t="s">
        <v>46</v>
      </c>
      <c r="K11" s="41"/>
      <c r="L11" s="41"/>
      <c r="M11" s="41"/>
      <c r="N11" s="346">
        <v>6</v>
      </c>
      <c r="O11" s="41"/>
      <c r="P11" s="41"/>
      <c r="Q11" s="56">
        <f t="shared" si="0"/>
        <v>6</v>
      </c>
    </row>
    <row r="12" spans="1:17" ht="14.5" x14ac:dyDescent="0.3">
      <c r="A12" s="164">
        <v>2120323</v>
      </c>
      <c r="B12" s="164" t="s">
        <v>2329</v>
      </c>
      <c r="C12" s="41"/>
      <c r="D12" s="111">
        <v>44516</v>
      </c>
      <c r="E12" s="111"/>
      <c r="F12" s="346">
        <v>5</v>
      </c>
      <c r="G12" s="346">
        <v>5</v>
      </c>
      <c r="H12" s="346"/>
      <c r="I12" s="41" t="s">
        <v>104</v>
      </c>
      <c r="J12" s="41" t="s">
        <v>30</v>
      </c>
      <c r="K12" s="41"/>
      <c r="L12" s="41"/>
      <c r="M12" s="41"/>
      <c r="N12" s="346">
        <v>2.75</v>
      </c>
      <c r="O12" s="41"/>
      <c r="P12" s="41"/>
      <c r="Q12" s="56">
        <f t="shared" si="0"/>
        <v>5</v>
      </c>
    </row>
    <row r="13" spans="1:17" ht="14.5" x14ac:dyDescent="0.3">
      <c r="A13" s="164">
        <v>2120309</v>
      </c>
      <c r="B13" s="164" t="s">
        <v>2330</v>
      </c>
      <c r="C13" s="41"/>
      <c r="D13" s="111">
        <v>44516</v>
      </c>
      <c r="E13" s="41"/>
      <c r="F13" s="346">
        <v>8</v>
      </c>
      <c r="G13" s="346">
        <v>9</v>
      </c>
      <c r="H13" s="346"/>
      <c r="I13" s="41" t="s">
        <v>104</v>
      </c>
      <c r="J13" s="41" t="s">
        <v>1048</v>
      </c>
      <c r="K13" s="41"/>
      <c r="L13" s="41"/>
      <c r="M13" s="41"/>
      <c r="N13" s="346">
        <v>5.25</v>
      </c>
      <c r="O13" s="41"/>
      <c r="P13" s="41"/>
      <c r="Q13" s="56">
        <f t="shared" si="0"/>
        <v>9</v>
      </c>
    </row>
    <row r="14" spans="1:17" ht="14.5" x14ac:dyDescent="0.3">
      <c r="A14" s="164">
        <v>2120324</v>
      </c>
      <c r="B14" s="164" t="s">
        <v>2331</v>
      </c>
      <c r="C14" s="41"/>
      <c r="D14" s="111">
        <v>44519</v>
      </c>
      <c r="E14" s="111"/>
      <c r="F14" s="346">
        <v>8</v>
      </c>
      <c r="G14" s="346">
        <v>5</v>
      </c>
      <c r="H14" s="346"/>
      <c r="I14" s="41" t="s">
        <v>104</v>
      </c>
      <c r="J14" s="41" t="s">
        <v>30</v>
      </c>
      <c r="K14" s="41"/>
      <c r="L14" s="41"/>
      <c r="M14" s="41"/>
      <c r="N14" s="346">
        <v>4.75</v>
      </c>
      <c r="O14" s="41"/>
      <c r="P14" s="41"/>
      <c r="Q14" s="56">
        <f t="shared" si="0"/>
        <v>5</v>
      </c>
    </row>
    <row r="15" spans="1:17" ht="14.5" x14ac:dyDescent="0.3">
      <c r="A15" s="164">
        <v>2120310</v>
      </c>
      <c r="B15" s="164" t="s">
        <v>2332</v>
      </c>
      <c r="C15" s="41"/>
      <c r="D15" s="111">
        <v>44518</v>
      </c>
      <c r="E15" s="111"/>
      <c r="F15" s="346">
        <v>4</v>
      </c>
      <c r="G15" s="346">
        <v>4</v>
      </c>
      <c r="H15" s="346"/>
      <c r="I15" s="41" t="s">
        <v>104</v>
      </c>
      <c r="J15" s="41" t="s">
        <v>1095</v>
      </c>
      <c r="K15" s="41"/>
      <c r="L15" s="41"/>
      <c r="M15" s="41"/>
      <c r="N15" s="346">
        <v>2</v>
      </c>
      <c r="O15" s="41"/>
      <c r="P15" s="41"/>
      <c r="Q15" s="56">
        <f t="shared" si="0"/>
        <v>4</v>
      </c>
    </row>
    <row r="16" spans="1:17" ht="14.5" x14ac:dyDescent="0.3">
      <c r="A16" s="164">
        <v>2120314</v>
      </c>
      <c r="B16" s="164" t="s">
        <v>2333</v>
      </c>
      <c r="C16" s="41"/>
      <c r="D16" s="111">
        <v>44516</v>
      </c>
      <c r="E16" s="111"/>
      <c r="F16" s="346">
        <v>5</v>
      </c>
      <c r="G16" s="346">
        <v>6</v>
      </c>
      <c r="H16" s="346"/>
      <c r="I16" s="41" t="s">
        <v>104</v>
      </c>
      <c r="J16" s="41" t="s">
        <v>1048</v>
      </c>
      <c r="K16" s="41"/>
      <c r="L16" s="41"/>
      <c r="M16" s="41"/>
      <c r="N16" s="346">
        <v>3.75</v>
      </c>
      <c r="O16" s="41"/>
      <c r="P16" s="41"/>
      <c r="Q16" s="56">
        <f t="shared" si="0"/>
        <v>6</v>
      </c>
    </row>
    <row r="17" spans="1:17" ht="14.5" x14ac:dyDescent="0.3">
      <c r="A17" s="164">
        <v>2120312</v>
      </c>
      <c r="B17" s="164" t="s">
        <v>2334</v>
      </c>
      <c r="C17" s="41"/>
      <c r="D17" s="111">
        <v>44519</v>
      </c>
      <c r="E17" s="111"/>
      <c r="F17" s="346">
        <v>10</v>
      </c>
      <c r="G17" s="346">
        <v>8</v>
      </c>
      <c r="H17" s="346"/>
      <c r="I17" s="41" t="s">
        <v>104</v>
      </c>
      <c r="J17" s="41" t="s">
        <v>46</v>
      </c>
      <c r="K17" s="41"/>
      <c r="L17" s="41"/>
      <c r="M17" s="41"/>
      <c r="N17" s="346">
        <v>7.5</v>
      </c>
      <c r="O17" s="41"/>
      <c r="P17" s="41"/>
      <c r="Q17" s="56">
        <f t="shared" si="0"/>
        <v>8</v>
      </c>
    </row>
    <row r="18" spans="1:17" ht="14.5" x14ac:dyDescent="0.3">
      <c r="A18" s="164">
        <v>2120313</v>
      </c>
      <c r="B18" s="164" t="s">
        <v>2335</v>
      </c>
      <c r="C18" s="41"/>
      <c r="D18" s="111">
        <v>44522</v>
      </c>
      <c r="E18" s="111"/>
      <c r="F18" s="346">
        <v>5</v>
      </c>
      <c r="G18" s="346">
        <v>6</v>
      </c>
      <c r="H18" s="346"/>
      <c r="I18" s="41" t="s">
        <v>104</v>
      </c>
      <c r="J18" s="41" t="s">
        <v>46</v>
      </c>
      <c r="K18" s="41"/>
      <c r="L18" s="41"/>
      <c r="M18" s="41"/>
      <c r="N18" s="346">
        <v>3.75</v>
      </c>
      <c r="O18" s="41"/>
      <c r="P18" s="41"/>
      <c r="Q18" s="56">
        <f t="shared" si="0"/>
        <v>6</v>
      </c>
    </row>
    <row r="19" spans="1:17" ht="14.5" x14ac:dyDescent="0.3">
      <c r="A19" s="164">
        <v>2120311</v>
      </c>
      <c r="B19" s="164" t="s">
        <v>2336</v>
      </c>
      <c r="C19" s="41"/>
      <c r="D19" s="111">
        <v>44522</v>
      </c>
      <c r="E19" s="111"/>
      <c r="F19" s="346">
        <v>5</v>
      </c>
      <c r="G19" s="346">
        <v>7</v>
      </c>
      <c r="H19" s="346"/>
      <c r="I19" s="41" t="s">
        <v>104</v>
      </c>
      <c r="J19" s="41" t="s">
        <v>1048</v>
      </c>
      <c r="K19" s="41"/>
      <c r="L19" s="41"/>
      <c r="M19" s="41"/>
      <c r="N19" s="346">
        <v>3.75</v>
      </c>
      <c r="O19" s="41"/>
      <c r="P19" s="41"/>
      <c r="Q19" s="56">
        <f t="shared" si="0"/>
        <v>7</v>
      </c>
    </row>
    <row r="20" spans="1:17" ht="14.5" x14ac:dyDescent="0.3">
      <c r="A20" s="164">
        <v>2120316</v>
      </c>
      <c r="B20" s="164" t="s">
        <v>2337</v>
      </c>
      <c r="C20" s="41"/>
      <c r="D20" s="111">
        <v>44522</v>
      </c>
      <c r="E20" s="111"/>
      <c r="F20" s="346">
        <v>3</v>
      </c>
      <c r="G20" s="346">
        <v>4</v>
      </c>
      <c r="H20" s="346"/>
      <c r="I20" s="41" t="s">
        <v>104</v>
      </c>
      <c r="J20" s="41" t="s">
        <v>39</v>
      </c>
      <c r="K20" s="41"/>
      <c r="L20" s="41"/>
      <c r="M20" s="41"/>
      <c r="N20" s="346">
        <v>1.5</v>
      </c>
      <c r="O20" s="41"/>
      <c r="P20" s="41"/>
      <c r="Q20" s="56">
        <f t="shared" si="0"/>
        <v>4</v>
      </c>
    </row>
    <row r="21" spans="1:17" ht="14.5" x14ac:dyDescent="0.3">
      <c r="A21" s="164">
        <v>2120315</v>
      </c>
      <c r="B21" s="164" t="s">
        <v>2338</v>
      </c>
      <c r="C21" s="41"/>
      <c r="D21" s="111">
        <v>44524</v>
      </c>
      <c r="E21" s="111"/>
      <c r="F21" s="346">
        <v>5</v>
      </c>
      <c r="G21" s="346">
        <v>6</v>
      </c>
      <c r="H21" s="346"/>
      <c r="I21" s="41" t="s">
        <v>104</v>
      </c>
      <c r="J21" s="41" t="s">
        <v>46</v>
      </c>
      <c r="K21" s="41"/>
      <c r="L21" s="41"/>
      <c r="M21" s="41"/>
      <c r="N21" s="346">
        <v>2.5</v>
      </c>
      <c r="O21" s="41"/>
      <c r="P21" s="41"/>
      <c r="Q21" s="56">
        <f t="shared" si="0"/>
        <v>6</v>
      </c>
    </row>
    <row r="22" spans="1:17" ht="14.5" x14ac:dyDescent="0.3">
      <c r="A22" s="164">
        <v>2120325</v>
      </c>
      <c r="B22" s="164" t="s">
        <v>2339</v>
      </c>
      <c r="C22" s="41"/>
      <c r="D22" s="111" t="s">
        <v>162</v>
      </c>
      <c r="E22" s="111"/>
      <c r="F22" s="346">
        <v>10</v>
      </c>
      <c r="G22" s="346">
        <v>16</v>
      </c>
      <c r="H22" s="346"/>
      <c r="I22" s="41" t="s">
        <v>104</v>
      </c>
      <c r="J22" s="41" t="s">
        <v>1048</v>
      </c>
      <c r="K22" s="41"/>
      <c r="L22" s="41"/>
      <c r="M22" s="41"/>
      <c r="N22" s="346">
        <v>5.5</v>
      </c>
      <c r="O22" s="41"/>
      <c r="P22" s="41"/>
      <c r="Q22" s="56">
        <f t="shared" si="0"/>
        <v>16</v>
      </c>
    </row>
    <row r="23" spans="1:17" ht="14.5" x14ac:dyDescent="0.3">
      <c r="A23" s="164">
        <v>2120317</v>
      </c>
      <c r="B23" s="164" t="s">
        <v>2340</v>
      </c>
      <c r="C23" s="41"/>
      <c r="D23" s="111" t="s">
        <v>162</v>
      </c>
      <c r="E23" s="111"/>
      <c r="F23" s="346">
        <v>15</v>
      </c>
      <c r="G23" s="346">
        <v>20</v>
      </c>
      <c r="H23" s="346"/>
      <c r="I23" s="41" t="s">
        <v>104</v>
      </c>
      <c r="J23" s="41" t="s">
        <v>520</v>
      </c>
      <c r="K23" s="41"/>
      <c r="L23" s="41"/>
      <c r="M23" s="41"/>
      <c r="N23" s="346">
        <v>11.25</v>
      </c>
      <c r="O23" s="41"/>
      <c r="P23" s="41"/>
      <c r="Q23" s="56">
        <f t="shared" si="0"/>
        <v>20</v>
      </c>
    </row>
    <row r="24" spans="1:17" ht="14.5" x14ac:dyDescent="0.3">
      <c r="A24" s="164">
        <v>2120318</v>
      </c>
      <c r="B24" s="366" t="s">
        <v>2341</v>
      </c>
      <c r="C24" s="41"/>
      <c r="D24" s="111">
        <v>44524</v>
      </c>
      <c r="E24" s="111"/>
      <c r="F24" s="346">
        <v>5</v>
      </c>
      <c r="G24" s="346">
        <v>8</v>
      </c>
      <c r="H24" s="346"/>
      <c r="I24" s="41" t="s">
        <v>104</v>
      </c>
      <c r="J24" s="41" t="s">
        <v>520</v>
      </c>
      <c r="K24" s="41"/>
      <c r="L24" s="41"/>
      <c r="M24" s="41"/>
      <c r="N24" s="346">
        <v>3.75</v>
      </c>
      <c r="O24" s="41"/>
      <c r="P24" s="41"/>
      <c r="Q24" s="56">
        <f t="shared" ref="Q24:Q35" si="1">IF(ISBLANK(G24),F24,G24)</f>
        <v>8</v>
      </c>
    </row>
    <row r="25" spans="1:17" ht="14.5" x14ac:dyDescent="0.3">
      <c r="A25" s="164">
        <v>2120299</v>
      </c>
      <c r="B25" s="366" t="s">
        <v>2342</v>
      </c>
      <c r="C25" s="41"/>
      <c r="D25" s="111">
        <v>44523</v>
      </c>
      <c r="E25" s="111"/>
      <c r="F25" s="346">
        <v>10</v>
      </c>
      <c r="G25" s="346">
        <v>7</v>
      </c>
      <c r="H25" s="346"/>
      <c r="I25" s="41" t="s">
        <v>104</v>
      </c>
      <c r="J25" s="41" t="s">
        <v>39</v>
      </c>
      <c r="K25" s="41"/>
      <c r="L25" s="41"/>
      <c r="M25" s="41"/>
      <c r="N25" s="346">
        <v>5</v>
      </c>
      <c r="O25" s="41"/>
      <c r="P25" s="41"/>
      <c r="Q25" s="56">
        <f t="shared" si="1"/>
        <v>7</v>
      </c>
    </row>
    <row r="26" spans="1:17" ht="14.5" x14ac:dyDescent="0.3">
      <c r="A26" s="164">
        <v>2120300</v>
      </c>
      <c r="B26" s="164" t="s">
        <v>2343</v>
      </c>
      <c r="C26" s="41"/>
      <c r="D26" s="111" t="s">
        <v>162</v>
      </c>
      <c r="E26" s="111"/>
      <c r="F26" s="346">
        <v>15</v>
      </c>
      <c r="G26" s="346">
        <v>37</v>
      </c>
      <c r="H26" s="346"/>
      <c r="I26" s="41" t="s">
        <v>104</v>
      </c>
      <c r="J26" s="41" t="s">
        <v>520</v>
      </c>
      <c r="K26" s="41"/>
      <c r="L26" s="41"/>
      <c r="M26" s="41"/>
      <c r="N26" s="346">
        <v>8.75</v>
      </c>
      <c r="O26" s="41"/>
      <c r="P26" s="41"/>
      <c r="Q26" s="56">
        <f t="shared" si="1"/>
        <v>37</v>
      </c>
    </row>
    <row r="27" spans="1:17" ht="14.5" x14ac:dyDescent="0.3">
      <c r="A27" s="164">
        <v>2120301</v>
      </c>
      <c r="B27" s="366" t="s">
        <v>2344</v>
      </c>
      <c r="C27" s="41"/>
      <c r="D27" s="111">
        <v>44522</v>
      </c>
      <c r="E27" s="111"/>
      <c r="F27" s="346">
        <v>7</v>
      </c>
      <c r="G27" s="346">
        <v>5</v>
      </c>
      <c r="H27" s="346"/>
      <c r="I27" s="41" t="s">
        <v>104</v>
      </c>
      <c r="J27" s="41" t="s">
        <v>39</v>
      </c>
      <c r="K27" s="41"/>
      <c r="L27" s="41"/>
      <c r="M27" s="41"/>
      <c r="N27" s="346">
        <v>3.75</v>
      </c>
      <c r="O27" s="41"/>
      <c r="P27" s="41"/>
      <c r="Q27" s="56">
        <f t="shared" si="1"/>
        <v>5</v>
      </c>
    </row>
    <row r="28" spans="1:17" ht="14.5" x14ac:dyDescent="0.3">
      <c r="A28" s="164">
        <v>2120302</v>
      </c>
      <c r="B28" s="164" t="s">
        <v>2345</v>
      </c>
      <c r="C28" s="41"/>
      <c r="D28" s="111">
        <v>44530</v>
      </c>
      <c r="E28" s="111"/>
      <c r="F28" s="346">
        <v>7</v>
      </c>
      <c r="G28" s="346">
        <v>7</v>
      </c>
      <c r="H28" s="346"/>
      <c r="I28" s="41" t="s">
        <v>104</v>
      </c>
      <c r="J28" s="41" t="s">
        <v>39</v>
      </c>
      <c r="K28" s="41"/>
      <c r="L28" s="41"/>
      <c r="M28" s="41"/>
      <c r="N28" s="346">
        <v>5.25</v>
      </c>
      <c r="O28" s="41"/>
      <c r="P28" s="41"/>
      <c r="Q28" s="56">
        <f t="shared" si="1"/>
        <v>7</v>
      </c>
    </row>
    <row r="29" spans="1:17" ht="14.5" x14ac:dyDescent="0.3">
      <c r="A29" s="164">
        <v>2120296</v>
      </c>
      <c r="B29" s="164" t="s">
        <v>2346</v>
      </c>
      <c r="C29" s="41"/>
      <c r="D29" s="111">
        <v>44530</v>
      </c>
      <c r="E29" s="111"/>
      <c r="F29" s="346">
        <v>5</v>
      </c>
      <c r="G29" s="346">
        <v>3</v>
      </c>
      <c r="H29" s="346"/>
      <c r="I29" s="41" t="s">
        <v>104</v>
      </c>
      <c r="J29" s="41" t="s">
        <v>520</v>
      </c>
      <c r="K29" s="41"/>
      <c r="L29" s="41"/>
      <c r="M29" s="41"/>
      <c r="N29" s="346">
        <v>2.5</v>
      </c>
      <c r="O29" s="41"/>
      <c r="P29" s="41"/>
      <c r="Q29" s="56">
        <f t="shared" si="1"/>
        <v>3</v>
      </c>
    </row>
    <row r="30" spans="1:17" ht="14.5" x14ac:dyDescent="0.3">
      <c r="A30" s="164">
        <v>2120295</v>
      </c>
      <c r="B30" s="164" t="s">
        <v>2347</v>
      </c>
      <c r="C30" s="41"/>
      <c r="D30" s="111">
        <v>44530</v>
      </c>
      <c r="E30" s="111"/>
      <c r="F30" s="346">
        <v>5</v>
      </c>
      <c r="G30" s="346">
        <v>5</v>
      </c>
      <c r="H30" s="346"/>
      <c r="I30" s="41" t="s">
        <v>104</v>
      </c>
      <c r="J30" s="41" t="s">
        <v>1095</v>
      </c>
      <c r="K30" s="41"/>
      <c r="L30" s="41"/>
      <c r="M30" s="41"/>
      <c r="N30" s="346">
        <v>2.5</v>
      </c>
      <c r="O30" s="41"/>
      <c r="P30" s="41"/>
      <c r="Q30" s="56">
        <f t="shared" si="1"/>
        <v>5</v>
      </c>
    </row>
    <row r="31" spans="1:17" ht="14.5" x14ac:dyDescent="0.3">
      <c r="A31" s="164">
        <v>2120304</v>
      </c>
      <c r="B31" s="164" t="s">
        <v>2348</v>
      </c>
      <c r="C31" s="41"/>
      <c r="D31" s="111">
        <v>44524</v>
      </c>
      <c r="E31" s="111"/>
      <c r="F31" s="346">
        <v>4</v>
      </c>
      <c r="G31" s="346">
        <v>4</v>
      </c>
      <c r="H31" s="346"/>
      <c r="I31" s="41" t="s">
        <v>104</v>
      </c>
      <c r="J31" s="41" t="s">
        <v>1095</v>
      </c>
      <c r="K31" s="41"/>
      <c r="L31" s="41"/>
      <c r="M31" s="41"/>
      <c r="N31" s="346">
        <v>2</v>
      </c>
      <c r="O31" s="41"/>
      <c r="P31" s="41"/>
      <c r="Q31" s="56">
        <f t="shared" si="1"/>
        <v>4</v>
      </c>
    </row>
    <row r="32" spans="1:17" ht="14.5" x14ac:dyDescent="0.3">
      <c r="A32" s="164">
        <v>2120297</v>
      </c>
      <c r="B32" s="164" t="s">
        <v>2349</v>
      </c>
      <c r="C32" s="41"/>
      <c r="D32" s="111" t="s">
        <v>162</v>
      </c>
      <c r="E32" s="111"/>
      <c r="F32" s="346">
        <v>6</v>
      </c>
      <c r="G32" s="346">
        <v>4</v>
      </c>
      <c r="H32" s="346"/>
      <c r="I32" s="41" t="s">
        <v>104</v>
      </c>
      <c r="J32" s="41" t="s">
        <v>1095</v>
      </c>
      <c r="K32" s="41"/>
      <c r="L32" s="41"/>
      <c r="M32" s="41"/>
      <c r="N32" s="346">
        <v>3</v>
      </c>
      <c r="O32" s="41"/>
      <c r="P32" s="41"/>
      <c r="Q32" s="56">
        <f t="shared" si="1"/>
        <v>4</v>
      </c>
    </row>
    <row r="33" spans="1:17" ht="14.5" x14ac:dyDescent="0.3">
      <c r="A33" s="354"/>
      <c r="B33" s="354"/>
      <c r="C33" s="41"/>
      <c r="D33" s="111"/>
      <c r="E33" s="111"/>
      <c r="F33" s="346"/>
      <c r="G33" s="346"/>
      <c r="H33" s="346"/>
      <c r="I33" s="41"/>
      <c r="J33" s="41"/>
      <c r="K33" s="41"/>
      <c r="L33" s="41"/>
      <c r="M33" s="41"/>
      <c r="N33" s="41"/>
      <c r="O33" s="41"/>
      <c r="P33" s="41"/>
      <c r="Q33" s="56">
        <f t="shared" si="1"/>
        <v>0</v>
      </c>
    </row>
    <row r="34" spans="1:17" ht="14.5" x14ac:dyDescent="0.3">
      <c r="A34" s="354"/>
      <c r="B34" s="354"/>
      <c r="C34" s="41"/>
      <c r="D34" s="111"/>
      <c r="E34" s="111"/>
      <c r="F34" s="346"/>
      <c r="G34" s="346"/>
      <c r="H34" s="346"/>
      <c r="I34" s="41"/>
      <c r="J34" s="41"/>
      <c r="K34" s="41"/>
      <c r="L34" s="41"/>
      <c r="M34" s="41"/>
      <c r="N34" s="41"/>
      <c r="O34" s="41"/>
      <c r="P34" s="41"/>
      <c r="Q34" s="56">
        <f t="shared" si="1"/>
        <v>0</v>
      </c>
    </row>
    <row r="35" spans="1:17" ht="14.5" x14ac:dyDescent="0.3">
      <c r="A35" s="354"/>
      <c r="B35" s="354"/>
      <c r="C35" s="41"/>
      <c r="D35" s="111"/>
      <c r="E35" s="111"/>
      <c r="F35" s="346"/>
      <c r="G35" s="346"/>
      <c r="H35" s="346"/>
      <c r="I35" s="41"/>
      <c r="J35" s="41"/>
      <c r="K35" s="41"/>
      <c r="L35" s="41"/>
      <c r="M35" s="41"/>
      <c r="N35" s="41"/>
      <c r="O35" s="41"/>
      <c r="P35" s="41"/>
      <c r="Q35" s="56">
        <f t="shared" si="1"/>
        <v>0</v>
      </c>
    </row>
  </sheetData>
  <autoFilter ref="A2:Q35" xr:uid="{D1E433AB-90F2-4D14-A1A3-F4072BA7FEAC}"/>
  <mergeCells count="1">
    <mergeCell ref="A1:P1"/>
  </mergeCells>
  <hyperlinks>
    <hyperlink ref="A3" r:id="rId1" display="https://octane.deloitte.com/ui/entity-navigation.jsp?p=1001/399004&amp;entityType=work_item&amp;id=2120319" xr:uid="{FD804121-CC8F-4E03-A955-03864D6B9030}"/>
    <hyperlink ref="A4" r:id="rId2" display="https://octane.deloitte.com/ui/entity-navigation.jsp?p=1001/399004&amp;entityType=work_item&amp;id=2120305" xr:uid="{F59BC85D-17DC-4E7D-AA0F-D5BE2FB799CF}"/>
    <hyperlink ref="A5" r:id="rId3" display="https://octane.deloitte.com/ui/entity-navigation.jsp?p=1001/399004&amp;entityType=work_item&amp;id=2120298" xr:uid="{7A2B1CDA-7281-43E4-93EC-4EF3769649AC}"/>
    <hyperlink ref="A6" r:id="rId4" display="https://octane.deloitte.com/ui/entity-navigation.jsp?p=1001/399004&amp;entityType=work_item&amp;id=2120320" xr:uid="{36D77D15-CFB3-49D7-B63E-1A20D1965275}"/>
    <hyperlink ref="A7" r:id="rId5" display="https://octane.deloitte.com/ui/entity-navigation.jsp?p=1001/399004&amp;entityType=work_item&amp;id=2120306" xr:uid="{B79B56D4-9267-4908-98E7-74FA9921D002}"/>
    <hyperlink ref="A8" r:id="rId6" display="https://octane.deloitte.com/ui/entity-navigation.jsp?p=1001/399004&amp;entityType=work_item&amp;id=2120321" xr:uid="{476CDB39-F139-4E93-81A7-EBC8C2783AB2}"/>
    <hyperlink ref="A9" r:id="rId7" display="https://octane.deloitte.com/ui/entity-navigation.jsp?p=1001/399004&amp;entityType=work_item&amp;id=2120307" xr:uid="{B1C136C8-AC93-41B4-B9C4-1554B40DC0CA}"/>
    <hyperlink ref="A10" r:id="rId8" display="https://octane.deloitte.com/ui/entity-navigation.jsp?p=1001/399004&amp;entityType=work_item&amp;id=2120322" xr:uid="{DF882A5D-9823-4E61-B70F-F7050286B5D3}"/>
    <hyperlink ref="A11" r:id="rId9" display="https://octane.deloitte.com/ui/entity-navigation.jsp?p=1001/399004&amp;entityType=work_item&amp;id=2120308" xr:uid="{2F4063FE-E0CF-4D2C-816C-1A1574FF29C6}"/>
    <hyperlink ref="A12" r:id="rId10" display="https://octane.deloitte.com/ui/entity-navigation.jsp?p=1001/399004&amp;entityType=work_item&amp;id=2120323" xr:uid="{ACE7B8C4-A48D-408C-8A52-8CBEBA24822B}"/>
    <hyperlink ref="A13" r:id="rId11" display="https://octane.deloitte.com/ui/entity-navigation.jsp?p=1001/399004&amp;entityType=work_item&amp;id=2120309" xr:uid="{DA7792E4-CA88-4471-8F07-2CA888A0CBEF}"/>
    <hyperlink ref="A14" r:id="rId12" display="https://octane.deloitte.com/ui/entity-navigation.jsp?p=1001/399004&amp;entityType=work_item&amp;id=2120324" xr:uid="{510130F2-EEA0-40E5-AF4F-50657D1921AD}"/>
    <hyperlink ref="A15" r:id="rId13" display="https://octane.deloitte.com/ui/entity-navigation.jsp?p=1001/399004&amp;entityType=work_item&amp;id=2120310" xr:uid="{17AEEC4F-2A83-49FC-B2A7-CBB8F25A65D6}"/>
    <hyperlink ref="A16" r:id="rId14" display="https://octane.deloitte.com/ui/entity-navigation.jsp?p=1001/399004&amp;entityType=work_item&amp;id=2120314" xr:uid="{F6244090-3ED8-45C3-9EBD-6E49AECE8C19}"/>
    <hyperlink ref="A17" r:id="rId15" display="https://octane.deloitte.com/ui/entity-navigation.jsp?p=1001/399004&amp;entityType=work_item&amp;id=2120312" xr:uid="{153809DC-A66D-4580-85B2-191187536FEC}"/>
    <hyperlink ref="A18" r:id="rId16" display="https://octane.deloitte.com/ui/entity-navigation.jsp?p=1001/399004&amp;entityType=work_item&amp;id=2120313" xr:uid="{CC536085-04A0-47C8-BA12-546E1D1D0F77}"/>
    <hyperlink ref="A19" r:id="rId17" display="https://octane.deloitte.com/ui/entity-navigation.jsp?p=1001/399004&amp;entityType=work_item&amp;id=2120311" xr:uid="{AD18EC81-A003-42E4-897C-C4FB0F6DEA5F}"/>
    <hyperlink ref="A20" r:id="rId18" display="https://octane.deloitte.com/ui/entity-navigation.jsp?p=1001/399004&amp;entityType=work_item&amp;id=2120316" xr:uid="{EBD87896-4351-404A-A052-5E7C58BC37CD}"/>
    <hyperlink ref="A21" r:id="rId19" display="https://octane.deloitte.com/ui/entity-navigation.jsp?p=1001/399004&amp;entityType=work_item&amp;id=2120315" xr:uid="{CF9BCEA5-48E4-4283-A390-841516865F75}"/>
    <hyperlink ref="A22" r:id="rId20" display="https://octane.deloitte.com/ui/entity-navigation.jsp?p=1001/399004&amp;entityType=work_item&amp;id=2120325" xr:uid="{C4FBA998-B96D-4DF7-8919-9F0E66AF8A38}"/>
    <hyperlink ref="A23" r:id="rId21" display="https://octane.deloitte.com/ui/entity-navigation.jsp?p=1001/399004&amp;entityType=work_item&amp;id=2120317" xr:uid="{69C40FD1-841F-422E-A974-993343B37C24}"/>
    <hyperlink ref="A24" r:id="rId22" display="https://octane.deloitte.com/ui/entity-navigation.jsp?p=1001/399004&amp;entityType=work_item&amp;id=2120318" xr:uid="{AECAD88F-4FE5-41DB-A59F-B8C31D3A4E12}"/>
    <hyperlink ref="A25" r:id="rId23" display="https://octane.deloitte.com/ui/entity-navigation.jsp?p=1001/399004&amp;entityType=work_item&amp;id=2120299" xr:uid="{875C7FDE-AACB-44F8-ADEF-CD05C702F14F}"/>
    <hyperlink ref="A26" r:id="rId24" display="https://octane.deloitte.com/ui/entity-navigation.jsp?p=1001/399004&amp;entityType=work_item&amp;id=2120300" xr:uid="{79DA3A14-9192-4E31-B946-1119FB4AB2F2}"/>
    <hyperlink ref="A27" r:id="rId25" display="https://octane.deloitte.com/ui/entity-navigation.jsp?p=1001/399004&amp;entityType=work_item&amp;id=2120301" xr:uid="{7F2142D7-DEAA-4938-9010-E96C82906F7E}"/>
    <hyperlink ref="A28" r:id="rId26" display="https://octane.deloitte.com/ui/entity-navigation.jsp?p=1001/399004&amp;entityType=work_item&amp;id=2120302" xr:uid="{890FABCE-58E9-4926-BF45-298107071223}"/>
    <hyperlink ref="A29" r:id="rId27" display="https://octane.deloitte.com/ui/entity-navigation.jsp?p=1001/399004&amp;entityType=work_item&amp;id=2120296" xr:uid="{4EF23CAF-F0D2-4A87-B5B1-CAFF681E20D4}"/>
    <hyperlink ref="A30" r:id="rId28" display="https://octane.deloitte.com/ui/entity-navigation.jsp?p=1001/399004&amp;entityType=work_item&amp;id=2120295" xr:uid="{750CCDE5-08FC-4D0D-9E04-BF6BEF470D10}"/>
    <hyperlink ref="A31" r:id="rId29" display="https://octane.deloitte.com/ui/entity-navigation.jsp?p=1001/399004&amp;entityType=work_item&amp;id=2120304" xr:uid="{B84ADFC3-3CA2-4AEE-9C1D-083F3777DB35}"/>
    <hyperlink ref="A32" r:id="rId30" display="https://octane.deloitte.com/ui/entity-navigation.jsp?p=1001/399004&amp;entityType=work_item&amp;id=2120297" xr:uid="{B9F8D648-C10C-4485-AE64-05EE9B0342B3}"/>
  </hyperlinks>
  <pageMargins left="0.7" right="0.7" top="0.75" bottom="0.75" header="0.3" footer="0.3"/>
  <pageSetup paperSize="9" orientation="portrait" r:id="rId3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F2F22-E1C8-4B6B-8186-FE2ED91CA766}">
  <dimension ref="A1:R68"/>
  <sheetViews>
    <sheetView zoomScale="70" zoomScaleNormal="70" workbookViewId="0">
      <selection activeCell="D12" sqref="D12"/>
    </sheetView>
  </sheetViews>
  <sheetFormatPr defaultColWidth="8.7265625" defaultRowHeight="13" x14ac:dyDescent="0.3"/>
  <cols>
    <col min="1" max="1" width="20.1796875" style="56" customWidth="1"/>
    <col min="2" max="2" width="44.1796875" style="56" customWidth="1"/>
    <col min="3" max="3" width="23.453125" style="56" customWidth="1"/>
    <col min="4" max="4" width="18.54296875" style="56" customWidth="1"/>
    <col min="5" max="5" width="21.54296875" style="56" customWidth="1"/>
    <col min="6" max="6" width="16.453125" style="56" customWidth="1"/>
    <col min="7" max="7" width="13" style="56" customWidth="1"/>
    <col min="8" max="8" width="8.7265625" style="56" customWidth="1"/>
    <col min="9" max="9" width="8.81640625" style="56" customWidth="1"/>
    <col min="10" max="10" width="8.453125" style="56" customWidth="1"/>
    <col min="11" max="11" width="13.26953125" style="56" customWidth="1"/>
    <col min="12" max="12" width="13.54296875" style="56" customWidth="1"/>
    <col min="13" max="13" width="14.81640625" style="56" customWidth="1"/>
    <col min="14" max="14" width="15.26953125" style="56" customWidth="1"/>
    <col min="15" max="15" width="14.453125" style="56" customWidth="1"/>
    <col min="16" max="16" width="23.453125" style="56" customWidth="1"/>
    <col min="17" max="17" width="41.81640625" style="56" customWidth="1"/>
    <col min="18" max="18" width="18.26953125" style="56" customWidth="1"/>
    <col min="19" max="16384" width="8.7265625" style="56"/>
  </cols>
  <sheetData>
    <row r="1" spans="1:18" x14ac:dyDescent="0.3">
      <c r="A1" s="396" t="s">
        <v>2350</v>
      </c>
      <c r="B1" s="397"/>
      <c r="C1" s="397"/>
      <c r="D1" s="397"/>
      <c r="E1" s="397"/>
      <c r="F1" s="397"/>
      <c r="G1" s="397"/>
      <c r="H1" s="397"/>
      <c r="I1" s="397"/>
      <c r="J1" s="397"/>
      <c r="K1" s="397"/>
    </row>
    <row r="2" spans="1:18" ht="40" customHeight="1" x14ac:dyDescent="0.3">
      <c r="A2" s="344" t="s">
        <v>74</v>
      </c>
      <c r="B2" s="344" t="s">
        <v>119</v>
      </c>
      <c r="C2" s="344" t="s">
        <v>120</v>
      </c>
      <c r="D2" s="344" t="s">
        <v>121</v>
      </c>
      <c r="E2" s="344" t="s">
        <v>122</v>
      </c>
      <c r="F2" s="344" t="s">
        <v>123</v>
      </c>
      <c r="G2" s="344" t="s">
        <v>124</v>
      </c>
      <c r="H2" s="344" t="s">
        <v>125</v>
      </c>
      <c r="I2" s="412" t="s">
        <v>27</v>
      </c>
      <c r="J2" s="413"/>
      <c r="K2" s="344" t="s">
        <v>213</v>
      </c>
    </row>
    <row r="3" spans="1:18" ht="14.5" customHeight="1" x14ac:dyDescent="0.3">
      <c r="A3" s="33" t="s">
        <v>81</v>
      </c>
      <c r="B3" s="33">
        <f>COUNTA(B12:B67)</f>
        <v>6</v>
      </c>
      <c r="C3" s="33">
        <f>COUNTIF(C11:C67,C2)</f>
        <v>4</v>
      </c>
      <c r="D3" s="33">
        <f>COUNTIF(C11:C67,D2)</f>
        <v>0</v>
      </c>
      <c r="E3" s="33">
        <f>COUNTIF(C11:C67,E2)</f>
        <v>2</v>
      </c>
      <c r="F3" s="33">
        <f>COUNTIF(C11:C67,F2)</f>
        <v>0</v>
      </c>
      <c r="G3" s="33">
        <f>COUNTIF(C11:C67,G2)</f>
        <v>0</v>
      </c>
      <c r="H3" s="33">
        <f>COUNTIF(C11:C67,H2)</f>
        <v>0</v>
      </c>
      <c r="I3" s="414">
        <f>COUNTIF(C11:C67,I2)</f>
        <v>0</v>
      </c>
      <c r="J3" s="415"/>
      <c r="K3" s="346">
        <f>COUNTIF(C11:C67,K2)</f>
        <v>0</v>
      </c>
      <c r="L3" s="89"/>
    </row>
    <row r="6" spans="1:18" x14ac:dyDescent="0.3">
      <c r="A6" s="387" t="s">
        <v>2351</v>
      </c>
      <c r="B6" s="388"/>
      <c r="C6" s="388"/>
      <c r="D6" s="388"/>
      <c r="E6" s="388"/>
      <c r="F6" s="388"/>
      <c r="G6" s="388"/>
      <c r="H6" s="388"/>
      <c r="I6" s="388"/>
      <c r="J6" s="388"/>
      <c r="K6" s="388"/>
      <c r="L6" s="388"/>
      <c r="M6" s="388"/>
      <c r="N6" s="388"/>
      <c r="O6" s="388"/>
    </row>
    <row r="7" spans="1:18" ht="14.5" customHeight="1" x14ac:dyDescent="0.3">
      <c r="A7" s="392" t="s">
        <v>74</v>
      </c>
      <c r="B7" s="392" t="s">
        <v>109</v>
      </c>
      <c r="C7" s="392" t="s">
        <v>127</v>
      </c>
      <c r="D7" s="392" t="s">
        <v>128</v>
      </c>
      <c r="E7" s="392" t="s">
        <v>77</v>
      </c>
      <c r="F7" s="392" t="s">
        <v>125</v>
      </c>
      <c r="G7" s="392" t="s">
        <v>129</v>
      </c>
      <c r="H7" s="392" t="s">
        <v>130</v>
      </c>
      <c r="I7" s="401" t="s">
        <v>148</v>
      </c>
      <c r="J7" s="407"/>
      <c r="K7" s="402"/>
      <c r="L7" s="401" t="s">
        <v>131</v>
      </c>
      <c r="M7" s="402"/>
      <c r="N7" s="399" t="s">
        <v>132</v>
      </c>
      <c r="O7" s="399" t="s">
        <v>133</v>
      </c>
    </row>
    <row r="8" spans="1:18" x14ac:dyDescent="0.3">
      <c r="A8" s="392"/>
      <c r="B8" s="392"/>
      <c r="C8" s="392"/>
      <c r="D8" s="392"/>
      <c r="E8" s="392"/>
      <c r="F8" s="392"/>
      <c r="G8" s="392"/>
      <c r="H8" s="392"/>
      <c r="I8" s="403"/>
      <c r="J8" s="408"/>
      <c r="K8" s="404"/>
      <c r="L8" s="403"/>
      <c r="M8" s="404"/>
      <c r="N8" s="400"/>
      <c r="O8" s="400"/>
    </row>
    <row r="9" spans="1:18" ht="14.5" customHeight="1" x14ac:dyDescent="0.3">
      <c r="A9" s="33" t="s">
        <v>81</v>
      </c>
      <c r="B9" s="33">
        <f>E68</f>
        <v>21</v>
      </c>
      <c r="C9" s="33">
        <f>F68</f>
        <v>20</v>
      </c>
      <c r="D9" s="33">
        <f>G68</f>
        <v>1</v>
      </c>
      <c r="E9" s="96">
        <f>H68</f>
        <v>0</v>
      </c>
      <c r="F9" s="96">
        <f>I68</f>
        <v>0</v>
      </c>
      <c r="G9" s="59">
        <f>K68</f>
        <v>0</v>
      </c>
      <c r="H9" s="33">
        <f>L68</f>
        <v>21</v>
      </c>
      <c r="I9" s="409">
        <f>J68</f>
        <v>0</v>
      </c>
      <c r="J9" s="410"/>
      <c r="K9" s="411"/>
      <c r="L9" s="405">
        <f>M68</f>
        <v>1</v>
      </c>
      <c r="M9" s="406"/>
      <c r="N9" s="345">
        <f>IFERROR(N68,0)</f>
        <v>0.95238095238095233</v>
      </c>
      <c r="O9" s="202">
        <f>IFERROR(O68,0)</f>
        <v>0.76190476190476186</v>
      </c>
      <c r="P9" s="193"/>
    </row>
    <row r="11" spans="1:18" x14ac:dyDescent="0.3">
      <c r="A11" s="342" t="s">
        <v>106</v>
      </c>
      <c r="B11" s="342" t="s">
        <v>2</v>
      </c>
      <c r="C11" s="342" t="s">
        <v>107</v>
      </c>
      <c r="D11" s="342" t="s">
        <v>108</v>
      </c>
      <c r="E11" s="342" t="s">
        <v>109</v>
      </c>
      <c r="F11" s="342" t="s">
        <v>127</v>
      </c>
      <c r="G11" s="342" t="s">
        <v>128</v>
      </c>
      <c r="H11" s="342" t="s">
        <v>77</v>
      </c>
      <c r="I11" s="342" t="s">
        <v>125</v>
      </c>
      <c r="J11" s="342" t="s">
        <v>148</v>
      </c>
      <c r="K11" s="342" t="s">
        <v>129</v>
      </c>
      <c r="L11" s="342" t="s">
        <v>130</v>
      </c>
      <c r="M11" s="342" t="s">
        <v>134</v>
      </c>
      <c r="N11" s="342" t="s">
        <v>132</v>
      </c>
      <c r="O11" s="342" t="s">
        <v>135</v>
      </c>
      <c r="P11" s="342" t="s">
        <v>136</v>
      </c>
      <c r="Q11" s="342" t="s">
        <v>18</v>
      </c>
      <c r="R11" s="342" t="s">
        <v>137</v>
      </c>
    </row>
    <row r="12" spans="1:18" ht="26" x14ac:dyDescent="0.35">
      <c r="A12" s="1">
        <v>2132854</v>
      </c>
      <c r="B12" s="228" t="str">
        <f>VLOOKUP(A12,'S13 Details'!1:86,2,FALSE)</f>
        <v>Apply Email Template for All Emails sent from Maine IOS</v>
      </c>
      <c r="C12" s="35" t="s">
        <v>120</v>
      </c>
      <c r="D12" s="230" t="str">
        <f>VLOOKUP(A12,'S13 Details'!1:135,4,FALSE)</f>
        <v>TBD</v>
      </c>
      <c r="E12" s="33">
        <f>VLOOKUP(A12,'S13 Details'!A1:Q93,17,0)</f>
        <v>9</v>
      </c>
      <c r="F12" s="231">
        <v>9</v>
      </c>
      <c r="G12" s="231"/>
      <c r="H12" s="231"/>
      <c r="I12" s="231"/>
      <c r="J12" s="231"/>
      <c r="K12" s="232">
        <f>E12-SUM(F12+G12+H12+I12+J12)</f>
        <v>0</v>
      </c>
      <c r="L12" s="231">
        <f t="shared" ref="L12:L15" si="0">F12+G12</f>
        <v>9</v>
      </c>
      <c r="M12" s="233">
        <f t="shared" ref="M12:M15" si="1">IFERROR(L12/E12,0)</f>
        <v>1</v>
      </c>
      <c r="N12" s="233">
        <f t="shared" ref="N12:N15" si="2">IFERROR(F12/L12,0)</f>
        <v>1</v>
      </c>
      <c r="O12" s="233">
        <f t="shared" ref="O12:O15" si="3">IFERROR(R12/L12,0)</f>
        <v>1</v>
      </c>
      <c r="P12" s="236"/>
      <c r="Q12" s="235"/>
      <c r="R12" s="236">
        <v>9</v>
      </c>
    </row>
    <row r="13" spans="1:18" ht="26" x14ac:dyDescent="0.35">
      <c r="A13" s="1">
        <v>2138539</v>
      </c>
      <c r="B13" s="228" t="str">
        <f>VLOOKUP(A13,'S13 Details'!2:87,2,FALSE)</f>
        <v>Update name display on Salesforce when a name change is reflected in ACES</v>
      </c>
      <c r="C13" s="357" t="s">
        <v>122</v>
      </c>
      <c r="D13" s="230" t="str">
        <f>VLOOKUP(A13,'S13 Details'!2:136,4,FALSE)</f>
        <v>TBD</v>
      </c>
      <c r="E13" s="33">
        <f>VLOOKUP(A13,'S13 Details'!A2:Q94,17,0)</f>
        <v>4</v>
      </c>
      <c r="F13" s="33">
        <v>3</v>
      </c>
      <c r="G13" s="33">
        <v>1</v>
      </c>
      <c r="H13" s="33"/>
      <c r="I13" s="33"/>
      <c r="J13" s="33"/>
      <c r="K13" s="232">
        <f t="shared" ref="K13:K15" si="4">E13-SUM(F13+G13+H13+I13+J13)</f>
        <v>0</v>
      </c>
      <c r="L13" s="33">
        <f t="shared" si="0"/>
        <v>4</v>
      </c>
      <c r="M13" s="345">
        <f t="shared" si="1"/>
        <v>1</v>
      </c>
      <c r="N13" s="345">
        <f t="shared" si="2"/>
        <v>0.75</v>
      </c>
      <c r="O13" s="345">
        <f t="shared" si="3"/>
        <v>0.75</v>
      </c>
      <c r="P13" s="346">
        <v>2150181</v>
      </c>
      <c r="Q13" s="41"/>
      <c r="R13" s="346">
        <v>3</v>
      </c>
    </row>
    <row r="14" spans="1:18" ht="26" x14ac:dyDescent="0.35">
      <c r="A14" s="1">
        <v>2138515</v>
      </c>
      <c r="B14" s="228" t="str">
        <f>VLOOKUP(A14,'S13 Details'!3:88,2,FALSE)</f>
        <v>Update to show other healthcare coverage records with end dates</v>
      </c>
      <c r="C14" s="35" t="s">
        <v>120</v>
      </c>
      <c r="D14" s="230" t="str">
        <f>VLOOKUP(A14,'S13 Details'!3:137,4,FALSE)</f>
        <v>TBD</v>
      </c>
      <c r="E14" s="33">
        <f>VLOOKUP(A14,'S13 Details'!A3:Q95,17,0)</f>
        <v>4</v>
      </c>
      <c r="F14" s="33">
        <v>4</v>
      </c>
      <c r="G14" s="33"/>
      <c r="H14" s="33"/>
      <c r="I14" s="33"/>
      <c r="J14" s="33"/>
      <c r="K14" s="232">
        <f t="shared" si="4"/>
        <v>0</v>
      </c>
      <c r="L14" s="33">
        <f t="shared" si="0"/>
        <v>4</v>
      </c>
      <c r="M14" s="345">
        <f t="shared" si="1"/>
        <v>1</v>
      </c>
      <c r="N14" s="345">
        <f t="shared" si="2"/>
        <v>1</v>
      </c>
      <c r="O14" s="345">
        <f t="shared" si="3"/>
        <v>0</v>
      </c>
      <c r="P14" s="31"/>
      <c r="Q14" s="364"/>
      <c r="R14" s="346"/>
    </row>
    <row r="15" spans="1:18" ht="26.15" customHeight="1" x14ac:dyDescent="0.35">
      <c r="A15" s="1">
        <v>2141106</v>
      </c>
      <c r="B15" s="228" t="str">
        <f>VLOOKUP(A15,'S13 Details'!4:89,2,FALSE)</f>
        <v>Out of Household Parent: "In What State was Individual Name] born?" 2 parent handing scenario</v>
      </c>
      <c r="C15" s="357" t="s">
        <v>120</v>
      </c>
      <c r="D15" s="230" t="str">
        <f>VLOOKUP(A15,'S13 Details'!4:138,4,FALSE)</f>
        <v>TBD</v>
      </c>
      <c r="E15" s="33">
        <v>4</v>
      </c>
      <c r="F15" s="33">
        <v>4</v>
      </c>
      <c r="G15" s="33"/>
      <c r="H15" s="33"/>
      <c r="I15" s="33"/>
      <c r="J15" s="33"/>
      <c r="K15" s="232">
        <f t="shared" si="4"/>
        <v>0</v>
      </c>
      <c r="L15" s="33">
        <f t="shared" si="0"/>
        <v>4</v>
      </c>
      <c r="M15" s="345">
        <f t="shared" si="1"/>
        <v>1</v>
      </c>
      <c r="N15" s="345">
        <f t="shared" si="2"/>
        <v>1</v>
      </c>
      <c r="O15" s="345">
        <f t="shared" si="3"/>
        <v>1</v>
      </c>
      <c r="P15" s="31"/>
      <c r="Q15" s="41"/>
      <c r="R15" s="346">
        <v>4</v>
      </c>
    </row>
    <row r="16" spans="1:18" ht="14.5" x14ac:dyDescent="0.35">
      <c r="A16" s="285">
        <v>2152509</v>
      </c>
      <c r="B16" t="s">
        <v>1738</v>
      </c>
      <c r="C16" s="357" t="s">
        <v>122</v>
      </c>
      <c r="D16" s="230" t="str">
        <f>VLOOKUP(A16,'S13 Details'!5:139,4,FALSE)</f>
        <v>TBD</v>
      </c>
      <c r="E16" s="33">
        <v>0</v>
      </c>
      <c r="F16" s="33"/>
      <c r="G16" s="33"/>
      <c r="H16" s="33"/>
      <c r="I16" s="33"/>
      <c r="J16" s="33"/>
      <c r="K16" s="232">
        <f>E16-SUM(F16+G16+H16+I16+J16)</f>
        <v>0</v>
      </c>
      <c r="L16" s="33">
        <f>F16+G16</f>
        <v>0</v>
      </c>
      <c r="M16" s="345">
        <f>IFERROR(L16/E16,0)</f>
        <v>0</v>
      </c>
      <c r="N16" s="345">
        <f>IFERROR(F16/L16,0)</f>
        <v>0</v>
      </c>
      <c r="O16" s="345">
        <f>IFERROR(R16/L16,0)</f>
        <v>0</v>
      </c>
      <c r="P16" s="31">
        <v>2155424</v>
      </c>
      <c r="Q16" s="42"/>
      <c r="R16" s="346"/>
    </row>
    <row r="17" spans="1:18" ht="26.15" customHeight="1" x14ac:dyDescent="0.35">
      <c r="A17" s="1">
        <v>2154205</v>
      </c>
      <c r="B17" t="s">
        <v>1739</v>
      </c>
      <c r="C17" s="35" t="s">
        <v>120</v>
      </c>
      <c r="D17" s="230" t="str">
        <f>VLOOKUP(A17,'S13 Details'!6:140,4,FALSE)</f>
        <v>TBD</v>
      </c>
      <c r="E17" s="33">
        <v>0</v>
      </c>
      <c r="F17" s="33"/>
      <c r="G17" s="33"/>
      <c r="H17" s="33"/>
      <c r="I17" s="33"/>
      <c r="J17" s="33"/>
      <c r="K17" s="232">
        <f>E17-SUM(F17+G17+H17+I17+J17)</f>
        <v>0</v>
      </c>
      <c r="L17" s="33">
        <f>F17+G17</f>
        <v>0</v>
      </c>
      <c r="M17" s="345">
        <f>IFERROR(L17/E17,0)</f>
        <v>0</v>
      </c>
      <c r="N17" s="345">
        <f>IFERROR(F17/L17,0)</f>
        <v>0</v>
      </c>
      <c r="O17" s="345">
        <f>IFERROR(R17/L17,0)</f>
        <v>0</v>
      </c>
      <c r="P17" s="31"/>
      <c r="Q17" s="41"/>
      <c r="R17" s="346"/>
    </row>
    <row r="18" spans="1:18" ht="26.15" customHeight="1" x14ac:dyDescent="0.35">
      <c r="A18" s="1"/>
      <c r="B18" s="34"/>
      <c r="C18" s="357"/>
      <c r="D18" s="36"/>
      <c r="E18" s="33"/>
      <c r="F18" s="33"/>
      <c r="G18" s="33"/>
      <c r="H18" s="33"/>
      <c r="I18" s="33"/>
      <c r="J18" s="33"/>
      <c r="K18" s="232"/>
      <c r="L18" s="33"/>
      <c r="M18" s="345"/>
      <c r="N18" s="345"/>
      <c r="O18" s="345"/>
      <c r="P18" s="31"/>
      <c r="Q18" s="41"/>
      <c r="R18" s="346"/>
    </row>
    <row r="19" spans="1:18" ht="26.15" customHeight="1" x14ac:dyDescent="0.35">
      <c r="A19" s="1"/>
      <c r="B19" s="228"/>
      <c r="C19" s="357"/>
      <c r="D19" s="230"/>
      <c r="E19" s="33"/>
      <c r="F19" s="33"/>
      <c r="G19" s="33"/>
      <c r="H19" s="33"/>
      <c r="I19" s="33"/>
      <c r="J19" s="33"/>
      <c r="K19" s="232"/>
      <c r="L19" s="33"/>
      <c r="M19" s="345"/>
      <c r="N19" s="345"/>
      <c r="O19" s="345"/>
      <c r="P19" s="31"/>
      <c r="Q19" s="42"/>
      <c r="R19" s="346"/>
    </row>
    <row r="20" spans="1:18" ht="14.5" x14ac:dyDescent="0.35">
      <c r="A20" s="1"/>
      <c r="B20" s="228"/>
      <c r="C20" s="357"/>
      <c r="D20" s="230"/>
      <c r="E20" s="33"/>
      <c r="F20" s="33"/>
      <c r="G20" s="33"/>
      <c r="H20" s="33"/>
      <c r="I20" s="33"/>
      <c r="J20" s="33"/>
      <c r="K20" s="59"/>
      <c r="L20" s="33"/>
      <c r="M20" s="345"/>
      <c r="N20" s="345"/>
      <c r="O20" s="345"/>
      <c r="P20" s="31"/>
      <c r="Q20" s="31"/>
      <c r="R20" s="346"/>
    </row>
    <row r="21" spans="1:18" ht="26.15" customHeight="1" x14ac:dyDescent="0.35">
      <c r="A21" s="1"/>
      <c r="B21" s="228"/>
      <c r="C21" s="357"/>
      <c r="D21" s="230"/>
      <c r="E21" s="33"/>
      <c r="F21" s="33"/>
      <c r="G21" s="33"/>
      <c r="H21" s="33"/>
      <c r="I21" s="33"/>
      <c r="J21" s="33"/>
      <c r="K21" s="232"/>
      <c r="L21" s="33"/>
      <c r="M21" s="345"/>
      <c r="N21" s="345"/>
      <c r="O21" s="345"/>
      <c r="P21" s="31"/>
      <c r="Q21" s="41"/>
      <c r="R21" s="346"/>
    </row>
    <row r="22" spans="1:18" ht="26.15" customHeight="1" x14ac:dyDescent="0.35">
      <c r="A22" s="213"/>
      <c r="B22" s="228"/>
      <c r="C22" s="357"/>
      <c r="D22" s="230"/>
      <c r="E22" s="33"/>
      <c r="F22" s="33"/>
      <c r="G22" s="33"/>
      <c r="H22" s="33"/>
      <c r="I22" s="33"/>
      <c r="J22" s="33"/>
      <c r="K22" s="232"/>
      <c r="L22" s="33"/>
      <c r="M22" s="345"/>
      <c r="N22" s="345"/>
      <c r="O22" s="345"/>
      <c r="P22" s="31"/>
      <c r="Q22" s="41"/>
      <c r="R22" s="346"/>
    </row>
    <row r="23" spans="1:18" ht="26.15" customHeight="1" x14ac:dyDescent="0.35">
      <c r="A23" s="1"/>
      <c r="B23" s="228"/>
      <c r="C23" s="229"/>
      <c r="D23" s="230"/>
      <c r="E23" s="33"/>
      <c r="F23" s="33"/>
      <c r="G23" s="33"/>
      <c r="H23" s="33"/>
      <c r="I23" s="33"/>
      <c r="J23" s="33"/>
      <c r="K23" s="232"/>
      <c r="L23" s="33"/>
      <c r="M23" s="345"/>
      <c r="N23" s="345"/>
      <c r="O23" s="345"/>
      <c r="P23" s="31"/>
      <c r="Q23" s="41"/>
      <c r="R23" s="346"/>
    </row>
    <row r="24" spans="1:18" ht="26.15" customHeight="1" x14ac:dyDescent="0.35">
      <c r="A24" s="1"/>
      <c r="B24" s="228"/>
      <c r="C24" s="229"/>
      <c r="D24" s="230"/>
      <c r="E24" s="33"/>
      <c r="F24" s="33"/>
      <c r="G24" s="33"/>
      <c r="H24" s="33"/>
      <c r="I24" s="33"/>
      <c r="J24" s="33"/>
      <c r="K24" s="59"/>
      <c r="L24" s="33"/>
      <c r="M24" s="345"/>
      <c r="N24" s="345"/>
      <c r="O24" s="345"/>
      <c r="P24" s="31"/>
      <c r="Q24" s="41"/>
      <c r="R24" s="346"/>
    </row>
    <row r="25" spans="1:18" ht="26.15" customHeight="1" x14ac:dyDescent="0.35">
      <c r="A25" s="1"/>
      <c r="B25" s="228"/>
      <c r="C25" s="229"/>
      <c r="D25" s="230"/>
      <c r="E25" s="33"/>
      <c r="F25" s="33"/>
      <c r="G25" s="33"/>
      <c r="H25" s="33"/>
      <c r="I25" s="33"/>
      <c r="J25" s="33"/>
      <c r="K25" s="59"/>
      <c r="L25" s="33"/>
      <c r="M25" s="345"/>
      <c r="N25" s="345"/>
      <c r="O25" s="345"/>
      <c r="P25" s="31"/>
      <c r="Q25" s="42"/>
      <c r="R25" s="346"/>
    </row>
    <row r="26" spans="1:18" ht="26.15" customHeight="1" x14ac:dyDescent="0.35">
      <c r="A26" s="1"/>
      <c r="B26" s="228"/>
      <c r="C26" s="229"/>
      <c r="D26" s="230"/>
      <c r="E26" s="33"/>
      <c r="F26" s="33"/>
      <c r="G26" s="33"/>
      <c r="H26" s="33"/>
      <c r="I26" s="33"/>
      <c r="J26" s="33"/>
      <c r="K26" s="232"/>
      <c r="L26" s="33"/>
      <c r="M26" s="345"/>
      <c r="N26" s="345"/>
      <c r="O26" s="345"/>
      <c r="P26" s="31"/>
      <c r="Q26" s="41"/>
      <c r="R26" s="346"/>
    </row>
    <row r="27" spans="1:18" ht="14.5" x14ac:dyDescent="0.35">
      <c r="A27" s="1"/>
      <c r="B27" s="34"/>
      <c r="C27" s="35"/>
      <c r="D27" s="36"/>
      <c r="E27" s="33"/>
      <c r="F27" s="33"/>
      <c r="G27" s="33"/>
      <c r="H27" s="33"/>
      <c r="I27" s="33"/>
      <c r="J27" s="33"/>
      <c r="K27" s="59"/>
      <c r="L27" s="33"/>
      <c r="M27" s="345"/>
      <c r="N27" s="345"/>
      <c r="O27" s="345"/>
      <c r="P27" s="31"/>
      <c r="Q27" s="41"/>
      <c r="R27" s="346"/>
    </row>
    <row r="28" spans="1:18" ht="14.5" x14ac:dyDescent="0.35">
      <c r="A28" s="1"/>
      <c r="B28" s="228"/>
      <c r="C28" s="357"/>
      <c r="D28" s="230"/>
      <c r="E28" s="33"/>
      <c r="F28" s="33"/>
      <c r="G28" s="33"/>
      <c r="H28" s="33"/>
      <c r="I28" s="33"/>
      <c r="J28" s="33"/>
      <c r="K28" s="232"/>
      <c r="L28" s="33"/>
      <c r="M28" s="345"/>
      <c r="N28" s="345"/>
      <c r="O28" s="345"/>
      <c r="P28" s="31"/>
      <c r="Q28" s="42"/>
      <c r="R28" s="346"/>
    </row>
    <row r="29" spans="1:18" ht="14.5" x14ac:dyDescent="0.35">
      <c r="A29" s="1"/>
      <c r="B29" s="228"/>
      <c r="C29" s="229"/>
      <c r="D29" s="230"/>
      <c r="E29" s="33"/>
      <c r="F29" s="33"/>
      <c r="G29" s="33"/>
      <c r="H29" s="33"/>
      <c r="I29" s="33"/>
      <c r="J29" s="33"/>
      <c r="K29" s="232"/>
      <c r="L29" s="33"/>
      <c r="M29" s="345"/>
      <c r="N29" s="345"/>
      <c r="O29" s="345"/>
      <c r="P29" s="31"/>
      <c r="Q29" s="41"/>
      <c r="R29" s="346"/>
    </row>
    <row r="30" spans="1:18" ht="26.15" customHeight="1" x14ac:dyDescent="0.3">
      <c r="A30" s="355"/>
      <c r="B30" s="228"/>
      <c r="C30" s="357"/>
      <c r="D30" s="230"/>
      <c r="E30" s="33"/>
      <c r="F30" s="33"/>
      <c r="G30" s="33"/>
      <c r="H30" s="33"/>
      <c r="I30" s="33"/>
      <c r="J30" s="33"/>
      <c r="K30" s="232"/>
      <c r="L30" s="33"/>
      <c r="M30" s="345"/>
      <c r="N30" s="345"/>
      <c r="O30" s="345"/>
      <c r="P30" s="31"/>
      <c r="Q30" s="41"/>
      <c r="R30" s="346"/>
    </row>
    <row r="31" spans="1:18" ht="26.15" customHeight="1" x14ac:dyDescent="0.3">
      <c r="A31" s="222"/>
      <c r="B31" s="228"/>
      <c r="C31" s="229"/>
      <c r="D31" s="230"/>
      <c r="E31" s="33"/>
      <c r="F31" s="33"/>
      <c r="G31" s="33"/>
      <c r="H31" s="33"/>
      <c r="I31" s="33"/>
      <c r="J31" s="33"/>
      <c r="K31" s="232"/>
      <c r="L31" s="33"/>
      <c r="M31" s="345"/>
      <c r="N31" s="345"/>
      <c r="O31" s="345"/>
      <c r="P31" s="98"/>
      <c r="Q31" s="269"/>
      <c r="R31" s="346"/>
    </row>
    <row r="32" spans="1:18" ht="26.15" customHeight="1" x14ac:dyDescent="0.3">
      <c r="A32" s="222"/>
      <c r="B32" s="34"/>
      <c r="C32" s="35"/>
      <c r="D32" s="36"/>
      <c r="E32" s="33"/>
      <c r="F32" s="33"/>
      <c r="G32" s="33"/>
      <c r="H32" s="33"/>
      <c r="I32" s="33"/>
      <c r="J32" s="33"/>
      <c r="K32" s="59"/>
      <c r="L32" s="33"/>
      <c r="M32" s="345"/>
      <c r="N32" s="345"/>
      <c r="O32" s="345"/>
      <c r="P32" s="31"/>
      <c r="Q32" s="41"/>
      <c r="R32" s="346"/>
    </row>
    <row r="33" spans="1:18" ht="26.15" customHeight="1" x14ac:dyDescent="0.35">
      <c r="A33" s="1"/>
      <c r="B33" s="228"/>
      <c r="C33" s="357"/>
      <c r="D33" s="230"/>
      <c r="E33" s="33"/>
      <c r="F33" s="33"/>
      <c r="G33" s="33"/>
      <c r="H33" s="33"/>
      <c r="I33" s="33"/>
      <c r="J33" s="33"/>
      <c r="K33" s="232"/>
      <c r="L33" s="33"/>
      <c r="M33" s="345"/>
      <c r="N33" s="345"/>
      <c r="O33" s="345"/>
      <c r="P33" s="98"/>
      <c r="Q33" s="255"/>
      <c r="R33" s="346"/>
    </row>
    <row r="34" spans="1:18" ht="26.15" customHeight="1" x14ac:dyDescent="0.35">
      <c r="A34" s="1"/>
      <c r="B34" s="228"/>
      <c r="C34" s="357"/>
      <c r="D34" s="230"/>
      <c r="E34" s="33"/>
      <c r="F34" s="33"/>
      <c r="G34" s="33"/>
      <c r="H34" s="33"/>
      <c r="I34" s="33"/>
      <c r="J34" s="33"/>
      <c r="K34" s="232"/>
      <c r="L34" s="33"/>
      <c r="M34" s="345"/>
      <c r="N34" s="345"/>
      <c r="O34" s="345"/>
      <c r="P34" s="2"/>
      <c r="Q34" s="42"/>
      <c r="R34" s="346"/>
    </row>
    <row r="35" spans="1:18" ht="26.15" customHeight="1" x14ac:dyDescent="0.35">
      <c r="A35" s="354"/>
      <c r="B35" s="228"/>
      <c r="C35" s="357"/>
      <c r="D35" s="230"/>
      <c r="E35" s="33"/>
      <c r="F35" s="33"/>
      <c r="G35" s="33"/>
      <c r="H35" s="33"/>
      <c r="I35" s="33"/>
      <c r="J35" s="33"/>
      <c r="K35" s="232"/>
      <c r="L35" s="33"/>
      <c r="M35" s="345"/>
      <c r="N35" s="345"/>
      <c r="O35" s="345"/>
      <c r="P35" s="2"/>
      <c r="Q35" s="41"/>
      <c r="R35" s="346"/>
    </row>
    <row r="36" spans="1:18" ht="26.15" customHeight="1" x14ac:dyDescent="0.35">
      <c r="A36" s="222"/>
      <c r="B36" s="228"/>
      <c r="C36" s="357"/>
      <c r="D36" s="230"/>
      <c r="E36" s="33"/>
      <c r="F36" s="33"/>
      <c r="G36" s="33"/>
      <c r="H36" s="33"/>
      <c r="I36" s="33"/>
      <c r="J36" s="33"/>
      <c r="K36" s="232"/>
      <c r="L36" s="33"/>
      <c r="M36" s="345"/>
      <c r="N36" s="345"/>
      <c r="O36" s="345"/>
      <c r="P36" s="2"/>
      <c r="Q36" s="282"/>
      <c r="R36" s="346"/>
    </row>
    <row r="37" spans="1:18" ht="26.15" customHeight="1" x14ac:dyDescent="0.3">
      <c r="A37" s="222"/>
      <c r="B37" s="228"/>
      <c r="C37" s="357"/>
      <c r="D37" s="230"/>
      <c r="E37" s="33"/>
      <c r="F37" s="33"/>
      <c r="G37" s="33"/>
      <c r="H37" s="33"/>
      <c r="I37" s="33"/>
      <c r="J37" s="33"/>
      <c r="K37" s="232"/>
      <c r="L37" s="33"/>
      <c r="M37" s="345"/>
      <c r="N37" s="345"/>
      <c r="O37" s="345"/>
      <c r="P37" s="98"/>
      <c r="Q37" s="255"/>
      <c r="R37" s="346"/>
    </row>
    <row r="38" spans="1:18" ht="14.5" x14ac:dyDescent="0.3">
      <c r="A38" s="222"/>
      <c r="B38" s="228"/>
      <c r="C38" s="357"/>
      <c r="D38" s="230"/>
      <c r="E38" s="33"/>
      <c r="F38" s="33"/>
      <c r="G38" s="33"/>
      <c r="H38" s="33"/>
      <c r="I38" s="33"/>
      <c r="J38" s="33"/>
      <c r="K38" s="232"/>
      <c r="L38" s="33"/>
      <c r="M38" s="345"/>
      <c r="N38" s="345"/>
      <c r="O38" s="345"/>
      <c r="P38" s="98"/>
      <c r="Q38" s="41"/>
      <c r="R38" s="346"/>
    </row>
    <row r="39" spans="1:18" ht="26.15" customHeight="1" x14ac:dyDescent="0.35">
      <c r="A39" s="222"/>
      <c r="B39" s="228"/>
      <c r="C39" s="229"/>
      <c r="D39" s="230"/>
      <c r="E39" s="33"/>
      <c r="F39" s="33"/>
      <c r="G39" s="33"/>
      <c r="H39" s="33"/>
      <c r="I39" s="33"/>
      <c r="J39" s="33"/>
      <c r="K39" s="232"/>
      <c r="L39" s="33"/>
      <c r="M39" s="345"/>
      <c r="N39" s="345"/>
      <c r="O39" s="345"/>
      <c r="P39" s="2"/>
      <c r="Q39" s="41"/>
      <c r="R39" s="346"/>
    </row>
    <row r="40" spans="1:18" ht="26.15" customHeight="1" x14ac:dyDescent="0.3">
      <c r="A40" s="222"/>
      <c r="B40" s="228"/>
      <c r="C40" s="357"/>
      <c r="D40" s="230"/>
      <c r="E40" s="33"/>
      <c r="F40" s="33"/>
      <c r="G40" s="33"/>
      <c r="H40" s="33"/>
      <c r="I40" s="33"/>
      <c r="J40" s="33"/>
      <c r="K40" s="232"/>
      <c r="L40" s="33"/>
      <c r="M40" s="345"/>
      <c r="N40" s="345"/>
      <c r="O40" s="345"/>
      <c r="P40" s="98"/>
      <c r="Q40" s="41"/>
      <c r="R40" s="346"/>
    </row>
    <row r="41" spans="1:18" ht="26.15" customHeight="1" x14ac:dyDescent="0.35">
      <c r="A41" s="222"/>
      <c r="B41" s="228"/>
      <c r="C41" s="357"/>
      <c r="D41" s="230"/>
      <c r="E41" s="33"/>
      <c r="F41" s="33"/>
      <c r="G41" s="33"/>
      <c r="H41" s="33"/>
      <c r="I41" s="33"/>
      <c r="J41" s="33"/>
      <c r="K41" s="232"/>
      <c r="L41" s="33"/>
      <c r="M41" s="345"/>
      <c r="N41" s="345"/>
      <c r="O41" s="345"/>
      <c r="P41" s="2"/>
      <c r="Q41" s="41"/>
      <c r="R41" s="346"/>
    </row>
    <row r="42" spans="1:18" ht="14.5" x14ac:dyDescent="0.3">
      <c r="A42" s="222"/>
      <c r="B42" s="228"/>
      <c r="C42" s="357"/>
      <c r="D42" s="230"/>
      <c r="E42" s="33"/>
      <c r="F42" s="33"/>
      <c r="G42" s="33"/>
      <c r="H42" s="33"/>
      <c r="I42" s="33"/>
      <c r="J42" s="33"/>
      <c r="K42" s="232"/>
      <c r="L42" s="33"/>
      <c r="M42" s="345"/>
      <c r="N42" s="345"/>
      <c r="O42" s="345"/>
      <c r="P42" s="98"/>
      <c r="Q42" s="41"/>
      <c r="R42" s="346"/>
    </row>
    <row r="43" spans="1:18" ht="26.15" customHeight="1" x14ac:dyDescent="0.35">
      <c r="A43" s="278"/>
      <c r="B43" s="228"/>
      <c r="C43" s="357"/>
      <c r="D43" s="230"/>
      <c r="E43" s="33"/>
      <c r="F43" s="33"/>
      <c r="G43" s="33"/>
      <c r="H43" s="33"/>
      <c r="I43" s="33"/>
      <c r="J43" s="33"/>
      <c r="K43" s="232"/>
      <c r="L43" s="33"/>
      <c r="M43" s="345"/>
      <c r="N43" s="345"/>
      <c r="O43" s="345"/>
      <c r="P43" s="2"/>
      <c r="Q43" s="41"/>
      <c r="R43" s="346"/>
    </row>
    <row r="44" spans="1:18" ht="26.15" customHeight="1" x14ac:dyDescent="0.35">
      <c r="A44" s="1"/>
      <c r="B44" s="228"/>
      <c r="C44" s="357"/>
      <c r="D44" s="230"/>
      <c r="E44" s="33"/>
      <c r="F44" s="33"/>
      <c r="G44" s="33"/>
      <c r="H44" s="33"/>
      <c r="I44" s="33"/>
      <c r="J44" s="33"/>
      <c r="K44" s="232"/>
      <c r="L44" s="33"/>
      <c r="M44" s="345"/>
      <c r="N44" s="345"/>
      <c r="O44" s="345"/>
      <c r="P44" s="2"/>
      <c r="Q44" s="41"/>
      <c r="R44" s="346"/>
    </row>
    <row r="45" spans="1:18" ht="26.15" customHeight="1" x14ac:dyDescent="0.35">
      <c r="A45" s="279"/>
      <c r="B45" s="228"/>
      <c r="C45" s="357"/>
      <c r="D45" s="230"/>
      <c r="E45" s="33"/>
      <c r="F45" s="33"/>
      <c r="G45" s="33"/>
      <c r="H45" s="33"/>
      <c r="I45" s="33"/>
      <c r="J45" s="33"/>
      <c r="K45" s="232"/>
      <c r="L45" s="33"/>
      <c r="M45" s="345"/>
      <c r="N45" s="345"/>
      <c r="O45" s="345"/>
      <c r="P45" s="2"/>
      <c r="Q45" s="2"/>
      <c r="R45" s="346"/>
    </row>
    <row r="46" spans="1:18" ht="26.15" customHeight="1" x14ac:dyDescent="0.35">
      <c r="A46" s="363"/>
      <c r="B46" s="228"/>
      <c r="C46" s="357"/>
      <c r="D46" s="230"/>
      <c r="E46" s="33"/>
      <c r="F46" s="33"/>
      <c r="G46" s="33"/>
      <c r="H46" s="33"/>
      <c r="I46" s="33"/>
      <c r="J46" s="33"/>
      <c r="K46" s="232"/>
      <c r="L46" s="33"/>
      <c r="M46" s="345"/>
      <c r="N46" s="345"/>
      <c r="O46" s="345"/>
      <c r="P46" s="2"/>
      <c r="Q46" s="41"/>
      <c r="R46" s="346"/>
    </row>
    <row r="47" spans="1:18" ht="26.15" customHeight="1" x14ac:dyDescent="0.35">
      <c r="A47" s="363"/>
      <c r="B47" s="228"/>
      <c r="C47" s="357"/>
      <c r="D47" s="230"/>
      <c r="E47" s="33"/>
      <c r="F47" s="33"/>
      <c r="G47" s="33"/>
      <c r="H47" s="33"/>
      <c r="I47" s="33"/>
      <c r="J47" s="33"/>
      <c r="K47" s="232"/>
      <c r="L47" s="33"/>
      <c r="M47" s="345"/>
      <c r="N47" s="345"/>
      <c r="O47" s="345"/>
      <c r="P47" s="2"/>
      <c r="Q47" s="41"/>
      <c r="R47" s="346"/>
    </row>
    <row r="48" spans="1:18" ht="26.15" customHeight="1" x14ac:dyDescent="0.35">
      <c r="A48" s="363"/>
      <c r="B48" s="228"/>
      <c r="C48" s="357"/>
      <c r="D48" s="230"/>
      <c r="E48" s="33"/>
      <c r="F48" s="33"/>
      <c r="G48" s="33"/>
      <c r="H48" s="33"/>
      <c r="I48" s="33"/>
      <c r="J48" s="33"/>
      <c r="K48" s="232"/>
      <c r="L48" s="33"/>
      <c r="M48" s="345"/>
      <c r="N48" s="345"/>
      <c r="O48" s="345"/>
      <c r="P48" s="2"/>
      <c r="Q48" s="41"/>
      <c r="R48" s="346"/>
    </row>
    <row r="49" spans="1:18" ht="26.15" customHeight="1" x14ac:dyDescent="0.35">
      <c r="A49" s="363"/>
      <c r="B49" s="228"/>
      <c r="C49" s="357"/>
      <c r="D49" s="230"/>
      <c r="E49" s="33"/>
      <c r="F49" s="33"/>
      <c r="G49" s="33"/>
      <c r="H49" s="33"/>
      <c r="I49" s="33"/>
      <c r="J49" s="33"/>
      <c r="K49" s="232"/>
      <c r="L49" s="33"/>
      <c r="M49" s="345"/>
      <c r="N49" s="345"/>
      <c r="O49" s="345"/>
      <c r="P49" s="98"/>
      <c r="Q49" s="41"/>
      <c r="R49" s="346"/>
    </row>
    <row r="50" spans="1:18" ht="26.15" customHeight="1" x14ac:dyDescent="0.35">
      <c r="A50" s="1"/>
      <c r="B50" s="34"/>
      <c r="C50" s="35"/>
      <c r="D50" s="36"/>
      <c r="E50" s="33"/>
      <c r="F50" s="33"/>
      <c r="G50" s="33"/>
      <c r="H50" s="33"/>
      <c r="I50" s="33"/>
      <c r="J50" s="33"/>
      <c r="K50" s="59"/>
      <c r="L50" s="33"/>
      <c r="M50" s="345"/>
      <c r="N50" s="345"/>
      <c r="O50" s="345"/>
      <c r="P50" s="346"/>
      <c r="Q50" s="41"/>
      <c r="R50" s="346"/>
    </row>
    <row r="51" spans="1:18" ht="26.15" customHeight="1" x14ac:dyDescent="0.35">
      <c r="A51" s="1"/>
      <c r="B51" s="34"/>
      <c r="C51" s="35"/>
      <c r="D51" s="36"/>
      <c r="E51" s="33"/>
      <c r="F51" s="33"/>
      <c r="G51" s="33"/>
      <c r="H51" s="33"/>
      <c r="I51" s="33"/>
      <c r="J51" s="33"/>
      <c r="K51" s="59"/>
      <c r="L51" s="33"/>
      <c r="M51" s="345"/>
      <c r="N51" s="345"/>
      <c r="O51" s="345"/>
      <c r="P51" s="98"/>
      <c r="Q51" s="41"/>
      <c r="R51" s="346"/>
    </row>
    <row r="52" spans="1:18" ht="26.15" customHeight="1" x14ac:dyDescent="0.35">
      <c r="A52" s="1"/>
      <c r="B52" s="228"/>
      <c r="C52" s="229"/>
      <c r="D52" s="230"/>
      <c r="E52" s="231"/>
      <c r="F52" s="33"/>
      <c r="G52" s="33"/>
      <c r="H52" s="33"/>
      <c r="I52" s="33"/>
      <c r="J52" s="33"/>
      <c r="K52" s="232"/>
      <c r="L52" s="33"/>
      <c r="M52" s="345"/>
      <c r="N52" s="345"/>
      <c r="O52" s="345"/>
      <c r="P52" s="2"/>
      <c r="Q52" s="41"/>
      <c r="R52" s="346"/>
    </row>
    <row r="53" spans="1:18" ht="26.15" customHeight="1" x14ac:dyDescent="0.35">
      <c r="A53" s="1"/>
      <c r="B53" s="228"/>
      <c r="C53" s="229"/>
      <c r="D53" s="230"/>
      <c r="E53" s="231"/>
      <c r="F53" s="33"/>
      <c r="G53" s="33"/>
      <c r="H53" s="33"/>
      <c r="I53" s="33"/>
      <c r="J53" s="33"/>
      <c r="K53" s="232"/>
      <c r="L53" s="33"/>
      <c r="M53" s="345"/>
      <c r="N53" s="345"/>
      <c r="O53" s="345"/>
      <c r="P53" s="2"/>
      <c r="Q53" s="41"/>
      <c r="R53" s="346"/>
    </row>
    <row r="54" spans="1:18" ht="26.15" customHeight="1" x14ac:dyDescent="0.35">
      <c r="A54" s="1"/>
      <c r="B54" s="228"/>
      <c r="C54" s="229"/>
      <c r="D54" s="230"/>
      <c r="E54" s="231"/>
      <c r="F54" s="33"/>
      <c r="G54" s="33"/>
      <c r="H54" s="33"/>
      <c r="I54" s="33"/>
      <c r="J54" s="33"/>
      <c r="K54" s="232"/>
      <c r="L54" s="33"/>
      <c r="M54" s="345"/>
      <c r="N54" s="345"/>
      <c r="O54" s="345"/>
      <c r="P54" s="2"/>
      <c r="Q54" s="41"/>
      <c r="R54" s="346"/>
    </row>
    <row r="55" spans="1:18" ht="26.15" customHeight="1" x14ac:dyDescent="0.35">
      <c r="A55" s="1"/>
      <c r="B55" s="228"/>
      <c r="C55" s="229"/>
      <c r="D55" s="230"/>
      <c r="E55" s="231"/>
      <c r="F55" s="33"/>
      <c r="G55" s="33"/>
      <c r="H55" s="33"/>
      <c r="I55" s="33"/>
      <c r="J55" s="33"/>
      <c r="K55" s="232"/>
      <c r="L55" s="33"/>
      <c r="M55" s="345"/>
      <c r="N55" s="345"/>
      <c r="O55" s="345"/>
      <c r="P55" s="2"/>
      <c r="Q55" s="41"/>
      <c r="R55" s="346"/>
    </row>
    <row r="56" spans="1:18" ht="26.15" customHeight="1" x14ac:dyDescent="0.35">
      <c r="A56" s="1"/>
      <c r="B56" s="228"/>
      <c r="C56" s="229"/>
      <c r="D56" s="230"/>
      <c r="E56" s="231"/>
      <c r="F56" s="33"/>
      <c r="G56" s="33"/>
      <c r="H56" s="33"/>
      <c r="I56" s="33"/>
      <c r="J56" s="33"/>
      <c r="K56" s="232"/>
      <c r="L56" s="33"/>
      <c r="M56" s="345"/>
      <c r="N56" s="345"/>
      <c r="O56" s="345"/>
      <c r="P56" s="2"/>
      <c r="Q56" s="41"/>
      <c r="R56" s="346"/>
    </row>
    <row r="57" spans="1:18" ht="26.15" customHeight="1" x14ac:dyDescent="0.35">
      <c r="A57" s="1"/>
      <c r="B57" s="228"/>
      <c r="C57" s="229"/>
      <c r="D57" s="230"/>
      <c r="E57" s="231"/>
      <c r="F57" s="33"/>
      <c r="G57" s="33"/>
      <c r="H57" s="33"/>
      <c r="I57" s="33"/>
      <c r="J57" s="33"/>
      <c r="K57" s="232"/>
      <c r="L57" s="33"/>
      <c r="M57" s="345"/>
      <c r="N57" s="345"/>
      <c r="O57" s="345"/>
      <c r="P57" s="2"/>
      <c r="Q57" s="41"/>
      <c r="R57" s="346"/>
    </row>
    <row r="58" spans="1:18" ht="26.15" customHeight="1" x14ac:dyDescent="0.35">
      <c r="A58" s="1"/>
      <c r="B58" s="228"/>
      <c r="C58" s="229"/>
      <c r="D58" s="230"/>
      <c r="E58" s="231"/>
      <c r="F58" s="33"/>
      <c r="G58" s="33"/>
      <c r="H58" s="33"/>
      <c r="I58" s="33"/>
      <c r="J58" s="33"/>
      <c r="K58" s="232"/>
      <c r="L58" s="33"/>
      <c r="M58" s="345"/>
      <c r="N58" s="345"/>
      <c r="O58" s="345"/>
      <c r="P58" s="2"/>
      <c r="Q58" s="41"/>
      <c r="R58" s="346"/>
    </row>
    <row r="59" spans="1:18" ht="26.15" customHeight="1" x14ac:dyDescent="0.35">
      <c r="A59" s="1"/>
      <c r="B59" s="228"/>
      <c r="C59" s="35"/>
      <c r="D59" s="230"/>
      <c r="E59" s="231"/>
      <c r="F59" s="33"/>
      <c r="G59" s="33"/>
      <c r="H59" s="33"/>
      <c r="I59" s="33"/>
      <c r="J59" s="33"/>
      <c r="K59" s="232"/>
      <c r="L59" s="33"/>
      <c r="M59" s="345"/>
      <c r="N59" s="345"/>
      <c r="O59" s="345"/>
      <c r="P59" s="31"/>
      <c r="Q59" s="41"/>
      <c r="R59" s="346"/>
    </row>
    <row r="60" spans="1:18" ht="26.15" customHeight="1" x14ac:dyDescent="0.35">
      <c r="A60" s="1"/>
      <c r="B60" s="228"/>
      <c r="C60" s="229"/>
      <c r="D60" s="230"/>
      <c r="E60" s="231"/>
      <c r="F60" s="33"/>
      <c r="G60" s="33"/>
      <c r="H60" s="33"/>
      <c r="I60" s="33"/>
      <c r="J60" s="33"/>
      <c r="K60" s="232"/>
      <c r="L60" s="33"/>
      <c r="M60" s="345"/>
      <c r="N60" s="345"/>
      <c r="O60" s="345"/>
      <c r="P60" s="2"/>
      <c r="Q60" s="41"/>
      <c r="R60" s="346"/>
    </row>
    <row r="61" spans="1:18" ht="26.15" customHeight="1" x14ac:dyDescent="0.35">
      <c r="A61" s="1"/>
      <c r="B61" s="228"/>
      <c r="C61" s="229"/>
      <c r="D61" s="230"/>
      <c r="E61" s="231"/>
      <c r="F61" s="33"/>
      <c r="G61" s="33"/>
      <c r="H61" s="33"/>
      <c r="I61" s="33"/>
      <c r="J61" s="33"/>
      <c r="K61" s="232"/>
      <c r="L61" s="33"/>
      <c r="M61" s="345"/>
      <c r="N61" s="345"/>
      <c r="O61" s="345"/>
      <c r="P61" s="31"/>
      <c r="Q61" s="42"/>
      <c r="R61" s="346"/>
    </row>
    <row r="62" spans="1:18" ht="14.5" x14ac:dyDescent="0.35">
      <c r="A62" s="1"/>
      <c r="B62" s="34"/>
      <c r="C62" s="35"/>
      <c r="D62" s="36"/>
      <c r="E62" s="33"/>
      <c r="F62" s="33"/>
      <c r="G62" s="33"/>
      <c r="H62" s="33"/>
      <c r="I62" s="33"/>
      <c r="J62" s="33"/>
      <c r="K62" s="59"/>
      <c r="L62" s="33"/>
      <c r="M62" s="345"/>
      <c r="N62" s="345"/>
      <c r="O62" s="345"/>
      <c r="P62" s="98"/>
      <c r="Q62" s="41"/>
      <c r="R62" s="346"/>
    </row>
    <row r="63" spans="1:18" ht="26.15" customHeight="1" x14ac:dyDescent="0.35">
      <c r="A63" s="1"/>
      <c r="B63" s="34"/>
      <c r="C63" s="35"/>
      <c r="D63" s="36"/>
      <c r="E63" s="33"/>
      <c r="F63" s="33"/>
      <c r="G63" s="33"/>
      <c r="H63" s="33"/>
      <c r="I63" s="33"/>
      <c r="J63" s="33"/>
      <c r="K63" s="59"/>
      <c r="L63" s="33"/>
      <c r="M63" s="345"/>
      <c r="N63" s="345"/>
      <c r="O63" s="345"/>
      <c r="P63" s="98"/>
      <c r="Q63" s="42"/>
      <c r="R63" s="346"/>
    </row>
    <row r="64" spans="1:18" ht="26.15" customHeight="1" x14ac:dyDescent="0.35">
      <c r="A64" s="1"/>
      <c r="B64" s="34"/>
      <c r="C64" s="35"/>
      <c r="D64" s="36"/>
      <c r="E64" s="33"/>
      <c r="F64" s="33"/>
      <c r="G64" s="33"/>
      <c r="H64" s="33"/>
      <c r="I64" s="33"/>
      <c r="J64" s="33"/>
      <c r="K64" s="59"/>
      <c r="L64" s="33"/>
      <c r="M64" s="345"/>
      <c r="N64" s="345"/>
      <c r="O64" s="345"/>
      <c r="P64" s="98"/>
      <c r="Q64" s="41"/>
      <c r="R64" s="346"/>
    </row>
    <row r="65" spans="1:18" ht="26.15" customHeight="1" x14ac:dyDescent="0.35">
      <c r="A65" s="1"/>
      <c r="B65" s="34"/>
      <c r="C65" s="35"/>
      <c r="D65" s="36"/>
      <c r="E65" s="33"/>
      <c r="F65" s="33"/>
      <c r="G65" s="33"/>
      <c r="H65" s="33"/>
      <c r="I65" s="33"/>
      <c r="J65" s="33"/>
      <c r="K65" s="59"/>
      <c r="L65" s="33"/>
      <c r="M65" s="345"/>
      <c r="N65" s="345"/>
      <c r="O65" s="345"/>
      <c r="P65" s="98"/>
      <c r="Q65" s="41"/>
      <c r="R65" s="346"/>
    </row>
    <row r="66" spans="1:18" ht="26.15" customHeight="1" x14ac:dyDescent="0.35">
      <c r="A66" s="1"/>
      <c r="B66" s="34"/>
      <c r="C66" s="229"/>
      <c r="D66" s="230"/>
      <c r="E66" s="231"/>
      <c r="F66" s="33"/>
      <c r="G66" s="33"/>
      <c r="H66" s="33"/>
      <c r="I66" s="33"/>
      <c r="J66" s="33"/>
      <c r="K66" s="232"/>
      <c r="L66" s="33"/>
      <c r="M66" s="345"/>
      <c r="N66" s="345"/>
      <c r="O66" s="345"/>
      <c r="P66" s="2"/>
      <c r="Q66" s="41"/>
      <c r="R66" s="346"/>
    </row>
    <row r="67" spans="1:18" ht="26.15" customHeight="1" x14ac:dyDescent="0.35">
      <c r="A67" s="1"/>
      <c r="B67" s="34"/>
      <c r="C67" s="229"/>
      <c r="D67" s="230"/>
      <c r="E67" s="231"/>
      <c r="F67" s="33"/>
      <c r="G67" s="33"/>
      <c r="H67" s="33"/>
      <c r="I67" s="33"/>
      <c r="J67" s="33"/>
      <c r="K67" s="232"/>
      <c r="L67" s="33"/>
      <c r="M67" s="345"/>
      <c r="N67" s="345"/>
      <c r="O67" s="345"/>
      <c r="P67" s="2"/>
      <c r="Q67" s="41"/>
      <c r="R67" s="346"/>
    </row>
    <row r="68" spans="1:18" x14ac:dyDescent="0.3">
      <c r="A68" s="389" t="s">
        <v>110</v>
      </c>
      <c r="B68" s="390"/>
      <c r="C68" s="390"/>
      <c r="D68" s="391"/>
      <c r="E68" s="343">
        <f t="shared" ref="E68:L68" si="5">SUM(E12:E67)</f>
        <v>21</v>
      </c>
      <c r="F68" s="343">
        <f t="shared" si="5"/>
        <v>20</v>
      </c>
      <c r="G68" s="343">
        <f t="shared" si="5"/>
        <v>1</v>
      </c>
      <c r="H68" s="343">
        <f t="shared" si="5"/>
        <v>0</v>
      </c>
      <c r="I68" s="343">
        <f t="shared" si="5"/>
        <v>0</v>
      </c>
      <c r="J68" s="343">
        <f t="shared" si="5"/>
        <v>0</v>
      </c>
      <c r="K68" s="61">
        <f t="shared" si="5"/>
        <v>0</v>
      </c>
      <c r="L68" s="343">
        <f t="shared" si="5"/>
        <v>21</v>
      </c>
      <c r="M68" s="38">
        <f>L68/E68</f>
        <v>1</v>
      </c>
      <c r="N68" s="38">
        <f>IFERROR(F68/L68,0)</f>
        <v>0.95238095238095233</v>
      </c>
      <c r="O68" s="38">
        <f>IFERROR(R68/L68,0)</f>
        <v>0.76190476190476186</v>
      </c>
      <c r="P68" s="37"/>
      <c r="Q68" s="41"/>
      <c r="R68" s="30">
        <f>SUM(R12:R67)</f>
        <v>16</v>
      </c>
    </row>
  </sheetData>
  <autoFilter ref="A11:R15" xr:uid="{CFAF2F22-E1C8-4B6B-8186-FE2ED91CA766}"/>
  <mergeCells count="19">
    <mergeCell ref="N7:N8"/>
    <mergeCell ref="O7:O8"/>
    <mergeCell ref="A1:K1"/>
    <mergeCell ref="I2:J2"/>
    <mergeCell ref="I3:J3"/>
    <mergeCell ref="A6:O6"/>
    <mergeCell ref="A7:A8"/>
    <mergeCell ref="B7:B8"/>
    <mergeCell ref="C7:C8"/>
    <mergeCell ref="D7:D8"/>
    <mergeCell ref="E7:E8"/>
    <mergeCell ref="F7:F8"/>
    <mergeCell ref="I9:K9"/>
    <mergeCell ref="L9:M9"/>
    <mergeCell ref="A68:D68"/>
    <mergeCell ref="G7:G8"/>
    <mergeCell ref="H7:H8"/>
    <mergeCell ref="I7:K8"/>
    <mergeCell ref="L7:M8"/>
  </mergeCells>
  <conditionalFormatting sqref="A50:A51">
    <cfRule type="duplicateValues" dxfId="36" priority="6"/>
  </conditionalFormatting>
  <conditionalFormatting sqref="A52:A58">
    <cfRule type="duplicateValues" dxfId="35" priority="5"/>
  </conditionalFormatting>
  <conditionalFormatting sqref="A59">
    <cfRule type="duplicateValues" dxfId="34" priority="4"/>
  </conditionalFormatting>
  <conditionalFormatting sqref="A60:A61">
    <cfRule type="duplicateValues" dxfId="33" priority="3"/>
  </conditionalFormatting>
  <conditionalFormatting sqref="A15">
    <cfRule type="duplicateValues" dxfId="32" priority="1"/>
  </conditionalFormatting>
  <conditionalFormatting sqref="A15">
    <cfRule type="duplicateValues" dxfId="31" priority="2"/>
  </conditionalFormatting>
  <hyperlinks>
    <hyperlink ref="A12" r:id="rId1" display="https://octane.deloitte.com/ui/entity-navigation.jsp?p=1001/399004&amp;entityType=work_item&amp;id=2132854" xr:uid="{C532EAD4-9858-41FA-8363-C55324368C40}"/>
    <hyperlink ref="A13" r:id="rId2" display="https://octane.deloitte.com/ui/entity-navigation.jsp?p=1001/399004&amp;entityType=work_item&amp;id=2138539" xr:uid="{F58E67BB-C288-4C2D-81B3-5FAD848113BC}"/>
    <hyperlink ref="A14" r:id="rId3" display="https://octane.deloitte.com/ui/entity-navigation.jsp?p=1001/399004&amp;entityType=work_item&amp;id=2138515" xr:uid="{2D28AA6E-B24B-4E74-870C-C618A10B9661}"/>
    <hyperlink ref="A15" r:id="rId4" display="https://octane.deloitte.com/ui/entity-navigation.jsp?p=1001/399004&amp;entityType=work_item&amp;id=2141106" xr:uid="{17D293E2-F195-47E1-B6C6-08D809E8910B}"/>
  </hyperlinks>
  <pageMargins left="0.7" right="0.7" top="0.75" bottom="0.75" header="0.3" footer="0.3"/>
  <pageSetup paperSize="9" orientation="portrait" r:id="rId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D3597-9B73-45AD-9A22-4E62B506CD7F}">
  <dimension ref="A1:R68"/>
  <sheetViews>
    <sheetView topLeftCell="A2" zoomScale="68" zoomScaleNormal="55" workbookViewId="0">
      <selection activeCell="A14" sqref="A14"/>
    </sheetView>
  </sheetViews>
  <sheetFormatPr defaultColWidth="8.7265625" defaultRowHeight="13" x14ac:dyDescent="0.3"/>
  <cols>
    <col min="1" max="1" width="20.1796875" style="56" customWidth="1"/>
    <col min="2" max="2" width="44.1796875" style="56" customWidth="1"/>
    <col min="3" max="3" width="23.453125" style="56" customWidth="1"/>
    <col min="4" max="4" width="18.54296875" style="56" customWidth="1"/>
    <col min="5" max="5" width="21.54296875" style="56" customWidth="1"/>
    <col min="6" max="6" width="16.453125" style="56" customWidth="1"/>
    <col min="7" max="7" width="13" style="56" customWidth="1"/>
    <col min="8" max="8" width="8.7265625" style="56" customWidth="1"/>
    <col min="9" max="9" width="11.1796875" style="56" customWidth="1"/>
    <col min="10" max="10" width="15.453125" style="56" customWidth="1"/>
    <col min="11" max="12" width="8.7265625" style="56" customWidth="1"/>
    <col min="13" max="13" width="14.81640625" style="56" customWidth="1"/>
    <col min="14" max="14" width="20.54296875" style="56" customWidth="1"/>
    <col min="15" max="15" width="13.7265625" style="56" customWidth="1"/>
    <col min="16" max="16" width="16" style="56" customWidth="1"/>
    <col min="17" max="17" width="41.81640625" style="56" customWidth="1"/>
    <col min="18" max="18" width="18.26953125" style="56" customWidth="1"/>
    <col min="19" max="16384" width="8.7265625" style="56"/>
  </cols>
  <sheetData>
    <row r="1" spans="1:18" x14ac:dyDescent="0.3">
      <c r="A1" s="396" t="s">
        <v>2352</v>
      </c>
      <c r="B1" s="397"/>
      <c r="C1" s="397"/>
      <c r="D1" s="397"/>
      <c r="E1" s="397"/>
      <c r="F1" s="397"/>
      <c r="G1" s="397"/>
      <c r="H1" s="397"/>
      <c r="I1" s="397"/>
      <c r="J1" s="397"/>
      <c r="K1" s="397"/>
    </row>
    <row r="2" spans="1:18" ht="40" customHeight="1" x14ac:dyDescent="0.3">
      <c r="A2" s="344" t="s">
        <v>74</v>
      </c>
      <c r="B2" s="344" t="s">
        <v>119</v>
      </c>
      <c r="C2" s="344" t="s">
        <v>120</v>
      </c>
      <c r="D2" s="344" t="s">
        <v>121</v>
      </c>
      <c r="E2" s="344" t="s">
        <v>122</v>
      </c>
      <c r="F2" s="344" t="s">
        <v>123</v>
      </c>
      <c r="G2" s="344" t="s">
        <v>124</v>
      </c>
      <c r="H2" s="344" t="s">
        <v>125</v>
      </c>
      <c r="I2" s="412" t="s">
        <v>27</v>
      </c>
      <c r="J2" s="413"/>
      <c r="K2" s="344" t="s">
        <v>213</v>
      </c>
    </row>
    <row r="3" spans="1:18" ht="14.5" customHeight="1" x14ac:dyDescent="0.3">
      <c r="A3" s="33" t="s">
        <v>81</v>
      </c>
      <c r="B3" s="33">
        <f>COUNTA(B12:B67)</f>
        <v>3</v>
      </c>
      <c r="C3" s="33">
        <f>COUNTIF(C11:C67,C2)</f>
        <v>1</v>
      </c>
      <c r="D3" s="33">
        <f>COUNTIF(C11:C67,D2)</f>
        <v>0</v>
      </c>
      <c r="E3" s="33">
        <f>COUNTIF(C11:C67,E2)</f>
        <v>0</v>
      </c>
      <c r="F3" s="33">
        <f>COUNTIF(C11:C67,F2)</f>
        <v>0</v>
      </c>
      <c r="G3" s="33">
        <f>COUNTIF(C11:C67,G2)</f>
        <v>0</v>
      </c>
      <c r="H3" s="33">
        <f>COUNTIF(C11:C67,H2)</f>
        <v>0</v>
      </c>
      <c r="I3" s="414">
        <f>COUNTIF(C11:C67,I2)</f>
        <v>0</v>
      </c>
      <c r="J3" s="415"/>
      <c r="K3" s="346">
        <f>COUNTIF(C11:C67,K2)</f>
        <v>2</v>
      </c>
      <c r="L3" s="89"/>
    </row>
    <row r="6" spans="1:18" x14ac:dyDescent="0.3">
      <c r="A6" s="387" t="s">
        <v>2353</v>
      </c>
      <c r="B6" s="388"/>
      <c r="C6" s="388"/>
      <c r="D6" s="388"/>
      <c r="E6" s="388"/>
      <c r="F6" s="388"/>
      <c r="G6" s="388"/>
      <c r="H6" s="388"/>
      <c r="I6" s="388"/>
      <c r="J6" s="388"/>
      <c r="K6" s="388"/>
      <c r="L6" s="388"/>
      <c r="M6" s="388"/>
      <c r="N6" s="388"/>
      <c r="O6" s="388"/>
    </row>
    <row r="7" spans="1:18" ht="14.5" customHeight="1" x14ac:dyDescent="0.3">
      <c r="A7" s="392" t="s">
        <v>74</v>
      </c>
      <c r="B7" s="392" t="s">
        <v>109</v>
      </c>
      <c r="C7" s="392" t="s">
        <v>127</v>
      </c>
      <c r="D7" s="392" t="s">
        <v>128</v>
      </c>
      <c r="E7" s="392" t="s">
        <v>77</v>
      </c>
      <c r="F7" s="392" t="s">
        <v>125</v>
      </c>
      <c r="G7" s="392" t="s">
        <v>129</v>
      </c>
      <c r="H7" s="392" t="s">
        <v>130</v>
      </c>
      <c r="I7" s="401" t="s">
        <v>148</v>
      </c>
      <c r="J7" s="407"/>
      <c r="K7" s="402"/>
      <c r="L7" s="401" t="s">
        <v>131</v>
      </c>
      <c r="M7" s="402"/>
      <c r="N7" s="399" t="s">
        <v>132</v>
      </c>
      <c r="O7" s="399" t="s">
        <v>133</v>
      </c>
    </row>
    <row r="8" spans="1:18" x14ac:dyDescent="0.3">
      <c r="A8" s="392"/>
      <c r="B8" s="392"/>
      <c r="C8" s="392"/>
      <c r="D8" s="392"/>
      <c r="E8" s="392"/>
      <c r="F8" s="392"/>
      <c r="G8" s="392"/>
      <c r="H8" s="392"/>
      <c r="I8" s="403"/>
      <c r="J8" s="408"/>
      <c r="K8" s="404"/>
      <c r="L8" s="403"/>
      <c r="M8" s="404"/>
      <c r="N8" s="400"/>
      <c r="O8" s="400"/>
    </row>
    <row r="9" spans="1:18" ht="14.5" customHeight="1" x14ac:dyDescent="0.3">
      <c r="A9" s="33" t="s">
        <v>81</v>
      </c>
      <c r="B9" s="33">
        <f>E68</f>
        <v>17</v>
      </c>
      <c r="C9" s="33">
        <f>F68</f>
        <v>17</v>
      </c>
      <c r="D9" s="33">
        <f>G68</f>
        <v>0</v>
      </c>
      <c r="E9" s="96">
        <f>H68</f>
        <v>0</v>
      </c>
      <c r="F9" s="96">
        <f>I68</f>
        <v>0</v>
      </c>
      <c r="G9" s="59">
        <f>K68</f>
        <v>0</v>
      </c>
      <c r="H9" s="33">
        <f>L68</f>
        <v>17</v>
      </c>
      <c r="I9" s="409">
        <f>J68</f>
        <v>0</v>
      </c>
      <c r="J9" s="410"/>
      <c r="K9" s="411"/>
      <c r="L9" s="405">
        <f>M68</f>
        <v>1</v>
      </c>
      <c r="M9" s="406"/>
      <c r="N9" s="345">
        <f>IFERROR(N68,0)</f>
        <v>1</v>
      </c>
      <c r="O9" s="202">
        <f>IFERROR(O68,0)</f>
        <v>0.82352941176470584</v>
      </c>
      <c r="P9" s="193"/>
    </row>
    <row r="11" spans="1:18" x14ac:dyDescent="0.3">
      <c r="A11" s="342" t="s">
        <v>106</v>
      </c>
      <c r="B11" s="342" t="s">
        <v>2</v>
      </c>
      <c r="C11" s="342" t="s">
        <v>107</v>
      </c>
      <c r="D11" s="342" t="s">
        <v>108</v>
      </c>
      <c r="E11" s="342" t="s">
        <v>109</v>
      </c>
      <c r="F11" s="342" t="s">
        <v>127</v>
      </c>
      <c r="G11" s="342" t="s">
        <v>128</v>
      </c>
      <c r="H11" s="342" t="s">
        <v>77</v>
      </c>
      <c r="I11" s="342" t="s">
        <v>125</v>
      </c>
      <c r="J11" s="342" t="s">
        <v>148</v>
      </c>
      <c r="K11" s="342" t="s">
        <v>129</v>
      </c>
      <c r="L11" s="342" t="s">
        <v>130</v>
      </c>
      <c r="M11" s="342" t="s">
        <v>134</v>
      </c>
      <c r="N11" s="342" t="s">
        <v>132</v>
      </c>
      <c r="O11" s="342" t="s">
        <v>135</v>
      </c>
      <c r="P11" s="342" t="s">
        <v>136</v>
      </c>
      <c r="Q11" s="342" t="s">
        <v>18</v>
      </c>
      <c r="R11" s="342" t="s">
        <v>137</v>
      </c>
    </row>
    <row r="12" spans="1:18" ht="14.5" x14ac:dyDescent="0.3">
      <c r="A12" s="164">
        <v>2120300</v>
      </c>
      <c r="B12" s="34" t="str">
        <f>VLOOKUP(A12,'R2S2 Details'!1:84,2,FALSE)</f>
        <v>4.1.1 Benefits</v>
      </c>
      <c r="C12" s="357" t="s">
        <v>213</v>
      </c>
      <c r="D12" s="230" t="str">
        <f>VLOOKUP(A12,'R2S2 Details'!1:133,4,FALSE)</f>
        <v>TBD</v>
      </c>
      <c r="E12" s="33">
        <v>0</v>
      </c>
      <c r="F12" s="231"/>
      <c r="G12" s="231"/>
      <c r="H12" s="231"/>
      <c r="I12" s="231"/>
      <c r="J12" s="231"/>
      <c r="K12" s="232">
        <f>E12-SUM(F12+G12+H12+I12+J12)</f>
        <v>0</v>
      </c>
      <c r="L12" s="231">
        <f t="shared" ref="L12:L15" si="0">F12+G12</f>
        <v>0</v>
      </c>
      <c r="M12" s="233">
        <f t="shared" ref="M12:M15" si="1">IFERROR(L12/E12,0)</f>
        <v>0</v>
      </c>
      <c r="N12" s="233">
        <f t="shared" ref="N12:N15" si="2">IFERROR(F12/L12,0)</f>
        <v>0</v>
      </c>
      <c r="O12" s="233">
        <f t="shared" ref="O12:O15" si="3">IFERROR(R12/L12,0)</f>
        <v>0</v>
      </c>
      <c r="P12" s="236"/>
      <c r="Q12" s="235"/>
      <c r="R12" s="236"/>
    </row>
    <row r="13" spans="1:18" ht="14.5" x14ac:dyDescent="0.3">
      <c r="A13" s="164">
        <v>2120302</v>
      </c>
      <c r="B13" s="34" t="str">
        <f>VLOOKUP(A13,'R2S2 Details'!2:85,2,FALSE)</f>
        <v>4.2 Message Center</v>
      </c>
      <c r="C13" s="357" t="s">
        <v>213</v>
      </c>
      <c r="D13" s="230" t="str">
        <f>VLOOKUP(A13,'R2S2 Details'!2:134,4,FALSE)</f>
        <v>TBD</v>
      </c>
      <c r="E13" s="33">
        <v>0</v>
      </c>
      <c r="F13" s="33"/>
      <c r="G13" s="33"/>
      <c r="H13" s="33"/>
      <c r="I13" s="33"/>
      <c r="J13" s="33"/>
      <c r="K13" s="232">
        <f t="shared" ref="K13:K15" si="4">E13-SUM(F13+G13+H13+I13+J13)</f>
        <v>0</v>
      </c>
      <c r="L13" s="33">
        <f t="shared" si="0"/>
        <v>0</v>
      </c>
      <c r="M13" s="345">
        <f t="shared" si="1"/>
        <v>0</v>
      </c>
      <c r="N13" s="345">
        <f t="shared" si="2"/>
        <v>0</v>
      </c>
      <c r="O13" s="345">
        <f t="shared" si="3"/>
        <v>0</v>
      </c>
      <c r="P13" s="346"/>
      <c r="Q13" s="41"/>
      <c r="R13" s="346"/>
    </row>
    <row r="14" spans="1:18" ht="14.5" x14ac:dyDescent="0.35">
      <c r="A14" s="278">
        <v>2134902</v>
      </c>
      <c r="B14" s="34" t="str">
        <f>VLOOKUP(A14,'R2S2 Details'!3:86,2,FALSE)</f>
        <v>Add/Update New Fields for HOPE/EA/AA in the PDF</v>
      </c>
      <c r="C14" s="357" t="s">
        <v>120</v>
      </c>
      <c r="D14" s="230" t="str">
        <f>VLOOKUP(A14,'R2S2 Details'!3:135,4,FALSE)</f>
        <v>TBD</v>
      </c>
      <c r="E14" s="33">
        <f>VLOOKUP(A14,'R2S2 Details'!A3:Q93,17,0)</f>
        <v>17</v>
      </c>
      <c r="F14" s="33">
        <v>17</v>
      </c>
      <c r="G14" s="33"/>
      <c r="H14" s="33"/>
      <c r="I14" s="33"/>
      <c r="J14" s="33"/>
      <c r="K14" s="232">
        <f t="shared" si="4"/>
        <v>0</v>
      </c>
      <c r="L14" s="33">
        <f t="shared" si="0"/>
        <v>17</v>
      </c>
      <c r="M14" s="345">
        <f t="shared" si="1"/>
        <v>1</v>
      </c>
      <c r="N14" s="345">
        <f t="shared" si="2"/>
        <v>1</v>
      </c>
      <c r="O14" s="345">
        <f t="shared" si="3"/>
        <v>0.82352941176470584</v>
      </c>
      <c r="P14" s="349"/>
      <c r="Q14" s="349"/>
      <c r="R14" s="346">
        <v>14</v>
      </c>
    </row>
    <row r="15" spans="1:18" ht="26.15" customHeight="1" x14ac:dyDescent="0.35">
      <c r="A15" s="278"/>
      <c r="B15" s="34"/>
      <c r="C15" s="357"/>
      <c r="D15" s="230"/>
      <c r="E15" s="33"/>
      <c r="F15" s="33"/>
      <c r="G15" s="33"/>
      <c r="H15" s="33"/>
      <c r="I15" s="33"/>
      <c r="J15" s="33"/>
      <c r="K15" s="232">
        <f t="shared" si="4"/>
        <v>0</v>
      </c>
      <c r="L15" s="33">
        <f t="shared" si="0"/>
        <v>0</v>
      </c>
      <c r="M15" s="345">
        <f t="shared" si="1"/>
        <v>0</v>
      </c>
      <c r="N15" s="345">
        <f t="shared" si="2"/>
        <v>0</v>
      </c>
      <c r="O15" s="345">
        <f t="shared" si="3"/>
        <v>0</v>
      </c>
      <c r="P15" s="31"/>
      <c r="Q15" s="41"/>
      <c r="R15" s="346"/>
    </row>
    <row r="16" spans="1:18" ht="14.5" x14ac:dyDescent="0.3">
      <c r="A16" s="54"/>
      <c r="B16" s="34"/>
      <c r="C16" s="357"/>
      <c r="D16" s="230"/>
      <c r="E16" s="33"/>
      <c r="F16" s="33"/>
      <c r="G16" s="33"/>
      <c r="H16" s="33"/>
      <c r="I16" s="33"/>
      <c r="J16" s="33"/>
      <c r="K16" s="232"/>
      <c r="L16" s="33"/>
      <c r="M16" s="345"/>
      <c r="N16" s="345"/>
      <c r="O16" s="345"/>
      <c r="P16" s="31"/>
      <c r="Q16" s="42"/>
      <c r="R16" s="346"/>
    </row>
    <row r="17" spans="1:18" ht="26.15" customHeight="1" x14ac:dyDescent="0.3">
      <c r="A17" s="54"/>
      <c r="B17" s="34"/>
      <c r="C17" s="357"/>
      <c r="D17" s="230"/>
      <c r="E17" s="33"/>
      <c r="F17" s="33"/>
      <c r="G17" s="33"/>
      <c r="H17" s="33"/>
      <c r="I17" s="33"/>
      <c r="J17" s="33"/>
      <c r="K17" s="232"/>
      <c r="L17" s="33"/>
      <c r="M17" s="345"/>
      <c r="N17" s="345"/>
      <c r="O17" s="345"/>
      <c r="P17" s="31"/>
      <c r="Q17" s="41"/>
      <c r="R17" s="346"/>
    </row>
    <row r="18" spans="1:18" ht="26.15" customHeight="1" x14ac:dyDescent="0.3">
      <c r="A18" s="54"/>
      <c r="B18" s="34"/>
      <c r="C18" s="357"/>
      <c r="D18" s="230"/>
      <c r="E18" s="33"/>
      <c r="F18" s="33"/>
      <c r="G18" s="33"/>
      <c r="H18" s="33"/>
      <c r="I18" s="33"/>
      <c r="J18" s="33"/>
      <c r="K18" s="232"/>
      <c r="L18" s="33"/>
      <c r="M18" s="345"/>
      <c r="N18" s="345"/>
      <c r="O18" s="345"/>
      <c r="P18" s="31"/>
      <c r="Q18" s="42"/>
      <c r="R18" s="346"/>
    </row>
    <row r="19" spans="1:18" ht="26.15" customHeight="1" x14ac:dyDescent="0.3">
      <c r="A19" s="164"/>
      <c r="B19" s="228"/>
      <c r="C19" s="357"/>
      <c r="D19" s="230"/>
      <c r="E19" s="33"/>
      <c r="F19" s="33"/>
      <c r="G19" s="33"/>
      <c r="H19" s="33"/>
      <c r="I19" s="33"/>
      <c r="J19" s="33"/>
      <c r="K19" s="232"/>
      <c r="L19" s="33"/>
      <c r="M19" s="345"/>
      <c r="N19" s="345"/>
      <c r="O19" s="345"/>
      <c r="P19" s="31"/>
      <c r="Q19" s="42"/>
      <c r="R19" s="346"/>
    </row>
    <row r="20" spans="1:18" ht="14.5" x14ac:dyDescent="0.3">
      <c r="A20" s="164"/>
      <c r="B20" s="34"/>
      <c r="C20" s="357"/>
      <c r="D20" s="36"/>
      <c r="E20" s="33"/>
      <c r="F20" s="33"/>
      <c r="G20" s="33"/>
      <c r="H20" s="33"/>
      <c r="I20" s="33"/>
      <c r="J20" s="33"/>
      <c r="K20" s="59"/>
      <c r="L20" s="33"/>
      <c r="M20" s="345"/>
      <c r="N20" s="345"/>
      <c r="O20" s="345"/>
      <c r="P20" s="31"/>
      <c r="Q20" s="31"/>
      <c r="R20" s="346"/>
    </row>
    <row r="21" spans="1:18" ht="26.15" customHeight="1" x14ac:dyDescent="0.35">
      <c r="A21" s="278"/>
      <c r="B21" s="34"/>
      <c r="C21" s="357"/>
      <c r="D21" s="36"/>
      <c r="E21" s="33"/>
      <c r="F21" s="33"/>
      <c r="G21" s="33"/>
      <c r="H21" s="33"/>
      <c r="I21" s="33"/>
      <c r="J21" s="33"/>
      <c r="K21" s="59"/>
      <c r="L21" s="33"/>
      <c r="M21" s="345"/>
      <c r="N21" s="345"/>
      <c r="O21" s="345"/>
      <c r="P21" s="31"/>
      <c r="Q21" s="41"/>
      <c r="R21" s="346"/>
    </row>
    <row r="22" spans="1:18" ht="26.15" customHeight="1" x14ac:dyDescent="0.35">
      <c r="A22" s="278"/>
      <c r="B22" s="228"/>
      <c r="C22" s="357"/>
      <c r="D22" s="230"/>
      <c r="E22" s="33"/>
      <c r="F22" s="33"/>
      <c r="G22" s="33"/>
      <c r="H22" s="33"/>
      <c r="I22" s="33"/>
      <c r="J22" s="33"/>
      <c r="K22" s="232"/>
      <c r="L22" s="33"/>
      <c r="M22" s="345"/>
      <c r="N22" s="345"/>
      <c r="O22" s="345"/>
      <c r="P22" s="31"/>
      <c r="Q22" s="41"/>
      <c r="R22" s="346"/>
    </row>
    <row r="23" spans="1:18" ht="26.15" customHeight="1" x14ac:dyDescent="0.3">
      <c r="A23" s="164"/>
      <c r="B23" s="228"/>
      <c r="C23" s="357"/>
      <c r="D23" s="230"/>
      <c r="E23" s="33"/>
      <c r="F23" s="33"/>
      <c r="G23" s="33"/>
      <c r="H23" s="33"/>
      <c r="I23" s="33"/>
      <c r="J23" s="33"/>
      <c r="K23" s="232"/>
      <c r="L23" s="33"/>
      <c r="M23" s="345"/>
      <c r="N23" s="345"/>
      <c r="O23" s="345"/>
      <c r="P23" s="31"/>
      <c r="Q23" s="41"/>
      <c r="R23" s="346"/>
    </row>
    <row r="24" spans="1:18" ht="26.15" customHeight="1" x14ac:dyDescent="0.3">
      <c r="A24" s="164"/>
      <c r="B24" s="228"/>
      <c r="C24" s="357"/>
      <c r="D24" s="230"/>
      <c r="E24" s="33"/>
      <c r="F24" s="33"/>
      <c r="G24" s="33"/>
      <c r="H24" s="33"/>
      <c r="I24" s="33"/>
      <c r="J24" s="33"/>
      <c r="K24" s="232"/>
      <c r="L24" s="33"/>
      <c r="M24" s="345"/>
      <c r="N24" s="345"/>
      <c r="O24" s="345"/>
      <c r="P24" s="31"/>
      <c r="Q24" s="41"/>
      <c r="R24" s="346"/>
    </row>
    <row r="25" spans="1:18" ht="26.15" customHeight="1" x14ac:dyDescent="0.3">
      <c r="A25" s="164"/>
      <c r="B25" s="228"/>
      <c r="C25" s="357"/>
      <c r="D25" s="230"/>
      <c r="E25" s="33"/>
      <c r="F25" s="33"/>
      <c r="G25" s="33"/>
      <c r="H25" s="33"/>
      <c r="I25" s="33"/>
      <c r="J25" s="33"/>
      <c r="K25" s="232"/>
      <c r="L25" s="33"/>
      <c r="M25" s="345"/>
      <c r="N25" s="345"/>
      <c r="O25" s="345"/>
      <c r="P25" s="31"/>
      <c r="Q25" s="42"/>
      <c r="R25" s="346"/>
    </row>
    <row r="26" spans="1:18" ht="26.15" customHeight="1" x14ac:dyDescent="0.3">
      <c r="A26" s="164"/>
      <c r="B26" s="228"/>
      <c r="C26" s="357"/>
      <c r="D26" s="230"/>
      <c r="E26" s="33"/>
      <c r="F26" s="33"/>
      <c r="G26" s="33"/>
      <c r="H26" s="33"/>
      <c r="I26" s="33"/>
      <c r="J26" s="33"/>
      <c r="K26" s="232"/>
      <c r="L26" s="33"/>
      <c r="M26" s="345"/>
      <c r="N26" s="345"/>
      <c r="O26" s="345"/>
      <c r="P26" s="31"/>
      <c r="Q26" s="41"/>
      <c r="R26" s="346"/>
    </row>
    <row r="27" spans="1:18" ht="14.5" x14ac:dyDescent="0.3">
      <c r="A27" s="164"/>
      <c r="B27" s="228"/>
      <c r="C27" s="357"/>
      <c r="D27" s="230"/>
      <c r="E27" s="33"/>
      <c r="F27" s="33"/>
      <c r="G27" s="33"/>
      <c r="H27" s="33"/>
      <c r="I27" s="33"/>
      <c r="J27" s="33"/>
      <c r="K27" s="232"/>
      <c r="L27" s="33"/>
      <c r="M27" s="345"/>
      <c r="N27" s="345"/>
      <c r="O27" s="345"/>
      <c r="P27" s="31"/>
      <c r="Q27" s="41"/>
      <c r="R27" s="346"/>
    </row>
    <row r="28" spans="1:18" ht="14.5" x14ac:dyDescent="0.3">
      <c r="A28" s="164"/>
      <c r="B28" s="228"/>
      <c r="C28" s="357"/>
      <c r="D28" s="230"/>
      <c r="E28" s="33"/>
      <c r="F28" s="33"/>
      <c r="G28" s="33"/>
      <c r="H28" s="33"/>
      <c r="I28" s="33"/>
      <c r="J28" s="33"/>
      <c r="K28" s="232"/>
      <c r="L28" s="33"/>
      <c r="M28" s="345"/>
      <c r="N28" s="345"/>
      <c r="O28" s="345"/>
      <c r="P28" s="31"/>
      <c r="Q28" s="41"/>
      <c r="R28" s="346"/>
    </row>
    <row r="29" spans="1:18" ht="14.5" x14ac:dyDescent="0.3">
      <c r="A29" s="164"/>
      <c r="B29" s="228"/>
      <c r="C29" s="357"/>
      <c r="D29" s="230"/>
      <c r="E29" s="33"/>
      <c r="F29" s="33"/>
      <c r="G29" s="33"/>
      <c r="H29" s="33"/>
      <c r="I29" s="33"/>
      <c r="J29" s="33"/>
      <c r="K29" s="232"/>
      <c r="L29" s="33"/>
      <c r="M29" s="345"/>
      <c r="N29" s="345"/>
      <c r="O29" s="345"/>
      <c r="P29" s="31"/>
      <c r="Q29" s="41"/>
      <c r="R29" s="346"/>
    </row>
    <row r="30" spans="1:18" ht="26.15" customHeight="1" x14ac:dyDescent="0.3">
      <c r="A30" s="164"/>
      <c r="B30" s="228"/>
      <c r="C30" s="357"/>
      <c r="D30" s="230"/>
      <c r="E30" s="33"/>
      <c r="F30" s="33"/>
      <c r="G30" s="33"/>
      <c r="H30" s="33"/>
      <c r="I30" s="33"/>
      <c r="J30" s="33"/>
      <c r="K30" s="232"/>
      <c r="L30" s="33"/>
      <c r="M30" s="345"/>
      <c r="N30" s="345"/>
      <c r="O30" s="345"/>
      <c r="P30" s="31"/>
      <c r="Q30" s="41"/>
      <c r="R30" s="346"/>
    </row>
    <row r="31" spans="1:18" ht="26.15" customHeight="1" x14ac:dyDescent="0.3">
      <c r="A31" s="164"/>
      <c r="B31" s="228"/>
      <c r="C31" s="357"/>
      <c r="D31" s="230"/>
      <c r="E31" s="33"/>
      <c r="F31" s="33"/>
      <c r="G31" s="33"/>
      <c r="H31" s="33"/>
      <c r="I31" s="33"/>
      <c r="J31" s="33"/>
      <c r="K31" s="232"/>
      <c r="L31" s="33"/>
      <c r="M31" s="345"/>
      <c r="N31" s="345"/>
      <c r="O31" s="345"/>
      <c r="P31" s="31"/>
      <c r="Q31" s="269"/>
      <c r="R31" s="346"/>
    </row>
    <row r="32" spans="1:18" ht="26.15" customHeight="1" x14ac:dyDescent="0.3">
      <c r="A32" s="164"/>
      <c r="B32" s="228"/>
      <c r="C32" s="357"/>
      <c r="D32" s="230"/>
      <c r="E32" s="33"/>
      <c r="F32" s="33"/>
      <c r="G32" s="33"/>
      <c r="H32" s="33"/>
      <c r="I32" s="33"/>
      <c r="J32" s="33"/>
      <c r="K32" s="232"/>
      <c r="L32" s="33"/>
      <c r="M32" s="345"/>
      <c r="N32" s="345"/>
      <c r="O32" s="345"/>
      <c r="P32" s="31"/>
      <c r="Q32" s="41"/>
      <c r="R32" s="346"/>
    </row>
    <row r="33" spans="1:18" ht="26.15" customHeight="1" x14ac:dyDescent="0.3">
      <c r="A33" s="164"/>
      <c r="B33" s="228"/>
      <c r="C33" s="357"/>
      <c r="D33" s="230"/>
      <c r="E33" s="33"/>
      <c r="F33" s="33"/>
      <c r="G33" s="33"/>
      <c r="H33" s="33"/>
      <c r="I33" s="33"/>
      <c r="J33" s="33"/>
      <c r="K33" s="232"/>
      <c r="L33" s="33"/>
      <c r="M33" s="345"/>
      <c r="N33" s="345"/>
      <c r="O33" s="345"/>
      <c r="P33" s="31"/>
      <c r="Q33" s="255"/>
      <c r="R33" s="346"/>
    </row>
    <row r="34" spans="1:18" ht="26.15" customHeight="1" x14ac:dyDescent="0.35">
      <c r="A34" s="164"/>
      <c r="B34" s="228"/>
      <c r="C34" s="357"/>
      <c r="D34" s="230"/>
      <c r="E34" s="33"/>
      <c r="F34" s="33"/>
      <c r="G34" s="33"/>
      <c r="H34" s="33"/>
      <c r="I34" s="33"/>
      <c r="J34" s="33"/>
      <c r="K34" s="232"/>
      <c r="L34" s="33"/>
      <c r="M34" s="345"/>
      <c r="N34" s="345"/>
      <c r="O34" s="345"/>
      <c r="P34" s="2"/>
      <c r="Q34" s="42"/>
      <c r="R34" s="346"/>
    </row>
    <row r="35" spans="1:18" ht="26.15" customHeight="1" x14ac:dyDescent="0.35">
      <c r="A35" s="164"/>
      <c r="B35" s="228"/>
      <c r="C35" s="357"/>
      <c r="D35" s="230"/>
      <c r="E35" s="33"/>
      <c r="F35" s="33"/>
      <c r="G35" s="33"/>
      <c r="H35" s="33"/>
      <c r="I35" s="33"/>
      <c r="J35" s="33"/>
      <c r="K35" s="232"/>
      <c r="L35" s="33"/>
      <c r="M35" s="345"/>
      <c r="N35" s="345"/>
      <c r="O35" s="345"/>
      <c r="P35" s="2"/>
      <c r="Q35" s="41"/>
      <c r="R35" s="346"/>
    </row>
    <row r="36" spans="1:18" ht="26.15" customHeight="1" x14ac:dyDescent="0.3">
      <c r="A36" s="54"/>
      <c r="B36" s="228"/>
      <c r="C36" s="357"/>
      <c r="D36" s="230"/>
      <c r="E36" s="33"/>
      <c r="F36" s="33"/>
      <c r="G36" s="33"/>
      <c r="H36" s="33"/>
      <c r="I36" s="33"/>
      <c r="J36" s="33"/>
      <c r="K36" s="232"/>
      <c r="L36" s="33"/>
      <c r="M36" s="345"/>
      <c r="N36" s="345"/>
      <c r="O36" s="345"/>
      <c r="P36" s="31"/>
      <c r="Q36" s="166"/>
      <c r="R36" s="346"/>
    </row>
    <row r="37" spans="1:18" ht="26.15" customHeight="1" x14ac:dyDescent="0.3">
      <c r="A37" s="54"/>
      <c r="B37" s="228"/>
      <c r="C37" s="357"/>
      <c r="D37" s="230"/>
      <c r="E37" s="33"/>
      <c r="F37" s="33"/>
      <c r="G37" s="33"/>
      <c r="H37" s="33"/>
      <c r="I37" s="33"/>
      <c r="J37" s="33"/>
      <c r="K37" s="232"/>
      <c r="L37" s="33"/>
      <c r="M37" s="345"/>
      <c r="N37" s="345"/>
      <c r="O37" s="345"/>
      <c r="P37" s="98"/>
      <c r="Q37" s="42"/>
      <c r="R37" s="346"/>
    </row>
    <row r="38" spans="1:18" ht="26.15" customHeight="1" x14ac:dyDescent="0.35">
      <c r="A38" s="54"/>
      <c r="B38" s="228"/>
      <c r="C38" s="357"/>
      <c r="D38" s="230"/>
      <c r="E38" s="33"/>
      <c r="F38" s="33"/>
      <c r="G38" s="33"/>
      <c r="H38" s="33"/>
      <c r="I38" s="33"/>
      <c r="J38" s="33"/>
      <c r="K38" s="232"/>
      <c r="L38" s="33"/>
      <c r="M38" s="345"/>
      <c r="N38" s="345"/>
      <c r="O38" s="345"/>
      <c r="P38" s="2"/>
      <c r="Q38" s="42"/>
      <c r="R38" s="346"/>
    </row>
    <row r="39" spans="1:18" ht="26.15" customHeight="1" x14ac:dyDescent="0.35">
      <c r="A39" s="164"/>
      <c r="B39" s="228"/>
      <c r="C39" s="357"/>
      <c r="D39" s="230"/>
      <c r="E39" s="33"/>
      <c r="F39" s="33"/>
      <c r="G39" s="33"/>
      <c r="H39" s="33"/>
      <c r="I39" s="33"/>
      <c r="J39" s="33"/>
      <c r="K39" s="232"/>
      <c r="L39" s="33"/>
      <c r="M39" s="345"/>
      <c r="N39" s="345"/>
      <c r="O39" s="345"/>
      <c r="P39" s="2"/>
      <c r="Q39" s="41"/>
      <c r="R39" s="346"/>
    </row>
    <row r="40" spans="1:18" ht="26.15" customHeight="1" x14ac:dyDescent="0.35">
      <c r="A40" s="164"/>
      <c r="B40" s="228"/>
      <c r="C40" s="357"/>
      <c r="D40" s="230"/>
      <c r="E40" s="33"/>
      <c r="F40" s="33"/>
      <c r="G40" s="33"/>
      <c r="H40" s="33"/>
      <c r="I40" s="33"/>
      <c r="J40" s="33"/>
      <c r="K40" s="232"/>
      <c r="L40" s="33"/>
      <c r="M40" s="345"/>
      <c r="N40" s="345"/>
      <c r="O40" s="345"/>
      <c r="P40" s="2"/>
      <c r="Q40" s="41"/>
      <c r="R40" s="346"/>
    </row>
    <row r="41" spans="1:18" ht="26.15" customHeight="1" x14ac:dyDescent="0.35">
      <c r="A41" s="358"/>
      <c r="B41" s="228"/>
      <c r="C41" s="357"/>
      <c r="D41" s="230"/>
      <c r="E41" s="33"/>
      <c r="F41" s="33"/>
      <c r="G41" s="33"/>
      <c r="H41" s="33"/>
      <c r="I41" s="33"/>
      <c r="J41" s="33"/>
      <c r="K41" s="232"/>
      <c r="L41" s="33"/>
      <c r="M41" s="345"/>
      <c r="N41" s="345"/>
      <c r="O41" s="345"/>
      <c r="P41" s="2"/>
      <c r="Q41" s="41"/>
      <c r="R41" s="346"/>
    </row>
    <row r="42" spans="1:18" ht="26.15" customHeight="1" x14ac:dyDescent="0.35">
      <c r="A42" s="1"/>
      <c r="B42" s="228"/>
      <c r="C42" s="229"/>
      <c r="D42" s="230"/>
      <c r="E42" s="231"/>
      <c r="F42" s="33"/>
      <c r="G42" s="33"/>
      <c r="H42" s="33"/>
      <c r="I42" s="33"/>
      <c r="J42" s="33"/>
      <c r="K42" s="232"/>
      <c r="L42" s="33"/>
      <c r="M42" s="345"/>
      <c r="N42" s="345"/>
      <c r="O42" s="345"/>
      <c r="P42" s="2"/>
      <c r="Q42" s="41"/>
      <c r="R42" s="346"/>
    </row>
    <row r="43" spans="1:18" ht="26.15" customHeight="1" x14ac:dyDescent="0.35">
      <c r="A43" s="1"/>
      <c r="B43" s="228"/>
      <c r="C43" s="229"/>
      <c r="D43" s="230"/>
      <c r="E43" s="231"/>
      <c r="F43" s="33"/>
      <c r="G43" s="33"/>
      <c r="H43" s="33"/>
      <c r="I43" s="33"/>
      <c r="J43" s="33"/>
      <c r="K43" s="232"/>
      <c r="L43" s="33"/>
      <c r="M43" s="345"/>
      <c r="N43" s="345"/>
      <c r="O43" s="345"/>
      <c r="P43" s="2"/>
      <c r="Q43" s="41"/>
      <c r="R43" s="346"/>
    </row>
    <row r="44" spans="1:18" ht="26.15" customHeight="1" x14ac:dyDescent="0.35">
      <c r="A44" s="1"/>
      <c r="B44" s="228"/>
      <c r="C44" s="229"/>
      <c r="D44" s="230"/>
      <c r="E44" s="231"/>
      <c r="F44" s="33"/>
      <c r="G44" s="33"/>
      <c r="H44" s="33"/>
      <c r="I44" s="33"/>
      <c r="J44" s="33"/>
      <c r="K44" s="232"/>
      <c r="L44" s="33"/>
      <c r="M44" s="345"/>
      <c r="N44" s="345"/>
      <c r="O44" s="345"/>
      <c r="P44" s="2"/>
      <c r="Q44" s="41"/>
      <c r="R44" s="346"/>
    </row>
    <row r="45" spans="1:18" ht="26.15" customHeight="1" x14ac:dyDescent="0.35">
      <c r="A45" s="1"/>
      <c r="B45" s="228"/>
      <c r="C45" s="229"/>
      <c r="D45" s="230"/>
      <c r="E45" s="231"/>
      <c r="F45" s="33"/>
      <c r="G45" s="33"/>
      <c r="H45" s="33"/>
      <c r="I45" s="33"/>
      <c r="J45" s="33"/>
      <c r="K45" s="232"/>
      <c r="L45" s="33"/>
      <c r="M45" s="345"/>
      <c r="N45" s="345"/>
      <c r="O45" s="345"/>
      <c r="P45" s="2"/>
      <c r="Q45" s="41"/>
      <c r="R45" s="346"/>
    </row>
    <row r="46" spans="1:18" ht="26.15" customHeight="1" x14ac:dyDescent="0.35">
      <c r="A46" s="1"/>
      <c r="B46" s="228"/>
      <c r="C46" s="229"/>
      <c r="D46" s="230"/>
      <c r="E46" s="231"/>
      <c r="F46" s="33"/>
      <c r="G46" s="33"/>
      <c r="H46" s="33"/>
      <c r="I46" s="33"/>
      <c r="J46" s="33"/>
      <c r="K46" s="232"/>
      <c r="L46" s="33"/>
      <c r="M46" s="345"/>
      <c r="N46" s="345"/>
      <c r="O46" s="345"/>
      <c r="P46" s="2"/>
      <c r="Q46" s="41"/>
      <c r="R46" s="346"/>
    </row>
    <row r="47" spans="1:18" ht="26.15" customHeight="1" x14ac:dyDescent="0.35">
      <c r="A47" s="1"/>
      <c r="B47" s="228"/>
      <c r="C47" s="229"/>
      <c r="D47" s="230"/>
      <c r="E47" s="231"/>
      <c r="F47" s="33"/>
      <c r="G47" s="33"/>
      <c r="H47" s="33"/>
      <c r="I47" s="33"/>
      <c r="J47" s="33"/>
      <c r="K47" s="232"/>
      <c r="L47" s="33"/>
      <c r="M47" s="345"/>
      <c r="N47" s="345"/>
      <c r="O47" s="345"/>
      <c r="P47" s="2"/>
      <c r="Q47" s="41"/>
      <c r="R47" s="346"/>
    </row>
    <row r="48" spans="1:18" ht="26.15" customHeight="1" x14ac:dyDescent="0.35">
      <c r="A48" s="1"/>
      <c r="B48" s="228"/>
      <c r="C48" s="229"/>
      <c r="D48" s="230"/>
      <c r="E48" s="231"/>
      <c r="F48" s="33"/>
      <c r="G48" s="33"/>
      <c r="H48" s="33"/>
      <c r="I48" s="33"/>
      <c r="J48" s="33"/>
      <c r="K48" s="232"/>
      <c r="L48" s="33"/>
      <c r="M48" s="345"/>
      <c r="N48" s="345"/>
      <c r="O48" s="345"/>
      <c r="P48" s="2"/>
      <c r="Q48" s="41"/>
      <c r="R48" s="346"/>
    </row>
    <row r="49" spans="1:18" ht="26.15" customHeight="1" x14ac:dyDescent="0.35">
      <c r="A49" s="1"/>
      <c r="B49" s="228"/>
      <c r="C49" s="229"/>
      <c r="D49" s="230"/>
      <c r="E49" s="231"/>
      <c r="F49" s="33"/>
      <c r="G49" s="33"/>
      <c r="H49" s="33"/>
      <c r="I49" s="33"/>
      <c r="J49" s="33"/>
      <c r="K49" s="232"/>
      <c r="L49" s="33"/>
      <c r="M49" s="345"/>
      <c r="N49" s="345"/>
      <c r="O49" s="345"/>
      <c r="P49" s="2"/>
      <c r="Q49" s="41"/>
      <c r="R49" s="346"/>
    </row>
    <row r="50" spans="1:18" ht="26.15" customHeight="1" x14ac:dyDescent="0.35">
      <c r="A50" s="1"/>
      <c r="B50" s="34"/>
      <c r="C50" s="35"/>
      <c r="D50" s="36"/>
      <c r="E50" s="33"/>
      <c r="F50" s="33"/>
      <c r="G50" s="33"/>
      <c r="H50" s="33"/>
      <c r="I50" s="33"/>
      <c r="J50" s="33"/>
      <c r="K50" s="59"/>
      <c r="L50" s="33"/>
      <c r="M50" s="345"/>
      <c r="N50" s="345"/>
      <c r="O50" s="345"/>
      <c r="P50" s="346"/>
      <c r="Q50" s="41"/>
      <c r="R50" s="346"/>
    </row>
    <row r="51" spans="1:18" ht="26.15" customHeight="1" x14ac:dyDescent="0.35">
      <c r="A51" s="1"/>
      <c r="B51" s="34"/>
      <c r="C51" s="35"/>
      <c r="D51" s="36"/>
      <c r="E51" s="33"/>
      <c r="F51" s="33"/>
      <c r="G51" s="33"/>
      <c r="H51" s="33"/>
      <c r="I51" s="33"/>
      <c r="J51" s="33"/>
      <c r="K51" s="59"/>
      <c r="L51" s="33"/>
      <c r="M51" s="345"/>
      <c r="N51" s="345"/>
      <c r="O51" s="345"/>
      <c r="P51" s="98"/>
      <c r="Q51" s="41"/>
      <c r="R51" s="346"/>
    </row>
    <row r="52" spans="1:18" ht="26.15" customHeight="1" x14ac:dyDescent="0.35">
      <c r="A52" s="1"/>
      <c r="B52" s="228"/>
      <c r="C52" s="229"/>
      <c r="D52" s="230"/>
      <c r="E52" s="231"/>
      <c r="F52" s="33"/>
      <c r="G52" s="33"/>
      <c r="H52" s="33"/>
      <c r="I52" s="33"/>
      <c r="J52" s="33"/>
      <c r="K52" s="232"/>
      <c r="L52" s="33"/>
      <c r="M52" s="345"/>
      <c r="N52" s="345"/>
      <c r="O52" s="345"/>
      <c r="P52" s="2"/>
      <c r="Q52" s="41"/>
      <c r="R52" s="346"/>
    </row>
    <row r="53" spans="1:18" ht="26.15" customHeight="1" x14ac:dyDescent="0.35">
      <c r="A53" s="1"/>
      <c r="B53" s="228"/>
      <c r="C53" s="229"/>
      <c r="D53" s="230"/>
      <c r="E53" s="231"/>
      <c r="F53" s="33"/>
      <c r="G53" s="33"/>
      <c r="H53" s="33"/>
      <c r="I53" s="33"/>
      <c r="J53" s="33"/>
      <c r="K53" s="232"/>
      <c r="L53" s="33"/>
      <c r="M53" s="345"/>
      <c r="N53" s="345"/>
      <c r="O53" s="345"/>
      <c r="P53" s="2"/>
      <c r="Q53" s="41"/>
      <c r="R53" s="346"/>
    </row>
    <row r="54" spans="1:18" ht="26.15" customHeight="1" x14ac:dyDescent="0.35">
      <c r="A54" s="1"/>
      <c r="B54" s="228"/>
      <c r="C54" s="229"/>
      <c r="D54" s="230"/>
      <c r="E54" s="231"/>
      <c r="F54" s="33"/>
      <c r="G54" s="33"/>
      <c r="H54" s="33"/>
      <c r="I54" s="33"/>
      <c r="J54" s="33"/>
      <c r="K54" s="232"/>
      <c r="L54" s="33"/>
      <c r="M54" s="345"/>
      <c r="N54" s="345"/>
      <c r="O54" s="345"/>
      <c r="P54" s="2"/>
      <c r="Q54" s="41"/>
      <c r="R54" s="346"/>
    </row>
    <row r="55" spans="1:18" ht="26.15" customHeight="1" x14ac:dyDescent="0.35">
      <c r="A55" s="1"/>
      <c r="B55" s="228"/>
      <c r="C55" s="229"/>
      <c r="D55" s="230"/>
      <c r="E55" s="231"/>
      <c r="F55" s="33"/>
      <c r="G55" s="33"/>
      <c r="H55" s="33"/>
      <c r="I55" s="33"/>
      <c r="J55" s="33"/>
      <c r="K55" s="232"/>
      <c r="L55" s="33"/>
      <c r="M55" s="345"/>
      <c r="N55" s="345"/>
      <c r="O55" s="345"/>
      <c r="P55" s="2"/>
      <c r="Q55" s="41"/>
      <c r="R55" s="346"/>
    </row>
    <row r="56" spans="1:18" ht="26.15" customHeight="1" x14ac:dyDescent="0.35">
      <c r="A56" s="1"/>
      <c r="B56" s="228"/>
      <c r="C56" s="229"/>
      <c r="D56" s="230"/>
      <c r="E56" s="231"/>
      <c r="F56" s="33"/>
      <c r="G56" s="33"/>
      <c r="H56" s="33"/>
      <c r="I56" s="33"/>
      <c r="J56" s="33"/>
      <c r="K56" s="232"/>
      <c r="L56" s="33"/>
      <c r="M56" s="345"/>
      <c r="N56" s="345"/>
      <c r="O56" s="345"/>
      <c r="P56" s="2"/>
      <c r="Q56" s="41"/>
      <c r="R56" s="346"/>
    </row>
    <row r="57" spans="1:18" ht="26.15" customHeight="1" x14ac:dyDescent="0.35">
      <c r="A57" s="1"/>
      <c r="B57" s="228"/>
      <c r="C57" s="229"/>
      <c r="D57" s="230"/>
      <c r="E57" s="231"/>
      <c r="F57" s="33"/>
      <c r="G57" s="33"/>
      <c r="H57" s="33"/>
      <c r="I57" s="33"/>
      <c r="J57" s="33"/>
      <c r="K57" s="232"/>
      <c r="L57" s="33"/>
      <c r="M57" s="345"/>
      <c r="N57" s="345"/>
      <c r="O57" s="345"/>
      <c r="P57" s="2"/>
      <c r="Q57" s="41"/>
      <c r="R57" s="346"/>
    </row>
    <row r="58" spans="1:18" ht="26.15" customHeight="1" x14ac:dyDescent="0.35">
      <c r="A58" s="1"/>
      <c r="B58" s="228"/>
      <c r="C58" s="229"/>
      <c r="D58" s="230"/>
      <c r="E58" s="231"/>
      <c r="F58" s="33"/>
      <c r="G58" s="33"/>
      <c r="H58" s="33"/>
      <c r="I58" s="33"/>
      <c r="J58" s="33"/>
      <c r="K58" s="232"/>
      <c r="L58" s="33"/>
      <c r="M58" s="345"/>
      <c r="N58" s="345"/>
      <c r="O58" s="345"/>
      <c r="P58" s="2"/>
      <c r="Q58" s="41"/>
      <c r="R58" s="346"/>
    </row>
    <row r="59" spans="1:18" ht="26.15" customHeight="1" x14ac:dyDescent="0.35">
      <c r="A59" s="1"/>
      <c r="B59" s="228"/>
      <c r="C59" s="35"/>
      <c r="D59" s="230"/>
      <c r="E59" s="231"/>
      <c r="F59" s="33"/>
      <c r="G59" s="33"/>
      <c r="H59" s="33"/>
      <c r="I59" s="33"/>
      <c r="J59" s="33"/>
      <c r="K59" s="232"/>
      <c r="L59" s="33"/>
      <c r="M59" s="345"/>
      <c r="N59" s="345"/>
      <c r="O59" s="345"/>
      <c r="P59" s="31"/>
      <c r="Q59" s="41"/>
      <c r="R59" s="346"/>
    </row>
    <row r="60" spans="1:18" ht="26.15" customHeight="1" x14ac:dyDescent="0.35">
      <c r="A60" s="1"/>
      <c r="B60" s="228"/>
      <c r="C60" s="229"/>
      <c r="D60" s="230"/>
      <c r="E60" s="231"/>
      <c r="F60" s="33"/>
      <c r="G60" s="33"/>
      <c r="H60" s="33"/>
      <c r="I60" s="33"/>
      <c r="J60" s="33"/>
      <c r="K60" s="232"/>
      <c r="L60" s="33"/>
      <c r="M60" s="345"/>
      <c r="N60" s="345"/>
      <c r="O60" s="345"/>
      <c r="P60" s="2"/>
      <c r="Q60" s="41"/>
      <c r="R60" s="346"/>
    </row>
    <row r="61" spans="1:18" ht="26.15" customHeight="1" x14ac:dyDescent="0.35">
      <c r="A61" s="1"/>
      <c r="B61" s="228"/>
      <c r="C61" s="229"/>
      <c r="D61" s="230"/>
      <c r="E61" s="231"/>
      <c r="F61" s="33"/>
      <c r="G61" s="33"/>
      <c r="H61" s="33"/>
      <c r="I61" s="33"/>
      <c r="J61" s="33"/>
      <c r="K61" s="232"/>
      <c r="L61" s="33"/>
      <c r="M61" s="345"/>
      <c r="N61" s="345"/>
      <c r="O61" s="345"/>
      <c r="P61" s="31"/>
      <c r="Q61" s="42"/>
      <c r="R61" s="346"/>
    </row>
    <row r="62" spans="1:18" ht="14.5" x14ac:dyDescent="0.35">
      <c r="A62" s="1"/>
      <c r="B62" s="34"/>
      <c r="C62" s="35"/>
      <c r="D62" s="36"/>
      <c r="E62" s="33"/>
      <c r="F62" s="33"/>
      <c r="G62" s="33"/>
      <c r="H62" s="33"/>
      <c r="I62" s="33"/>
      <c r="J62" s="33"/>
      <c r="K62" s="59"/>
      <c r="L62" s="33"/>
      <c r="M62" s="345"/>
      <c r="N62" s="345"/>
      <c r="O62" s="345"/>
      <c r="P62" s="98"/>
      <c r="Q62" s="41"/>
      <c r="R62" s="346"/>
    </row>
    <row r="63" spans="1:18" ht="26.15" customHeight="1" x14ac:dyDescent="0.35">
      <c r="A63" s="1"/>
      <c r="B63" s="34"/>
      <c r="C63" s="35"/>
      <c r="D63" s="36"/>
      <c r="E63" s="33"/>
      <c r="F63" s="33"/>
      <c r="G63" s="33"/>
      <c r="H63" s="33"/>
      <c r="I63" s="33"/>
      <c r="J63" s="33"/>
      <c r="K63" s="59"/>
      <c r="L63" s="33"/>
      <c r="M63" s="345"/>
      <c r="N63" s="345"/>
      <c r="O63" s="345"/>
      <c r="P63" s="98"/>
      <c r="Q63" s="42"/>
      <c r="R63" s="346"/>
    </row>
    <row r="64" spans="1:18" ht="26.15" customHeight="1" x14ac:dyDescent="0.35">
      <c r="A64" s="1"/>
      <c r="B64" s="34"/>
      <c r="C64" s="35"/>
      <c r="D64" s="36"/>
      <c r="E64" s="33"/>
      <c r="F64" s="33"/>
      <c r="G64" s="33"/>
      <c r="H64" s="33"/>
      <c r="I64" s="33"/>
      <c r="J64" s="33"/>
      <c r="K64" s="59"/>
      <c r="L64" s="33"/>
      <c r="M64" s="345"/>
      <c r="N64" s="345"/>
      <c r="O64" s="345"/>
      <c r="P64" s="98"/>
      <c r="Q64" s="41"/>
      <c r="R64" s="346"/>
    </row>
    <row r="65" spans="1:18" ht="26.15" customHeight="1" x14ac:dyDescent="0.35">
      <c r="A65" s="1"/>
      <c r="B65" s="34"/>
      <c r="C65" s="35"/>
      <c r="D65" s="36"/>
      <c r="E65" s="33"/>
      <c r="F65" s="33"/>
      <c r="G65" s="33"/>
      <c r="H65" s="33"/>
      <c r="I65" s="33"/>
      <c r="J65" s="33"/>
      <c r="K65" s="59"/>
      <c r="L65" s="33"/>
      <c r="M65" s="345"/>
      <c r="N65" s="345"/>
      <c r="O65" s="345"/>
      <c r="P65" s="98"/>
      <c r="Q65" s="41"/>
      <c r="R65" s="346"/>
    </row>
    <row r="66" spans="1:18" ht="26.15" customHeight="1" x14ac:dyDescent="0.35">
      <c r="A66" s="1"/>
      <c r="B66" s="34"/>
      <c r="C66" s="229"/>
      <c r="D66" s="230"/>
      <c r="E66" s="231"/>
      <c r="F66" s="33"/>
      <c r="G66" s="33"/>
      <c r="H66" s="33"/>
      <c r="I66" s="33"/>
      <c r="J66" s="33"/>
      <c r="K66" s="232"/>
      <c r="L66" s="33"/>
      <c r="M66" s="345"/>
      <c r="N66" s="345"/>
      <c r="O66" s="345"/>
      <c r="P66" s="2"/>
      <c r="Q66" s="41"/>
      <c r="R66" s="346"/>
    </row>
    <row r="67" spans="1:18" ht="26.15" customHeight="1" x14ac:dyDescent="0.35">
      <c r="A67" s="1"/>
      <c r="B67" s="34"/>
      <c r="C67" s="229"/>
      <c r="D67" s="230"/>
      <c r="E67" s="231"/>
      <c r="F67" s="33"/>
      <c r="G67" s="33"/>
      <c r="H67" s="33"/>
      <c r="I67" s="33"/>
      <c r="J67" s="33"/>
      <c r="K67" s="232"/>
      <c r="L67" s="33"/>
      <c r="M67" s="345"/>
      <c r="N67" s="345"/>
      <c r="O67" s="345"/>
      <c r="P67" s="2"/>
      <c r="Q67" s="41"/>
      <c r="R67" s="346"/>
    </row>
    <row r="68" spans="1:18" x14ac:dyDescent="0.3">
      <c r="A68" s="389" t="s">
        <v>110</v>
      </c>
      <c r="B68" s="390"/>
      <c r="C68" s="390"/>
      <c r="D68" s="391"/>
      <c r="E68" s="343">
        <f t="shared" ref="E68:L68" si="5">SUM(E12:E67)</f>
        <v>17</v>
      </c>
      <c r="F68" s="343">
        <f t="shared" si="5"/>
        <v>17</v>
      </c>
      <c r="G68" s="343">
        <f t="shared" si="5"/>
        <v>0</v>
      </c>
      <c r="H68" s="343">
        <f t="shared" si="5"/>
        <v>0</v>
      </c>
      <c r="I68" s="343">
        <f t="shared" si="5"/>
        <v>0</v>
      </c>
      <c r="J68" s="343">
        <f t="shared" si="5"/>
        <v>0</v>
      </c>
      <c r="K68" s="61">
        <f t="shared" si="5"/>
        <v>0</v>
      </c>
      <c r="L68" s="343">
        <f t="shared" si="5"/>
        <v>17</v>
      </c>
      <c r="M68" s="38">
        <f>L68/E68</f>
        <v>1</v>
      </c>
      <c r="N68" s="38">
        <f>IFERROR(F68/L68,0)</f>
        <v>1</v>
      </c>
      <c r="O68" s="38">
        <f>IFERROR(R68/L68,0)</f>
        <v>0.82352941176470584</v>
      </c>
      <c r="P68" s="37"/>
      <c r="Q68" s="41"/>
      <c r="R68" s="30">
        <f>SUM(R12:R67)</f>
        <v>14</v>
      </c>
    </row>
  </sheetData>
  <autoFilter ref="A11:R71" xr:uid="{F4424A7D-8DAA-4533-B98A-C3ED3808CCF1}"/>
  <mergeCells count="19">
    <mergeCell ref="N7:N8"/>
    <mergeCell ref="O7:O8"/>
    <mergeCell ref="A1:K1"/>
    <mergeCell ref="I2:J2"/>
    <mergeCell ref="I3:J3"/>
    <mergeCell ref="A6:O6"/>
    <mergeCell ref="A7:A8"/>
    <mergeCell ref="B7:B8"/>
    <mergeCell ref="C7:C8"/>
    <mergeCell ref="D7:D8"/>
    <mergeCell ref="E7:E8"/>
    <mergeCell ref="F7:F8"/>
    <mergeCell ref="I9:K9"/>
    <mergeCell ref="L9:M9"/>
    <mergeCell ref="A68:D68"/>
    <mergeCell ref="G7:G8"/>
    <mergeCell ref="H7:H8"/>
    <mergeCell ref="I7:K8"/>
    <mergeCell ref="L7:M8"/>
  </mergeCells>
  <conditionalFormatting sqref="A42:A51">
    <cfRule type="duplicateValues" dxfId="30" priority="4"/>
  </conditionalFormatting>
  <conditionalFormatting sqref="A52:A58">
    <cfRule type="duplicateValues" dxfId="29" priority="3"/>
  </conditionalFormatting>
  <conditionalFormatting sqref="A59">
    <cfRule type="duplicateValues" dxfId="28" priority="2"/>
  </conditionalFormatting>
  <conditionalFormatting sqref="A60:A61">
    <cfRule type="duplicateValues" dxfId="27" priority="1"/>
  </conditionalFormatting>
  <hyperlinks>
    <hyperlink ref="A12" r:id="rId1" display="https://octane.deloitte.com/ui/entity-navigation.jsp?p=1001/399004&amp;entityType=work_item&amp;id=2120300" xr:uid="{BBBD2C66-7566-4BA7-AC7D-1F4E6A4567CE}"/>
    <hyperlink ref="A13" r:id="rId2" display="https://octane.deloitte.com/ui/entity-navigation.jsp?p=1001/399004&amp;entityType=work_item&amp;id=2120302" xr:uid="{38604F84-175D-4F3E-8AA7-3CE4E26A36D5}"/>
    <hyperlink ref="A14" r:id="rId3" display="https://octane.deloitte.com/ui/entity-navigation.jsp?p=1001/399004&amp;entityType=work_item&amp;id=2134902" xr:uid="{77AB48FA-54E9-47DE-87A0-B0062DEAE93F}"/>
  </hyperlinks>
  <pageMargins left="0.7" right="0.7" top="0.75" bottom="0.75" header="0.3" footer="0.3"/>
  <pageSetup paperSize="9" orientation="portrait"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A9252-CEA1-42D8-A6F6-2C0228C3360A}">
  <dimension ref="A1:Q35"/>
  <sheetViews>
    <sheetView zoomScale="85" workbookViewId="0">
      <selection activeCell="F15" sqref="F15"/>
    </sheetView>
  </sheetViews>
  <sheetFormatPr defaultColWidth="8.7265625" defaultRowHeight="13" x14ac:dyDescent="0.3"/>
  <cols>
    <col min="1" max="1" width="8.7265625" style="56"/>
    <col min="2" max="2" width="57.1796875" style="100" customWidth="1"/>
    <col min="3" max="3" width="7.1796875" style="56" customWidth="1"/>
    <col min="4" max="4" width="16.81640625" style="89" customWidth="1"/>
    <col min="5" max="5" width="13.453125" style="56" customWidth="1"/>
    <col min="6" max="6" width="15.81640625" style="56" customWidth="1"/>
    <col min="7" max="7" width="14.453125" style="89" customWidth="1"/>
    <col min="8" max="8" width="14.7265625" style="89" customWidth="1"/>
    <col min="9" max="9" width="19.54296875" style="56" customWidth="1"/>
    <col min="10" max="10" width="18.1796875" style="56" bestFit="1" customWidth="1"/>
    <col min="11" max="11" width="11.81640625" style="56" customWidth="1"/>
    <col min="12" max="13" width="8.7265625" style="56"/>
    <col min="14" max="14" width="24.81640625" style="56" customWidth="1"/>
    <col min="15" max="15" width="8.7265625" style="56" customWidth="1"/>
    <col min="16" max="16" width="19.1796875" style="56" customWidth="1"/>
    <col min="17" max="17" width="24.26953125" style="56" customWidth="1"/>
    <col min="18" max="16384" width="8.7265625" style="56"/>
  </cols>
  <sheetData>
    <row r="1" spans="1:17" x14ac:dyDescent="0.3">
      <c r="A1" s="417" t="s">
        <v>2354</v>
      </c>
      <c r="B1" s="417"/>
      <c r="C1" s="417"/>
      <c r="D1" s="417"/>
      <c r="E1" s="417"/>
      <c r="F1" s="417"/>
      <c r="G1" s="417"/>
      <c r="H1" s="417"/>
      <c r="I1" s="417"/>
      <c r="J1" s="417"/>
      <c r="K1" s="417"/>
      <c r="L1" s="417"/>
      <c r="M1" s="417"/>
      <c r="N1" s="417"/>
      <c r="O1" s="417"/>
      <c r="P1" s="417"/>
    </row>
    <row r="2" spans="1:17" ht="15.5" x14ac:dyDescent="0.3">
      <c r="A2" s="210" t="s">
        <v>1</v>
      </c>
      <c r="B2" s="101" t="s">
        <v>2</v>
      </c>
      <c r="C2" s="210" t="s">
        <v>240</v>
      </c>
      <c r="D2" s="210" t="s">
        <v>3</v>
      </c>
      <c r="E2" s="210" t="s">
        <v>154</v>
      </c>
      <c r="F2" s="210" t="s">
        <v>5</v>
      </c>
      <c r="G2" s="210" t="s">
        <v>6</v>
      </c>
      <c r="H2" s="210" t="s">
        <v>7</v>
      </c>
      <c r="I2" s="210" t="s">
        <v>8</v>
      </c>
      <c r="J2" s="210" t="s">
        <v>9</v>
      </c>
      <c r="K2" s="210" t="s">
        <v>10</v>
      </c>
      <c r="L2" s="210" t="s">
        <v>12</v>
      </c>
      <c r="M2" s="210" t="s">
        <v>13</v>
      </c>
      <c r="N2" s="210" t="s">
        <v>14</v>
      </c>
      <c r="O2" s="210" t="s">
        <v>15</v>
      </c>
      <c r="P2" s="210" t="s">
        <v>18</v>
      </c>
      <c r="Q2" s="56" t="s">
        <v>541</v>
      </c>
    </row>
    <row r="3" spans="1:17" ht="14.5" x14ac:dyDescent="0.3">
      <c r="A3" s="164">
        <v>2120300</v>
      </c>
      <c r="B3" s="366" t="s">
        <v>2343</v>
      </c>
      <c r="C3" s="41"/>
      <c r="D3" s="111" t="s">
        <v>162</v>
      </c>
      <c r="E3" s="111"/>
      <c r="F3" s="346">
        <v>15</v>
      </c>
      <c r="G3" s="346">
        <v>37</v>
      </c>
      <c r="H3" s="346"/>
      <c r="I3" s="41" t="s">
        <v>104</v>
      </c>
      <c r="J3" s="41" t="s">
        <v>520</v>
      </c>
      <c r="K3" s="41"/>
      <c r="L3" s="41"/>
      <c r="M3" s="41"/>
      <c r="N3" s="346">
        <v>8.75</v>
      </c>
      <c r="O3" s="41"/>
      <c r="P3" s="41"/>
      <c r="Q3" s="56">
        <f t="shared" ref="Q3:Q4" si="0">IF(ISBLANK(G3),F3,G3)</f>
        <v>37</v>
      </c>
    </row>
    <row r="4" spans="1:17" ht="14.5" x14ac:dyDescent="0.3">
      <c r="A4" s="164">
        <v>2120302</v>
      </c>
      <c r="B4" s="366" t="s">
        <v>2345</v>
      </c>
      <c r="C4" s="41"/>
      <c r="D4" s="111" t="s">
        <v>162</v>
      </c>
      <c r="E4" s="111"/>
      <c r="F4" s="346">
        <v>7</v>
      </c>
      <c r="G4" s="346">
        <v>7</v>
      </c>
      <c r="H4" s="346"/>
      <c r="I4" s="41" t="s">
        <v>104</v>
      </c>
      <c r="J4" s="41" t="s">
        <v>39</v>
      </c>
      <c r="K4" s="41"/>
      <c r="L4" s="41"/>
      <c r="M4" s="41"/>
      <c r="N4" s="346">
        <v>5.25</v>
      </c>
      <c r="O4" s="41"/>
      <c r="P4" s="41"/>
      <c r="Q4" s="56">
        <f t="shared" si="0"/>
        <v>7</v>
      </c>
    </row>
    <row r="5" spans="1:17" ht="14.5" x14ac:dyDescent="0.35">
      <c r="A5" s="278">
        <v>2134902</v>
      </c>
      <c r="B5" s="270" t="s">
        <v>2355</v>
      </c>
      <c r="C5" s="41"/>
      <c r="D5" s="111" t="s">
        <v>162</v>
      </c>
      <c r="E5" s="41"/>
      <c r="F5" s="346"/>
      <c r="G5" s="346">
        <v>17</v>
      </c>
      <c r="H5" s="346"/>
      <c r="I5" s="41" t="s">
        <v>104</v>
      </c>
      <c r="J5" s="41" t="s">
        <v>39</v>
      </c>
      <c r="K5" s="41"/>
      <c r="L5" s="41"/>
      <c r="M5" s="41"/>
      <c r="N5" s="346"/>
      <c r="O5" s="41"/>
      <c r="P5" s="41"/>
      <c r="Q5" s="56">
        <f t="shared" ref="Q5:Q35" si="1">IF(ISBLANK(G5),F5,G5)</f>
        <v>17</v>
      </c>
    </row>
    <row r="6" spans="1:17" ht="14.5" customHeight="1" x14ac:dyDescent="0.35">
      <c r="A6" s="278">
        <v>2141108</v>
      </c>
      <c r="B6" s="270" t="s">
        <v>2356</v>
      </c>
      <c r="C6" s="41"/>
      <c r="D6" s="111" t="s">
        <v>162</v>
      </c>
      <c r="E6" s="111"/>
      <c r="F6" s="346" t="s">
        <v>2357</v>
      </c>
      <c r="G6" s="346"/>
      <c r="H6" s="346"/>
      <c r="I6" s="41"/>
      <c r="J6" s="41"/>
      <c r="K6" s="41"/>
      <c r="L6" s="103"/>
      <c r="M6" s="103"/>
      <c r="N6" s="346"/>
      <c r="O6" s="41"/>
      <c r="P6" s="41"/>
      <c r="Q6" s="56" t="str">
        <f>IF(ISBLANK(G6),F6,G6)</f>
        <v>No Test case required</v>
      </c>
    </row>
    <row r="7" spans="1:17" ht="14.5" customHeight="1" x14ac:dyDescent="0.3">
      <c r="A7" s="164"/>
      <c r="B7" s="164"/>
      <c r="C7" s="41"/>
      <c r="D7" s="111"/>
      <c r="E7" s="111"/>
      <c r="F7" s="346"/>
      <c r="G7" s="346"/>
      <c r="H7" s="346"/>
      <c r="I7" s="41"/>
      <c r="J7" s="41"/>
      <c r="K7" s="41"/>
      <c r="L7" s="103"/>
      <c r="M7" s="103"/>
      <c r="N7" s="346"/>
      <c r="O7" s="41"/>
      <c r="P7" s="41"/>
      <c r="Q7" s="56">
        <f t="shared" si="1"/>
        <v>0</v>
      </c>
    </row>
    <row r="8" spans="1:17" ht="14.5" x14ac:dyDescent="0.3">
      <c r="A8" s="164"/>
      <c r="B8" s="164"/>
      <c r="C8" s="41"/>
      <c r="D8" s="111"/>
      <c r="E8" s="41"/>
      <c r="F8" s="346"/>
      <c r="G8" s="346"/>
      <c r="H8" s="346"/>
      <c r="I8" s="41"/>
      <c r="J8" s="41"/>
      <c r="K8" s="41"/>
      <c r="L8" s="41"/>
      <c r="M8" s="41"/>
      <c r="N8" s="346"/>
      <c r="O8" s="41"/>
      <c r="P8" s="41"/>
      <c r="Q8" s="56">
        <f t="shared" si="1"/>
        <v>0</v>
      </c>
    </row>
    <row r="9" spans="1:17" ht="14.5" x14ac:dyDescent="0.3">
      <c r="A9" s="164"/>
      <c r="B9" s="164"/>
      <c r="C9" s="41"/>
      <c r="D9" s="111"/>
      <c r="E9" s="111"/>
      <c r="F9" s="346"/>
      <c r="G9" s="346"/>
      <c r="H9" s="346"/>
      <c r="I9" s="41"/>
      <c r="J9" s="41"/>
      <c r="K9" s="41"/>
      <c r="L9" s="103"/>
      <c r="M9" s="103"/>
      <c r="N9" s="346"/>
      <c r="O9" s="41"/>
      <c r="P9" s="41"/>
      <c r="Q9" s="56">
        <f t="shared" si="1"/>
        <v>0</v>
      </c>
    </row>
    <row r="10" spans="1:17" ht="14.5" x14ac:dyDescent="0.3">
      <c r="A10" s="164"/>
      <c r="B10" s="164"/>
      <c r="C10" s="41"/>
      <c r="D10" s="111"/>
      <c r="E10" s="111"/>
      <c r="F10" s="346"/>
      <c r="G10" s="346"/>
      <c r="H10" s="346"/>
      <c r="I10" s="41"/>
      <c r="J10" s="41"/>
      <c r="K10" s="41"/>
      <c r="L10" s="41"/>
      <c r="M10" s="41"/>
      <c r="N10" s="346"/>
      <c r="O10" s="41"/>
      <c r="P10" s="41"/>
      <c r="Q10" s="56">
        <f t="shared" si="1"/>
        <v>0</v>
      </c>
    </row>
    <row r="11" spans="1:17" ht="14.5" x14ac:dyDescent="0.3">
      <c r="A11" s="164"/>
      <c r="B11" s="164"/>
      <c r="C11" s="41"/>
      <c r="D11" s="111"/>
      <c r="E11" s="111"/>
      <c r="F11" s="346"/>
      <c r="G11" s="346"/>
      <c r="H11" s="346"/>
      <c r="I11" s="41"/>
      <c r="J11" s="41"/>
      <c r="K11" s="41"/>
      <c r="L11" s="41"/>
      <c r="M11" s="41"/>
      <c r="N11" s="346"/>
      <c r="O11" s="41"/>
      <c r="P11" s="41"/>
      <c r="Q11" s="56">
        <f t="shared" si="1"/>
        <v>0</v>
      </c>
    </row>
    <row r="12" spans="1:17" ht="14.5" x14ac:dyDescent="0.3">
      <c r="A12" s="164"/>
      <c r="B12" s="164"/>
      <c r="C12" s="41"/>
      <c r="D12" s="111"/>
      <c r="E12" s="111"/>
      <c r="F12" s="346"/>
      <c r="G12" s="346"/>
      <c r="H12" s="346"/>
      <c r="I12" s="41"/>
      <c r="J12" s="41"/>
      <c r="K12" s="41"/>
      <c r="L12" s="41"/>
      <c r="M12" s="41"/>
      <c r="N12" s="346"/>
      <c r="O12" s="41"/>
      <c r="P12" s="41"/>
      <c r="Q12" s="56">
        <f t="shared" si="1"/>
        <v>0</v>
      </c>
    </row>
    <row r="13" spans="1:17" ht="14.5" x14ac:dyDescent="0.3">
      <c r="A13" s="164"/>
      <c r="B13" s="164"/>
      <c r="C13" s="41"/>
      <c r="D13" s="111"/>
      <c r="E13" s="41"/>
      <c r="F13" s="346"/>
      <c r="G13" s="346"/>
      <c r="H13" s="346"/>
      <c r="I13" s="41"/>
      <c r="J13" s="41"/>
      <c r="K13" s="41"/>
      <c r="L13" s="41"/>
      <c r="M13" s="41"/>
      <c r="N13" s="346"/>
      <c r="O13" s="41"/>
      <c r="P13" s="41"/>
      <c r="Q13" s="56">
        <f t="shared" si="1"/>
        <v>0</v>
      </c>
    </row>
    <row r="14" spans="1:17" ht="14.5" x14ac:dyDescent="0.3">
      <c r="A14" s="164"/>
      <c r="B14" s="164"/>
      <c r="C14" s="41"/>
      <c r="D14" s="111"/>
      <c r="E14" s="111"/>
      <c r="F14" s="346"/>
      <c r="G14" s="346"/>
      <c r="H14" s="346"/>
      <c r="I14" s="41"/>
      <c r="J14" s="41"/>
      <c r="K14" s="41"/>
      <c r="L14" s="41"/>
      <c r="M14" s="41"/>
      <c r="N14" s="346"/>
      <c r="O14" s="41"/>
      <c r="P14" s="41"/>
      <c r="Q14" s="56">
        <f t="shared" si="1"/>
        <v>0</v>
      </c>
    </row>
    <row r="15" spans="1:17" ht="14.5" x14ac:dyDescent="0.3">
      <c r="A15" s="164"/>
      <c r="B15" s="164"/>
      <c r="C15" s="41"/>
      <c r="D15" s="111"/>
      <c r="E15" s="111"/>
      <c r="F15" s="346"/>
      <c r="G15" s="346"/>
      <c r="H15" s="346"/>
      <c r="I15" s="41"/>
      <c r="J15" s="41"/>
      <c r="K15" s="41"/>
      <c r="L15" s="41"/>
      <c r="M15" s="41"/>
      <c r="N15" s="346"/>
      <c r="O15" s="41"/>
      <c r="P15" s="41"/>
      <c r="Q15" s="56">
        <f t="shared" si="1"/>
        <v>0</v>
      </c>
    </row>
    <row r="16" spans="1:17" ht="14.5" x14ac:dyDescent="0.3">
      <c r="A16" s="164"/>
      <c r="B16" s="164"/>
      <c r="C16" s="41"/>
      <c r="D16" s="111"/>
      <c r="E16" s="111"/>
      <c r="F16" s="346"/>
      <c r="G16" s="346"/>
      <c r="H16" s="346"/>
      <c r="I16" s="41"/>
      <c r="J16" s="41"/>
      <c r="K16" s="41"/>
      <c r="L16" s="41"/>
      <c r="M16" s="41"/>
      <c r="N16" s="346"/>
      <c r="O16" s="41"/>
      <c r="P16" s="41"/>
      <c r="Q16" s="56">
        <f t="shared" si="1"/>
        <v>0</v>
      </c>
    </row>
    <row r="17" spans="1:17" ht="14.5" x14ac:dyDescent="0.3">
      <c r="A17" s="164"/>
      <c r="B17" s="164"/>
      <c r="C17" s="41"/>
      <c r="D17" s="111"/>
      <c r="E17" s="111"/>
      <c r="F17" s="346"/>
      <c r="G17" s="346"/>
      <c r="H17" s="346"/>
      <c r="I17" s="41"/>
      <c r="J17" s="41"/>
      <c r="K17" s="41"/>
      <c r="L17" s="41"/>
      <c r="M17" s="41"/>
      <c r="N17" s="346"/>
      <c r="O17" s="41"/>
      <c r="P17" s="41"/>
      <c r="Q17" s="56">
        <f t="shared" si="1"/>
        <v>0</v>
      </c>
    </row>
    <row r="18" spans="1:17" ht="14.5" x14ac:dyDescent="0.3">
      <c r="A18" s="164"/>
      <c r="B18" s="164"/>
      <c r="C18" s="41"/>
      <c r="D18" s="111"/>
      <c r="E18" s="111"/>
      <c r="F18" s="346"/>
      <c r="G18" s="346"/>
      <c r="H18" s="346"/>
      <c r="I18" s="41"/>
      <c r="J18" s="41"/>
      <c r="K18" s="41"/>
      <c r="L18" s="41"/>
      <c r="M18" s="41"/>
      <c r="N18" s="346"/>
      <c r="O18" s="41"/>
      <c r="P18" s="41"/>
      <c r="Q18" s="56">
        <f t="shared" si="1"/>
        <v>0</v>
      </c>
    </row>
    <row r="19" spans="1:17" ht="14.5" x14ac:dyDescent="0.3">
      <c r="A19" s="164"/>
      <c r="B19" s="164"/>
      <c r="C19" s="41"/>
      <c r="D19" s="111"/>
      <c r="E19" s="111"/>
      <c r="F19" s="346"/>
      <c r="G19" s="346"/>
      <c r="H19" s="346"/>
      <c r="I19" s="41"/>
      <c r="J19" s="41"/>
      <c r="K19" s="41"/>
      <c r="L19" s="41"/>
      <c r="M19" s="41"/>
      <c r="N19" s="346"/>
      <c r="O19" s="41"/>
      <c r="P19" s="41"/>
      <c r="Q19" s="56">
        <f t="shared" si="1"/>
        <v>0</v>
      </c>
    </row>
    <row r="20" spans="1:17" ht="14.5" x14ac:dyDescent="0.3">
      <c r="A20" s="164"/>
      <c r="B20" s="164"/>
      <c r="C20" s="41"/>
      <c r="D20" s="111"/>
      <c r="E20" s="111"/>
      <c r="F20" s="346"/>
      <c r="G20" s="346"/>
      <c r="H20" s="346"/>
      <c r="I20" s="41"/>
      <c r="J20" s="41"/>
      <c r="K20" s="41"/>
      <c r="L20" s="41"/>
      <c r="M20" s="41"/>
      <c r="N20" s="346"/>
      <c r="O20" s="41"/>
      <c r="P20" s="41"/>
      <c r="Q20" s="56">
        <f t="shared" si="1"/>
        <v>0</v>
      </c>
    </row>
    <row r="21" spans="1:17" ht="14.5" x14ac:dyDescent="0.3">
      <c r="A21" s="164"/>
      <c r="B21" s="164"/>
      <c r="C21" s="41"/>
      <c r="D21" s="111"/>
      <c r="E21" s="111"/>
      <c r="F21" s="346"/>
      <c r="G21" s="346"/>
      <c r="H21" s="346"/>
      <c r="I21" s="41"/>
      <c r="J21" s="41"/>
      <c r="K21" s="41"/>
      <c r="L21" s="41"/>
      <c r="M21" s="41"/>
      <c r="N21" s="346"/>
      <c r="O21" s="41"/>
      <c r="P21" s="41"/>
      <c r="Q21" s="56">
        <f t="shared" si="1"/>
        <v>0</v>
      </c>
    </row>
    <row r="22" spans="1:17" ht="14.5" x14ac:dyDescent="0.3">
      <c r="A22" s="164"/>
      <c r="B22" s="164"/>
      <c r="C22" s="41"/>
      <c r="D22" s="111"/>
      <c r="E22" s="111"/>
      <c r="F22" s="346"/>
      <c r="G22" s="346"/>
      <c r="H22" s="346"/>
      <c r="I22" s="41"/>
      <c r="J22" s="41"/>
      <c r="K22" s="41"/>
      <c r="L22" s="41"/>
      <c r="M22" s="41"/>
      <c r="N22" s="346"/>
      <c r="O22" s="41"/>
      <c r="P22" s="41"/>
      <c r="Q22" s="56">
        <f t="shared" si="1"/>
        <v>0</v>
      </c>
    </row>
    <row r="23" spans="1:17" ht="14.5" x14ac:dyDescent="0.3">
      <c r="A23" s="164"/>
      <c r="B23" s="164"/>
      <c r="C23" s="41"/>
      <c r="D23" s="111"/>
      <c r="E23" s="111"/>
      <c r="F23" s="346"/>
      <c r="G23" s="346"/>
      <c r="H23" s="346"/>
      <c r="I23" s="41"/>
      <c r="J23" s="41"/>
      <c r="K23" s="41"/>
      <c r="L23" s="41"/>
      <c r="M23" s="41"/>
      <c r="N23" s="346"/>
      <c r="O23" s="41"/>
      <c r="P23" s="41"/>
      <c r="Q23" s="56">
        <f t="shared" si="1"/>
        <v>0</v>
      </c>
    </row>
    <row r="24" spans="1:17" ht="14.5" x14ac:dyDescent="0.3">
      <c r="A24" s="164"/>
      <c r="B24" s="164"/>
      <c r="C24" s="41"/>
      <c r="D24" s="111"/>
      <c r="E24" s="111"/>
      <c r="F24" s="346"/>
      <c r="G24" s="346"/>
      <c r="H24" s="346"/>
      <c r="I24" s="41"/>
      <c r="J24" s="41"/>
      <c r="K24" s="41"/>
      <c r="L24" s="41"/>
      <c r="M24" s="41"/>
      <c r="N24" s="346"/>
      <c r="O24" s="41"/>
      <c r="P24" s="41"/>
      <c r="Q24" s="56">
        <f t="shared" si="1"/>
        <v>0</v>
      </c>
    </row>
    <row r="25" spans="1:17" ht="14.5" x14ac:dyDescent="0.3">
      <c r="A25" s="164"/>
      <c r="B25" s="164"/>
      <c r="C25" s="41"/>
      <c r="D25" s="111"/>
      <c r="E25" s="111"/>
      <c r="F25" s="346"/>
      <c r="G25" s="346"/>
      <c r="H25" s="346"/>
      <c r="I25" s="41"/>
      <c r="J25" s="41"/>
      <c r="K25" s="41"/>
      <c r="L25" s="41"/>
      <c r="M25" s="41"/>
      <c r="N25" s="346"/>
      <c r="O25" s="41"/>
      <c r="P25" s="41"/>
      <c r="Q25" s="56">
        <f t="shared" si="1"/>
        <v>0</v>
      </c>
    </row>
    <row r="26" spans="1:17" ht="14.5" x14ac:dyDescent="0.3">
      <c r="A26" s="164"/>
      <c r="B26" s="164"/>
      <c r="C26" s="41"/>
      <c r="D26" s="111"/>
      <c r="E26" s="111"/>
      <c r="F26" s="346"/>
      <c r="G26" s="346"/>
      <c r="H26" s="346"/>
      <c r="I26" s="41"/>
      <c r="J26" s="41"/>
      <c r="K26" s="41"/>
      <c r="L26" s="41"/>
      <c r="M26" s="41"/>
      <c r="N26" s="346"/>
      <c r="O26" s="41"/>
      <c r="P26" s="41"/>
      <c r="Q26" s="56">
        <f t="shared" si="1"/>
        <v>0</v>
      </c>
    </row>
    <row r="27" spans="1:17" ht="14.5" x14ac:dyDescent="0.3">
      <c r="A27" s="164"/>
      <c r="B27" s="164"/>
      <c r="C27" s="41"/>
      <c r="D27" s="111"/>
      <c r="E27" s="111"/>
      <c r="F27" s="346"/>
      <c r="G27" s="346"/>
      <c r="H27" s="346"/>
      <c r="I27" s="41"/>
      <c r="J27" s="41"/>
      <c r="K27" s="41"/>
      <c r="L27" s="41"/>
      <c r="M27" s="41"/>
      <c r="N27" s="346"/>
      <c r="O27" s="41"/>
      <c r="P27" s="41"/>
      <c r="Q27" s="56">
        <f t="shared" si="1"/>
        <v>0</v>
      </c>
    </row>
    <row r="28" spans="1:17" ht="14.5" x14ac:dyDescent="0.3">
      <c r="A28" s="164"/>
      <c r="B28" s="164"/>
      <c r="C28" s="41"/>
      <c r="D28" s="111"/>
      <c r="E28" s="111"/>
      <c r="F28" s="346"/>
      <c r="G28" s="346"/>
      <c r="H28" s="346"/>
      <c r="I28" s="41"/>
      <c r="J28" s="41"/>
      <c r="K28" s="41"/>
      <c r="L28" s="41"/>
      <c r="M28" s="41"/>
      <c r="N28" s="346"/>
      <c r="O28" s="41"/>
      <c r="P28" s="41"/>
      <c r="Q28" s="56">
        <f t="shared" si="1"/>
        <v>0</v>
      </c>
    </row>
    <row r="29" spans="1:17" ht="14.5" x14ac:dyDescent="0.3">
      <c r="A29" s="164"/>
      <c r="B29" s="164"/>
      <c r="C29" s="41"/>
      <c r="D29" s="111"/>
      <c r="E29" s="111"/>
      <c r="F29" s="346"/>
      <c r="G29" s="346"/>
      <c r="H29" s="346"/>
      <c r="I29" s="41"/>
      <c r="J29" s="41"/>
      <c r="K29" s="41"/>
      <c r="L29" s="41"/>
      <c r="M29" s="41"/>
      <c r="N29" s="346"/>
      <c r="O29" s="41"/>
      <c r="P29" s="41"/>
      <c r="Q29" s="56">
        <f t="shared" si="1"/>
        <v>0</v>
      </c>
    </row>
    <row r="30" spans="1:17" ht="14.5" x14ac:dyDescent="0.3">
      <c r="A30" s="164"/>
      <c r="B30" s="164"/>
      <c r="C30" s="41"/>
      <c r="D30" s="111"/>
      <c r="E30" s="111"/>
      <c r="F30" s="346"/>
      <c r="G30" s="346"/>
      <c r="H30" s="346"/>
      <c r="I30" s="41"/>
      <c r="J30" s="41"/>
      <c r="K30" s="41"/>
      <c r="L30" s="41"/>
      <c r="M30" s="41"/>
      <c r="N30" s="346"/>
      <c r="O30" s="41"/>
      <c r="P30" s="41"/>
      <c r="Q30" s="56">
        <f t="shared" si="1"/>
        <v>0</v>
      </c>
    </row>
    <row r="31" spans="1:17" ht="14.5" x14ac:dyDescent="0.3">
      <c r="A31" s="164"/>
      <c r="B31" s="164"/>
      <c r="C31" s="41"/>
      <c r="D31" s="111"/>
      <c r="E31" s="111"/>
      <c r="F31" s="346"/>
      <c r="G31" s="346"/>
      <c r="H31" s="346"/>
      <c r="I31" s="41"/>
      <c r="J31" s="41"/>
      <c r="K31" s="41"/>
      <c r="L31" s="41"/>
      <c r="M31" s="41"/>
      <c r="N31" s="346"/>
      <c r="O31" s="41"/>
      <c r="P31" s="41"/>
      <c r="Q31" s="56">
        <f t="shared" si="1"/>
        <v>0</v>
      </c>
    </row>
    <row r="32" spans="1:17" ht="14.5" x14ac:dyDescent="0.3">
      <c r="A32" s="164"/>
      <c r="B32" s="164"/>
      <c r="C32" s="41"/>
      <c r="D32" s="111"/>
      <c r="E32" s="111"/>
      <c r="F32" s="346"/>
      <c r="G32" s="346"/>
      <c r="H32" s="346"/>
      <c r="I32" s="41"/>
      <c r="J32" s="41"/>
      <c r="K32" s="41"/>
      <c r="L32" s="41"/>
      <c r="M32" s="41"/>
      <c r="N32" s="346"/>
      <c r="O32" s="41"/>
      <c r="P32" s="41"/>
      <c r="Q32" s="56">
        <f t="shared" si="1"/>
        <v>0</v>
      </c>
    </row>
    <row r="33" spans="1:17" ht="14.5" x14ac:dyDescent="0.3">
      <c r="A33" s="354"/>
      <c r="B33" s="354"/>
      <c r="C33" s="41"/>
      <c r="D33" s="111"/>
      <c r="E33" s="111"/>
      <c r="F33" s="346"/>
      <c r="G33" s="346"/>
      <c r="H33" s="346"/>
      <c r="I33" s="41"/>
      <c r="J33" s="41"/>
      <c r="K33" s="41"/>
      <c r="L33" s="41"/>
      <c r="M33" s="41"/>
      <c r="N33" s="41"/>
      <c r="O33" s="41"/>
      <c r="P33" s="41"/>
      <c r="Q33" s="56">
        <f t="shared" si="1"/>
        <v>0</v>
      </c>
    </row>
    <row r="34" spans="1:17" ht="14.5" x14ac:dyDescent="0.3">
      <c r="A34" s="354"/>
      <c r="B34" s="354"/>
      <c r="C34" s="41"/>
      <c r="D34" s="111"/>
      <c r="E34" s="111"/>
      <c r="F34" s="346"/>
      <c r="G34" s="346"/>
      <c r="H34" s="346"/>
      <c r="I34" s="41"/>
      <c r="J34" s="41"/>
      <c r="K34" s="41"/>
      <c r="L34" s="41"/>
      <c r="M34" s="41"/>
      <c r="N34" s="41"/>
      <c r="O34" s="41"/>
      <c r="P34" s="41"/>
      <c r="Q34" s="56">
        <f t="shared" si="1"/>
        <v>0</v>
      </c>
    </row>
    <row r="35" spans="1:17" ht="14.5" x14ac:dyDescent="0.3">
      <c r="A35" s="354"/>
      <c r="B35" s="354"/>
      <c r="C35" s="41"/>
      <c r="D35" s="111"/>
      <c r="E35" s="111"/>
      <c r="F35" s="346"/>
      <c r="G35" s="346"/>
      <c r="H35" s="346"/>
      <c r="I35" s="41"/>
      <c r="J35" s="41"/>
      <c r="K35" s="41"/>
      <c r="L35" s="41"/>
      <c r="M35" s="41"/>
      <c r="N35" s="41"/>
      <c r="O35" s="41"/>
      <c r="P35" s="41"/>
      <c r="Q35" s="56">
        <f t="shared" si="1"/>
        <v>0</v>
      </c>
    </row>
  </sheetData>
  <autoFilter ref="A2:Q35" xr:uid="{D1E433AB-90F2-4D14-A1A3-F4072BA7FEAC}"/>
  <mergeCells count="1">
    <mergeCell ref="A1:P1"/>
  </mergeCells>
  <hyperlinks>
    <hyperlink ref="A5" r:id="rId1" display="https://octane.deloitte.com/ui/entity-navigation.jsp?p=1001/399004&amp;entityType=work_item&amp;id=2134902" xr:uid="{00B743E3-3BB1-452B-9BC4-1DA0AD76C097}"/>
    <hyperlink ref="A6" r:id="rId2" display="https://octane.deloitte.com/ui/entity-navigation.jsp?p=1001/399004&amp;entityType=work_item&amp;id=2141108" xr:uid="{83C334F3-F5FB-4401-9978-498460153CE1}"/>
    <hyperlink ref="A3" r:id="rId3" display="https://octane.deloitte.com/ui/entity-navigation.jsp?p=1001/399004&amp;entityType=work_item&amp;id=2120300" xr:uid="{AFAA32D5-6187-4312-8778-EE38AB0F4FBC}"/>
    <hyperlink ref="A4" r:id="rId4" display="https://octane.deloitte.com/ui/entity-navigation.jsp?p=1001/399004&amp;entityType=work_item&amp;id=2120302" xr:uid="{B95EF295-4988-4CF5-A9BC-7F0BDBA7C04A}"/>
  </hyperlinks>
  <pageMargins left="0.7" right="0.7" top="0.75" bottom="0.75" header="0.3" footer="0.3"/>
  <pageSetup paperSize="9" orientation="portrait" r:id="rId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D6169-A69B-433A-B009-4B226572FC98}">
  <dimension ref="A1:R106"/>
  <sheetViews>
    <sheetView topLeftCell="A3" zoomScale="68" zoomScaleNormal="55" workbookViewId="0">
      <selection activeCell="A12" sqref="A12"/>
    </sheetView>
  </sheetViews>
  <sheetFormatPr defaultColWidth="8.7265625" defaultRowHeight="13" x14ac:dyDescent="0.3"/>
  <cols>
    <col min="1" max="1" width="20.1796875" style="56" customWidth="1"/>
    <col min="2" max="2" width="44.1796875" style="56" customWidth="1"/>
    <col min="3" max="3" width="23.453125" style="56" customWidth="1"/>
    <col min="4" max="4" width="18.54296875" style="56" customWidth="1"/>
    <col min="5" max="5" width="21.54296875" style="56" customWidth="1"/>
    <col min="6" max="6" width="16.453125" style="56" customWidth="1"/>
    <col min="7" max="7" width="13" style="56" customWidth="1"/>
    <col min="8" max="8" width="8.7265625" style="56" customWidth="1"/>
    <col min="9" max="9" width="11.1796875" style="56" customWidth="1"/>
    <col min="10" max="10" width="15.453125" style="56" customWidth="1"/>
    <col min="11" max="12" width="8.7265625" style="56" customWidth="1"/>
    <col min="13" max="13" width="14.81640625" style="56" customWidth="1"/>
    <col min="14" max="14" width="20.54296875" style="56" customWidth="1"/>
    <col min="15" max="15" width="13.7265625" style="56" customWidth="1"/>
    <col min="16" max="16" width="16" style="56" customWidth="1"/>
    <col min="17" max="17" width="41.81640625" style="56" customWidth="1"/>
    <col min="18" max="18" width="18.26953125" style="56" customWidth="1"/>
    <col min="19" max="16384" width="8.7265625" style="56"/>
  </cols>
  <sheetData>
    <row r="1" spans="1:18" x14ac:dyDescent="0.3">
      <c r="A1" s="396" t="s">
        <v>2358</v>
      </c>
      <c r="B1" s="397"/>
      <c r="C1" s="397"/>
      <c r="D1" s="397"/>
      <c r="E1" s="397"/>
      <c r="F1" s="397"/>
      <c r="G1" s="397"/>
      <c r="H1" s="397"/>
      <c r="I1" s="397"/>
      <c r="J1" s="397"/>
      <c r="K1" s="397"/>
    </row>
    <row r="2" spans="1:18" ht="40" customHeight="1" x14ac:dyDescent="0.3">
      <c r="A2" s="344" t="s">
        <v>74</v>
      </c>
      <c r="B2" s="344" t="s">
        <v>119</v>
      </c>
      <c r="C2" s="344" t="s">
        <v>120</v>
      </c>
      <c r="D2" s="344" t="s">
        <v>121</v>
      </c>
      <c r="E2" s="344" t="s">
        <v>122</v>
      </c>
      <c r="F2" s="344" t="s">
        <v>123</v>
      </c>
      <c r="G2" s="344" t="s">
        <v>124</v>
      </c>
      <c r="H2" s="344" t="s">
        <v>125</v>
      </c>
      <c r="I2" s="412" t="s">
        <v>27</v>
      </c>
      <c r="J2" s="413"/>
      <c r="K2" s="344" t="s">
        <v>213</v>
      </c>
    </row>
    <row r="3" spans="1:18" ht="14.5" customHeight="1" x14ac:dyDescent="0.3">
      <c r="A3" s="33" t="s">
        <v>81</v>
      </c>
      <c r="B3" s="33">
        <f>COUNTA(B12:B105)</f>
        <v>30</v>
      </c>
      <c r="C3" s="33">
        <f>COUNTIF(C11:C105,C2)</f>
        <v>2</v>
      </c>
      <c r="D3" s="33">
        <f>COUNTIF(C11:C105,D2)</f>
        <v>0</v>
      </c>
      <c r="E3" s="33">
        <f>COUNTIF(C11:C105,E2)</f>
        <v>0</v>
      </c>
      <c r="F3" s="33">
        <f>COUNTIF(C11:C105,F2)</f>
        <v>14</v>
      </c>
      <c r="G3" s="33">
        <f>COUNTIF(C11:C105,G2)</f>
        <v>0</v>
      </c>
      <c r="H3" s="33">
        <f>COUNTIF(C11:C105,H2)</f>
        <v>0</v>
      </c>
      <c r="I3" s="414">
        <f>COUNTIF(C11:C105,I2)</f>
        <v>14</v>
      </c>
      <c r="J3" s="415"/>
      <c r="K3" s="346">
        <f>COUNTIF(C11:C105,K2)</f>
        <v>0</v>
      </c>
      <c r="L3" s="89"/>
    </row>
    <row r="6" spans="1:18" x14ac:dyDescent="0.3">
      <c r="A6" s="387" t="s">
        <v>2359</v>
      </c>
      <c r="B6" s="388"/>
      <c r="C6" s="388"/>
      <c r="D6" s="388"/>
      <c r="E6" s="388"/>
      <c r="F6" s="388"/>
      <c r="G6" s="388"/>
      <c r="H6" s="388"/>
      <c r="I6" s="388"/>
      <c r="J6" s="388"/>
      <c r="K6" s="388"/>
      <c r="L6" s="388"/>
      <c r="M6" s="388"/>
      <c r="N6" s="388"/>
      <c r="O6" s="388"/>
    </row>
    <row r="7" spans="1:18" ht="14.5" customHeight="1" x14ac:dyDescent="0.3">
      <c r="A7" s="392" t="s">
        <v>74</v>
      </c>
      <c r="B7" s="392" t="s">
        <v>109</v>
      </c>
      <c r="C7" s="392" t="s">
        <v>127</v>
      </c>
      <c r="D7" s="392" t="s">
        <v>128</v>
      </c>
      <c r="E7" s="392" t="s">
        <v>77</v>
      </c>
      <c r="F7" s="392" t="s">
        <v>125</v>
      </c>
      <c r="G7" s="392" t="s">
        <v>129</v>
      </c>
      <c r="H7" s="392" t="s">
        <v>130</v>
      </c>
      <c r="I7" s="401" t="s">
        <v>148</v>
      </c>
      <c r="J7" s="407"/>
      <c r="K7" s="402"/>
      <c r="L7" s="401" t="s">
        <v>131</v>
      </c>
      <c r="M7" s="402"/>
      <c r="N7" s="399" t="s">
        <v>132</v>
      </c>
      <c r="O7" s="399" t="s">
        <v>133</v>
      </c>
    </row>
    <row r="8" spans="1:18" x14ac:dyDescent="0.3">
      <c r="A8" s="392"/>
      <c r="B8" s="392"/>
      <c r="C8" s="392"/>
      <c r="D8" s="392"/>
      <c r="E8" s="392"/>
      <c r="F8" s="392"/>
      <c r="G8" s="392"/>
      <c r="H8" s="392"/>
      <c r="I8" s="403"/>
      <c r="J8" s="408"/>
      <c r="K8" s="404"/>
      <c r="L8" s="403"/>
      <c r="M8" s="404"/>
      <c r="N8" s="400"/>
      <c r="O8" s="400"/>
    </row>
    <row r="9" spans="1:18" ht="14.5" customHeight="1" x14ac:dyDescent="0.3">
      <c r="A9" s="33" t="s">
        <v>81</v>
      </c>
      <c r="B9" s="33">
        <f>E106</f>
        <v>90</v>
      </c>
      <c r="C9" s="33">
        <f>F106</f>
        <v>6</v>
      </c>
      <c r="D9" s="33">
        <f>G106</f>
        <v>0</v>
      </c>
      <c r="E9" s="96">
        <f>H106</f>
        <v>0</v>
      </c>
      <c r="F9" s="96">
        <f>I106</f>
        <v>0</v>
      </c>
      <c r="G9" s="59">
        <f>K106</f>
        <v>84</v>
      </c>
      <c r="H9" s="33">
        <f>L106</f>
        <v>6</v>
      </c>
      <c r="I9" s="409">
        <f>J106</f>
        <v>0</v>
      </c>
      <c r="J9" s="410"/>
      <c r="K9" s="411"/>
      <c r="L9" s="405">
        <f>M106</f>
        <v>6.6666666666666666E-2</v>
      </c>
      <c r="M9" s="406"/>
      <c r="N9" s="345">
        <f>IFERROR(N106,0)</f>
        <v>1</v>
      </c>
      <c r="O9" s="202">
        <f>IFERROR(O106,0)</f>
        <v>1</v>
      </c>
      <c r="P9" s="193"/>
    </row>
    <row r="11" spans="1:18" x14ac:dyDescent="0.3">
      <c r="A11" s="342" t="s">
        <v>106</v>
      </c>
      <c r="B11" s="342" t="s">
        <v>2</v>
      </c>
      <c r="C11" s="342" t="s">
        <v>107</v>
      </c>
      <c r="D11" s="342" t="s">
        <v>108</v>
      </c>
      <c r="E11" s="342" t="s">
        <v>109</v>
      </c>
      <c r="F11" s="342" t="s">
        <v>127</v>
      </c>
      <c r="G11" s="342" t="s">
        <v>128</v>
      </c>
      <c r="H11" s="342" t="s">
        <v>77</v>
      </c>
      <c r="I11" s="342" t="s">
        <v>125</v>
      </c>
      <c r="J11" s="342" t="s">
        <v>148</v>
      </c>
      <c r="K11" s="342" t="s">
        <v>129</v>
      </c>
      <c r="L11" s="342" t="s">
        <v>130</v>
      </c>
      <c r="M11" s="342" t="s">
        <v>134</v>
      </c>
      <c r="N11" s="342" t="s">
        <v>132</v>
      </c>
      <c r="O11" s="342" t="s">
        <v>135</v>
      </c>
      <c r="P11" s="342" t="s">
        <v>136</v>
      </c>
      <c r="Q11" s="342" t="s">
        <v>18</v>
      </c>
      <c r="R11" s="342" t="s">
        <v>137</v>
      </c>
    </row>
    <row r="12" spans="1:18" ht="14.5" x14ac:dyDescent="0.35">
      <c r="A12" s="1">
        <v>2124140</v>
      </c>
      <c r="B12" s="34" t="str">
        <f>VLOOKUP(A12,'R2S3 Details'!1:84,2,FALSE)</f>
        <v>2.9 Eligibility Results (EA, AA)</v>
      </c>
      <c r="C12" s="357" t="s">
        <v>120</v>
      </c>
      <c r="D12" s="230" t="str">
        <f>VLOOKUP(A12,'R2S3 Details'!1:133,4,FALSE)</f>
        <v>TBD</v>
      </c>
      <c r="E12" s="33">
        <f>VLOOKUP(A12,'R2S3 Details'!A1:Q91,17,0)</f>
        <v>3</v>
      </c>
      <c r="F12" s="231">
        <v>3</v>
      </c>
      <c r="G12" s="231"/>
      <c r="H12" s="231"/>
      <c r="I12" s="231"/>
      <c r="J12" s="231"/>
      <c r="K12" s="232">
        <f>E12-SUM(F12+G12+H12+I12+J12)</f>
        <v>0</v>
      </c>
      <c r="L12" s="231">
        <f t="shared" ref="L12:L15" si="0">F12+G12</f>
        <v>3</v>
      </c>
      <c r="M12" s="233">
        <f t="shared" ref="M12:M15" si="1">IFERROR(L12/E12,0)</f>
        <v>1</v>
      </c>
      <c r="N12" s="233">
        <f t="shared" ref="N12:N15" si="2">IFERROR(F12/L12,0)</f>
        <v>1</v>
      </c>
      <c r="O12" s="233">
        <f t="shared" ref="O12:O15" si="3">IFERROR(R12/L12,0)</f>
        <v>1</v>
      </c>
      <c r="P12" s="236"/>
      <c r="Q12" s="235"/>
      <c r="R12" s="236">
        <v>3</v>
      </c>
    </row>
    <row r="13" spans="1:18" ht="14.5" x14ac:dyDescent="0.35">
      <c r="A13" s="1">
        <v>2124141</v>
      </c>
      <c r="B13" s="34" t="str">
        <f>VLOOKUP(A13,'R2S3 Details'!2:85,2,FALSE)</f>
        <v>2.9 Eligibility Results (HOPE)</v>
      </c>
      <c r="C13" s="357" t="s">
        <v>120</v>
      </c>
      <c r="D13" s="230" t="str">
        <f>VLOOKUP(A13,'R2S3 Details'!2:134,4,FALSE)</f>
        <v>TBD</v>
      </c>
      <c r="E13" s="33">
        <f>VLOOKUP(A13,'R2S3 Details'!A2:Q92,17,0)</f>
        <v>3</v>
      </c>
      <c r="F13" s="33">
        <v>3</v>
      </c>
      <c r="G13" s="33"/>
      <c r="H13" s="33"/>
      <c r="I13" s="33"/>
      <c r="J13" s="33"/>
      <c r="K13" s="232">
        <f t="shared" ref="K13:K41" si="4">E13-SUM(F13+G13+H13+I13+J13)</f>
        <v>0</v>
      </c>
      <c r="L13" s="33">
        <f t="shared" si="0"/>
        <v>3</v>
      </c>
      <c r="M13" s="345">
        <f t="shared" si="1"/>
        <v>1</v>
      </c>
      <c r="N13" s="345">
        <f t="shared" si="2"/>
        <v>1</v>
      </c>
      <c r="O13" s="345">
        <f t="shared" si="3"/>
        <v>1</v>
      </c>
      <c r="P13" s="346"/>
      <c r="Q13" s="41"/>
      <c r="R13" s="346">
        <v>3</v>
      </c>
    </row>
    <row r="14" spans="1:18" ht="14.5" x14ac:dyDescent="0.35">
      <c r="A14" s="1">
        <v>2153046</v>
      </c>
      <c r="B14" s="34" t="str">
        <f>VLOOKUP(A14,'R2S3 Details'!3:86,2,FALSE)</f>
        <v>2 Auth Rep Account Creation</v>
      </c>
      <c r="C14" s="357" t="s">
        <v>27</v>
      </c>
      <c r="D14" s="230" t="str">
        <f>VLOOKUP(A14,'R2S3 Details'!3:135,4,FALSE)</f>
        <v>TBD</v>
      </c>
      <c r="E14" s="33" t="str">
        <f>VLOOKUP(A14,'R2S3 Details'!A3:Q93,17,0)</f>
        <v>clubbed with 2153051</v>
      </c>
      <c r="F14" s="33"/>
      <c r="G14" s="33"/>
      <c r="H14" s="33"/>
      <c r="I14" s="33"/>
      <c r="J14" s="33"/>
      <c r="K14" s="232">
        <v>0</v>
      </c>
      <c r="L14" s="33">
        <f t="shared" si="0"/>
        <v>0</v>
      </c>
      <c r="M14" s="345">
        <f t="shared" si="1"/>
        <v>0</v>
      </c>
      <c r="N14" s="345">
        <f t="shared" si="2"/>
        <v>0</v>
      </c>
      <c r="O14" s="345">
        <f t="shared" si="3"/>
        <v>0</v>
      </c>
      <c r="P14" s="349"/>
      <c r="Q14" s="349"/>
      <c r="R14" s="346"/>
    </row>
    <row r="15" spans="1:18" ht="26.15" customHeight="1" x14ac:dyDescent="0.35">
      <c r="A15" s="1">
        <v>2153050</v>
      </c>
      <c r="B15" s="34" t="str">
        <f>VLOOKUP(A15,'R2S3 Details'!4:87,2,FALSE)</f>
        <v>2.1 Select An Account Type</v>
      </c>
      <c r="C15" s="357" t="s">
        <v>27</v>
      </c>
      <c r="D15" s="230" t="str">
        <f>VLOOKUP(A15,'R2S3 Details'!4:136,4,FALSE)</f>
        <v>TBD</v>
      </c>
      <c r="E15" s="33" t="str">
        <f>VLOOKUP(A15,'R2S3 Details'!A4:Q94,17,0)</f>
        <v>clubbed with 2153051</v>
      </c>
      <c r="F15" s="33"/>
      <c r="G15" s="33"/>
      <c r="H15" s="33"/>
      <c r="I15" s="33"/>
      <c r="J15" s="33"/>
      <c r="K15" s="232">
        <v>0</v>
      </c>
      <c r="L15" s="33">
        <f t="shared" si="0"/>
        <v>0</v>
      </c>
      <c r="M15" s="345">
        <f t="shared" si="1"/>
        <v>0</v>
      </c>
      <c r="N15" s="345">
        <f t="shared" si="2"/>
        <v>0</v>
      </c>
      <c r="O15" s="345">
        <f t="shared" si="3"/>
        <v>0</v>
      </c>
      <c r="P15" s="31"/>
      <c r="Q15" s="41"/>
      <c r="R15" s="346"/>
    </row>
    <row r="16" spans="1:18" ht="14.5" x14ac:dyDescent="0.35">
      <c r="A16" s="1">
        <v>2153051</v>
      </c>
      <c r="B16" s="34" t="str">
        <f>VLOOKUP(A16,'R2S3 Details'!5:88,2,FALSE)</f>
        <v>2.2 Create a New Authorized Representative Account</v>
      </c>
      <c r="C16" s="357" t="s">
        <v>123</v>
      </c>
      <c r="D16" s="230" t="str">
        <f>VLOOKUP(A16,'R2S3 Details'!5:137,4,FALSE)</f>
        <v>TBD</v>
      </c>
      <c r="E16" s="33">
        <f>VLOOKUP(A16,'R2S3 Details'!A5:Q95,17,0)</f>
        <v>12</v>
      </c>
      <c r="F16" s="33"/>
      <c r="G16" s="33"/>
      <c r="H16" s="33"/>
      <c r="I16" s="33"/>
      <c r="J16" s="33"/>
      <c r="K16" s="232">
        <f t="shared" si="4"/>
        <v>12</v>
      </c>
      <c r="L16" s="33">
        <f t="shared" ref="L16:L41" si="5">F16+G16</f>
        <v>0</v>
      </c>
      <c r="M16" s="345">
        <f t="shared" ref="M16:M41" si="6">IFERROR(L16/E16,0)</f>
        <v>0</v>
      </c>
      <c r="N16" s="345">
        <f t="shared" ref="N16:N41" si="7">IFERROR(F16/L16,0)</f>
        <v>0</v>
      </c>
      <c r="O16" s="345">
        <f t="shared" ref="O16:O41" si="8">IFERROR(R16/L16,0)</f>
        <v>0</v>
      </c>
      <c r="P16" s="31"/>
      <c r="Q16" s="42"/>
      <c r="R16" s="346"/>
    </row>
    <row r="17" spans="1:18" ht="26.15" customHeight="1" x14ac:dyDescent="0.35">
      <c r="A17" s="1">
        <v>2153052</v>
      </c>
      <c r="B17" s="34" t="str">
        <f>VLOOKUP(A17,'R2S3 Details'!6:89,2,FALSE)</f>
        <v>2.3 Terms of Agreement</v>
      </c>
      <c r="C17" s="357" t="s">
        <v>123</v>
      </c>
      <c r="D17" s="230" t="str">
        <f>VLOOKUP(A17,'R2S3 Details'!6:138,4,FALSE)</f>
        <v>TBD</v>
      </c>
      <c r="E17" s="33">
        <f>VLOOKUP(A17,'R2S3 Details'!A6:Q96,17,0)</f>
        <v>4</v>
      </c>
      <c r="F17" s="33"/>
      <c r="G17" s="33"/>
      <c r="H17" s="33"/>
      <c r="I17" s="33"/>
      <c r="J17" s="33"/>
      <c r="K17" s="232">
        <f t="shared" si="4"/>
        <v>4</v>
      </c>
      <c r="L17" s="33">
        <f t="shared" si="5"/>
        <v>0</v>
      </c>
      <c r="M17" s="345">
        <f t="shared" si="6"/>
        <v>0</v>
      </c>
      <c r="N17" s="345">
        <f t="shared" si="7"/>
        <v>0</v>
      </c>
      <c r="O17" s="345">
        <f t="shared" si="8"/>
        <v>0</v>
      </c>
      <c r="P17" s="31"/>
      <c r="Q17" s="41"/>
      <c r="R17" s="346"/>
    </row>
    <row r="18" spans="1:18" ht="26.15" customHeight="1" x14ac:dyDescent="0.35">
      <c r="A18" s="1">
        <v>2153053</v>
      </c>
      <c r="B18" s="34" t="str">
        <f>VLOOKUP(A18,'R2S3 Details'!7:90,2,FALSE)</f>
        <v>2.4 Paperless Terms and Conditions</v>
      </c>
      <c r="C18" s="357" t="s">
        <v>123</v>
      </c>
      <c r="D18" s="230" t="str">
        <f>VLOOKUP(A18,'R2S3 Details'!7:139,4,FALSE)</f>
        <v>TBD</v>
      </c>
      <c r="E18" s="33">
        <f>VLOOKUP(A18,'R2S3 Details'!A7:Q97,17,0)</f>
        <v>4</v>
      </c>
      <c r="F18" s="33"/>
      <c r="G18" s="33"/>
      <c r="H18" s="33"/>
      <c r="I18" s="33"/>
      <c r="J18" s="33"/>
      <c r="K18" s="232">
        <f t="shared" si="4"/>
        <v>4</v>
      </c>
      <c r="L18" s="33">
        <f t="shared" si="5"/>
        <v>0</v>
      </c>
      <c r="M18" s="345">
        <f t="shared" si="6"/>
        <v>0</v>
      </c>
      <c r="N18" s="345">
        <f t="shared" si="7"/>
        <v>0</v>
      </c>
      <c r="O18" s="345">
        <f t="shared" si="8"/>
        <v>0</v>
      </c>
      <c r="P18" s="31"/>
      <c r="Q18" s="42"/>
      <c r="R18" s="346"/>
    </row>
    <row r="19" spans="1:18" ht="26.15" customHeight="1" x14ac:dyDescent="0.35">
      <c r="A19" s="1">
        <v>2153054</v>
      </c>
      <c r="B19" s="34" t="str">
        <f>VLOOKUP(A19,'R2S3 Details'!8:91,2,FALSE)</f>
        <v>2.5 Exciting Account Found - Email</v>
      </c>
      <c r="C19" s="357" t="s">
        <v>123</v>
      </c>
      <c r="D19" s="230" t="str">
        <f>VLOOKUP(A19,'R2S3 Details'!8:140,4,FALSE)</f>
        <v>TBD</v>
      </c>
      <c r="E19" s="33">
        <f>VLOOKUP(A19,'R2S3 Details'!A8:Q98,17,0)</f>
        <v>8</v>
      </c>
      <c r="F19" s="33"/>
      <c r="G19" s="33"/>
      <c r="H19" s="33"/>
      <c r="I19" s="33"/>
      <c r="J19" s="33"/>
      <c r="K19" s="232">
        <f t="shared" si="4"/>
        <v>8</v>
      </c>
      <c r="L19" s="33">
        <f t="shared" si="5"/>
        <v>0</v>
      </c>
      <c r="M19" s="345">
        <f t="shared" si="6"/>
        <v>0</v>
      </c>
      <c r="N19" s="345">
        <f t="shared" si="7"/>
        <v>0</v>
      </c>
      <c r="O19" s="345">
        <f t="shared" si="8"/>
        <v>0</v>
      </c>
      <c r="P19" s="31"/>
      <c r="Q19" s="42"/>
      <c r="R19" s="346"/>
    </row>
    <row r="20" spans="1:18" ht="14.5" x14ac:dyDescent="0.35">
      <c r="A20" s="1">
        <v>2153055</v>
      </c>
      <c r="B20" s="34" t="str">
        <f>VLOOKUP(A20,'R2S3 Details'!9:92,2,FALSE)</f>
        <v>2.6 Activate Your Account</v>
      </c>
      <c r="C20" s="357" t="s">
        <v>27</v>
      </c>
      <c r="D20" s="230" t="str">
        <f>VLOOKUP(A20,'R2S3 Details'!9:141,4,FALSE)</f>
        <v>TBD</v>
      </c>
      <c r="E20" s="33" t="str">
        <f>VLOOKUP(A20,'R2S3 Details'!A9:Q99,17,0)</f>
        <v>clubbed with 2153054</v>
      </c>
      <c r="F20" s="33"/>
      <c r="G20" s="33"/>
      <c r="H20" s="33"/>
      <c r="I20" s="33"/>
      <c r="J20" s="33"/>
      <c r="K20" s="232">
        <v>0</v>
      </c>
      <c r="L20" s="33">
        <f t="shared" si="5"/>
        <v>0</v>
      </c>
      <c r="M20" s="345">
        <f t="shared" si="6"/>
        <v>0</v>
      </c>
      <c r="N20" s="345">
        <f t="shared" si="7"/>
        <v>0</v>
      </c>
      <c r="O20" s="345">
        <f t="shared" si="8"/>
        <v>0</v>
      </c>
      <c r="P20" s="31"/>
      <c r="Q20" s="31"/>
      <c r="R20" s="346"/>
    </row>
    <row r="21" spans="1:18" ht="26.15" customHeight="1" x14ac:dyDescent="0.35">
      <c r="A21" s="1">
        <v>2153056</v>
      </c>
      <c r="B21" s="34" t="str">
        <f>VLOOKUP(A21,'R2S3 Details'!10:93,2,FALSE)</f>
        <v>2.7 Activation Email</v>
      </c>
      <c r="C21" s="357" t="s">
        <v>27</v>
      </c>
      <c r="D21" s="230" t="str">
        <f>VLOOKUP(A21,'R2S3 Details'!10:142,4,FALSE)</f>
        <v>TBD</v>
      </c>
      <c r="E21" s="33" t="str">
        <f>VLOOKUP(A21,'R2S3 Details'!A10:Q100,17,0)</f>
        <v>clubbed with 2153054</v>
      </c>
      <c r="F21" s="33"/>
      <c r="G21" s="33"/>
      <c r="H21" s="33"/>
      <c r="I21" s="33"/>
      <c r="J21" s="33"/>
      <c r="K21" s="232">
        <v>0</v>
      </c>
      <c r="L21" s="33">
        <f t="shared" si="5"/>
        <v>0</v>
      </c>
      <c r="M21" s="345">
        <f t="shared" si="6"/>
        <v>0</v>
      </c>
      <c r="N21" s="345">
        <f t="shared" si="7"/>
        <v>0</v>
      </c>
      <c r="O21" s="345">
        <f t="shared" si="8"/>
        <v>0</v>
      </c>
      <c r="P21" s="31"/>
      <c r="Q21" s="41"/>
      <c r="R21" s="346"/>
    </row>
    <row r="22" spans="1:18" ht="26.15" customHeight="1" x14ac:dyDescent="0.35">
      <c r="A22" s="1">
        <v>2153057</v>
      </c>
      <c r="B22" s="34" t="str">
        <f>VLOOKUP(A22,'R2S3 Details'!11:94,2,FALSE)</f>
        <v>3 Reset Password</v>
      </c>
      <c r="C22" s="357" t="s">
        <v>123</v>
      </c>
      <c r="D22" s="230" t="str">
        <f>VLOOKUP(A22,'R2S3 Details'!11:143,4,FALSE)</f>
        <v>TBD</v>
      </c>
      <c r="E22" s="33">
        <f>VLOOKUP(A22,'R2S3 Details'!A11:Q101,17,0)</f>
        <v>5</v>
      </c>
      <c r="F22" s="33"/>
      <c r="G22" s="33"/>
      <c r="H22" s="33"/>
      <c r="I22" s="33"/>
      <c r="J22" s="33"/>
      <c r="K22" s="232">
        <f t="shared" si="4"/>
        <v>5</v>
      </c>
      <c r="L22" s="33">
        <f t="shared" si="5"/>
        <v>0</v>
      </c>
      <c r="M22" s="345">
        <f t="shared" si="6"/>
        <v>0</v>
      </c>
      <c r="N22" s="345">
        <f t="shared" si="7"/>
        <v>0</v>
      </c>
      <c r="O22" s="345">
        <f t="shared" si="8"/>
        <v>0</v>
      </c>
      <c r="P22" s="31"/>
      <c r="Q22" s="41"/>
      <c r="R22" s="346"/>
    </row>
    <row r="23" spans="1:18" ht="26.15" customHeight="1" x14ac:dyDescent="0.35">
      <c r="A23" s="1">
        <v>2153058</v>
      </c>
      <c r="B23" s="34" t="str">
        <f>VLOOKUP(A23,'R2S3 Details'!12:95,2,FALSE)</f>
        <v>4.1 Sign In Flow</v>
      </c>
      <c r="C23" s="357" t="s">
        <v>27</v>
      </c>
      <c r="D23" s="230" t="str">
        <f>VLOOKUP(A23,'R2S3 Details'!12:144,4,FALSE)</f>
        <v>TBD</v>
      </c>
      <c r="E23" s="33" t="str">
        <f>VLOOKUP(A23,'R2S3 Details'!A12:Q102,17,0)</f>
        <v>clubbed with 2153059</v>
      </c>
      <c r="F23" s="33"/>
      <c r="G23" s="33"/>
      <c r="H23" s="33"/>
      <c r="I23" s="33"/>
      <c r="J23" s="33"/>
      <c r="K23" s="232">
        <v>0</v>
      </c>
      <c r="L23" s="33">
        <f t="shared" si="5"/>
        <v>0</v>
      </c>
      <c r="M23" s="345">
        <f t="shared" si="6"/>
        <v>0</v>
      </c>
      <c r="N23" s="345">
        <f t="shared" si="7"/>
        <v>0</v>
      </c>
      <c r="O23" s="345">
        <f t="shared" si="8"/>
        <v>0</v>
      </c>
      <c r="P23" s="31"/>
      <c r="Q23" s="41"/>
      <c r="R23" s="346"/>
    </row>
    <row r="24" spans="1:18" ht="26.15" customHeight="1" x14ac:dyDescent="0.35">
      <c r="A24" s="1">
        <v>2153061</v>
      </c>
      <c r="B24" s="34" t="str">
        <f>VLOOKUP(A24,'R2S3 Details'!13:96,2,FALSE)</f>
        <v>4.3 Use of this Website</v>
      </c>
      <c r="C24" s="357" t="s">
        <v>27</v>
      </c>
      <c r="D24" s="230" t="str">
        <f>VLOOKUP(A24,'R2S3 Details'!13:145,4,FALSE)</f>
        <v>TBD</v>
      </c>
      <c r="E24" s="33" t="str">
        <f>VLOOKUP(A24,'R2S3 Details'!A13:Q103,17,0)</f>
        <v>clubbed with 2153059</v>
      </c>
      <c r="F24" s="33"/>
      <c r="G24" s="33"/>
      <c r="H24" s="33"/>
      <c r="I24" s="33"/>
      <c r="J24" s="33"/>
      <c r="K24" s="232">
        <v>0</v>
      </c>
      <c r="L24" s="33">
        <f t="shared" si="5"/>
        <v>0</v>
      </c>
      <c r="M24" s="345">
        <f t="shared" si="6"/>
        <v>0</v>
      </c>
      <c r="N24" s="345">
        <f t="shared" si="7"/>
        <v>0</v>
      </c>
      <c r="O24" s="345">
        <f t="shared" si="8"/>
        <v>0</v>
      </c>
      <c r="P24" s="31"/>
      <c r="Q24" s="41"/>
      <c r="R24" s="346"/>
    </row>
    <row r="25" spans="1:18" ht="26.15" customHeight="1" x14ac:dyDescent="0.35">
      <c r="A25" s="1">
        <v>2153063</v>
      </c>
      <c r="B25" s="34" t="str">
        <f>VLOOKUP(A25,'R2S3 Details'!14:97,2,FALSE)</f>
        <v>4.4 Role Selection</v>
      </c>
      <c r="C25" s="357" t="s">
        <v>27</v>
      </c>
      <c r="D25" s="230" t="str">
        <f>VLOOKUP(A25,'R2S3 Details'!14:146,4,FALSE)</f>
        <v>TBD</v>
      </c>
      <c r="E25" s="33" t="str">
        <f>VLOOKUP(A25,'R2S3 Details'!A14:Q104,17,0)</f>
        <v>clubbed with 2153059</v>
      </c>
      <c r="F25" s="33"/>
      <c r="G25" s="33"/>
      <c r="H25" s="33"/>
      <c r="I25" s="33"/>
      <c r="J25" s="33"/>
      <c r="K25" s="232">
        <v>0</v>
      </c>
      <c r="L25" s="33">
        <f t="shared" si="5"/>
        <v>0</v>
      </c>
      <c r="M25" s="345">
        <f t="shared" si="6"/>
        <v>0</v>
      </c>
      <c r="N25" s="345">
        <f t="shared" si="7"/>
        <v>0</v>
      </c>
      <c r="O25" s="345">
        <f t="shared" si="8"/>
        <v>0</v>
      </c>
      <c r="P25" s="31"/>
      <c r="Q25" s="42"/>
      <c r="R25" s="346"/>
    </row>
    <row r="26" spans="1:18" ht="26.15" customHeight="1" x14ac:dyDescent="0.35">
      <c r="A26" s="1">
        <v>2153065</v>
      </c>
      <c r="B26" s="34" t="str">
        <f>VLOOKUP(A26,'R2S3 Details'!15:98,2,FALSE)</f>
        <v>5 Password Recovery</v>
      </c>
      <c r="C26" s="357" t="s">
        <v>123</v>
      </c>
      <c r="D26" s="230" t="str">
        <f>VLOOKUP(A26,'R2S3 Details'!15:147,4,FALSE)</f>
        <v>TBD</v>
      </c>
      <c r="E26" s="33">
        <f>VLOOKUP(A26,'R2S3 Details'!A15:Q105,17,0)</f>
        <v>8</v>
      </c>
      <c r="F26" s="33"/>
      <c r="G26" s="33"/>
      <c r="H26" s="33"/>
      <c r="I26" s="33"/>
      <c r="J26" s="33"/>
      <c r="K26" s="232">
        <f t="shared" si="4"/>
        <v>8</v>
      </c>
      <c r="L26" s="33">
        <f t="shared" si="5"/>
        <v>0</v>
      </c>
      <c r="M26" s="345">
        <f t="shared" si="6"/>
        <v>0</v>
      </c>
      <c r="N26" s="345">
        <f t="shared" si="7"/>
        <v>0</v>
      </c>
      <c r="O26" s="345">
        <f t="shared" si="8"/>
        <v>0</v>
      </c>
      <c r="P26" s="31"/>
      <c r="Q26" s="41"/>
      <c r="R26" s="346"/>
    </row>
    <row r="27" spans="1:18" ht="14.5" x14ac:dyDescent="0.35">
      <c r="A27" s="1">
        <v>2153078</v>
      </c>
      <c r="B27" s="34" t="str">
        <f>VLOOKUP(A27,'R2S3 Details'!16:99,2,FALSE)</f>
        <v>7.1 My Information Landing Page</v>
      </c>
      <c r="C27" s="357" t="s">
        <v>123</v>
      </c>
      <c r="D27" s="230" t="str">
        <f>VLOOKUP(A27,'R2S3 Details'!16:148,4,FALSE)</f>
        <v>TBD</v>
      </c>
      <c r="E27" s="33">
        <f>VLOOKUP(A27,'R2S3 Details'!A16:Q106,17,0)</f>
        <v>8</v>
      </c>
      <c r="F27" s="33"/>
      <c r="G27" s="33"/>
      <c r="H27" s="33"/>
      <c r="I27" s="33"/>
      <c r="J27" s="33"/>
      <c r="K27" s="232">
        <f t="shared" si="4"/>
        <v>8</v>
      </c>
      <c r="L27" s="33">
        <f t="shared" si="5"/>
        <v>0</v>
      </c>
      <c r="M27" s="345">
        <f t="shared" si="6"/>
        <v>0</v>
      </c>
      <c r="N27" s="345">
        <f t="shared" si="7"/>
        <v>0</v>
      </c>
      <c r="O27" s="345">
        <f t="shared" si="8"/>
        <v>0</v>
      </c>
      <c r="P27" s="31"/>
      <c r="Q27" s="41"/>
      <c r="R27" s="346"/>
    </row>
    <row r="28" spans="1:18" ht="14.5" x14ac:dyDescent="0.35">
      <c r="A28" s="1">
        <v>2153080</v>
      </c>
      <c r="B28" s="34" t="str">
        <f>VLOOKUP(A28,'R2S3 Details'!17:100,2,FALSE)</f>
        <v>7.2 Change Email Address</v>
      </c>
      <c r="C28" s="357" t="s">
        <v>27</v>
      </c>
      <c r="D28" s="230" t="str">
        <f>VLOOKUP(A28,'R2S3 Details'!17:149,4,FALSE)</f>
        <v>TBD</v>
      </c>
      <c r="E28" s="33" t="str">
        <f>VLOOKUP(A28,'R2S3 Details'!A17:Q107,17,0)</f>
        <v>clubbed with 2153078</v>
      </c>
      <c r="F28" s="33"/>
      <c r="G28" s="33"/>
      <c r="H28" s="33"/>
      <c r="I28" s="33"/>
      <c r="J28" s="33"/>
      <c r="K28" s="232">
        <v>0</v>
      </c>
      <c r="L28" s="33">
        <f t="shared" si="5"/>
        <v>0</v>
      </c>
      <c r="M28" s="345">
        <f t="shared" si="6"/>
        <v>0</v>
      </c>
      <c r="N28" s="345">
        <f t="shared" si="7"/>
        <v>0</v>
      </c>
      <c r="O28" s="345">
        <f t="shared" si="8"/>
        <v>0</v>
      </c>
      <c r="P28" s="31"/>
      <c r="Q28" s="41"/>
      <c r="R28" s="346"/>
    </row>
    <row r="29" spans="1:18" ht="14.5" x14ac:dyDescent="0.35">
      <c r="A29" s="1">
        <v>2153082</v>
      </c>
      <c r="B29" s="34" t="str">
        <f>VLOOKUP(A29,'R2S3 Details'!18:101,2,FALSE)</f>
        <v>7.3 Change Contact Method(s)</v>
      </c>
      <c r="C29" s="357" t="s">
        <v>27</v>
      </c>
      <c r="D29" s="230" t="str">
        <f>VLOOKUP(A29,'R2S3 Details'!18:150,4,FALSE)</f>
        <v>TBD</v>
      </c>
      <c r="E29" s="33" t="str">
        <f>VLOOKUP(A29,'R2S3 Details'!A18:Q108,17,0)</f>
        <v>clubbed with 2153078</v>
      </c>
      <c r="F29" s="33"/>
      <c r="G29" s="33"/>
      <c r="H29" s="33"/>
      <c r="I29" s="33"/>
      <c r="J29" s="33"/>
      <c r="K29" s="232">
        <v>0</v>
      </c>
      <c r="L29" s="33">
        <f t="shared" si="5"/>
        <v>0</v>
      </c>
      <c r="M29" s="345">
        <f t="shared" si="6"/>
        <v>0</v>
      </c>
      <c r="N29" s="345">
        <f t="shared" si="7"/>
        <v>0</v>
      </c>
      <c r="O29" s="345">
        <f t="shared" si="8"/>
        <v>0</v>
      </c>
      <c r="P29" s="31"/>
      <c r="Q29" s="41"/>
      <c r="R29" s="346"/>
    </row>
    <row r="30" spans="1:18" ht="26.15" customHeight="1" x14ac:dyDescent="0.35">
      <c r="A30" s="1">
        <v>2153083</v>
      </c>
      <c r="B30" s="34" t="str">
        <f>VLOOKUP(A30,'R2S3 Details'!19:102,2,FALSE)</f>
        <v>8 Add a Role</v>
      </c>
      <c r="C30" s="357" t="s">
        <v>27</v>
      </c>
      <c r="D30" s="230" t="str">
        <f>VLOOKUP(A30,'R2S3 Details'!19:151,4,FALSE)</f>
        <v>TBD</v>
      </c>
      <c r="E30" s="33" t="str">
        <f>VLOOKUP(A30,'R2S3 Details'!A19:Q109,17,0)</f>
        <v>clubbed with 2153089</v>
      </c>
      <c r="F30" s="33"/>
      <c r="G30" s="33"/>
      <c r="H30" s="33"/>
      <c r="I30" s="33"/>
      <c r="J30" s="33"/>
      <c r="K30" s="232">
        <v>0</v>
      </c>
      <c r="L30" s="33">
        <f t="shared" si="5"/>
        <v>0</v>
      </c>
      <c r="M30" s="345">
        <f t="shared" si="6"/>
        <v>0</v>
      </c>
      <c r="N30" s="345">
        <f t="shared" si="7"/>
        <v>0</v>
      </c>
      <c r="O30" s="345">
        <f t="shared" si="8"/>
        <v>0</v>
      </c>
      <c r="P30" s="31"/>
      <c r="Q30" s="41"/>
      <c r="R30" s="346"/>
    </row>
    <row r="31" spans="1:18" ht="26.15" customHeight="1" x14ac:dyDescent="0.35">
      <c r="A31" s="1">
        <v>2153089</v>
      </c>
      <c r="B31" s="34" t="str">
        <f>VLOOKUP(A31,'R2S3 Details'!20:103,2,FALSE)</f>
        <v>8.1 Select a New Role Type</v>
      </c>
      <c r="C31" s="357" t="s">
        <v>123</v>
      </c>
      <c r="D31" s="230" t="str">
        <f>VLOOKUP(A31,'R2S3 Details'!20:152,4,FALSE)</f>
        <v>TBD</v>
      </c>
      <c r="E31" s="33">
        <f>VLOOKUP(A31,'R2S3 Details'!A20:Q110,17,0)</f>
        <v>7</v>
      </c>
      <c r="F31" s="33"/>
      <c r="G31" s="33"/>
      <c r="H31" s="33"/>
      <c r="I31" s="33"/>
      <c r="J31" s="33"/>
      <c r="K31" s="232">
        <f t="shared" si="4"/>
        <v>7</v>
      </c>
      <c r="L31" s="33">
        <f t="shared" si="5"/>
        <v>0</v>
      </c>
      <c r="M31" s="345">
        <f t="shared" si="6"/>
        <v>0</v>
      </c>
      <c r="N31" s="345">
        <f t="shared" si="7"/>
        <v>0</v>
      </c>
      <c r="O31" s="345">
        <f t="shared" si="8"/>
        <v>0</v>
      </c>
      <c r="P31" s="31"/>
      <c r="Q31" s="269"/>
      <c r="R31" s="346"/>
    </row>
    <row r="32" spans="1:18" ht="26.15" customHeight="1" x14ac:dyDescent="0.35">
      <c r="A32" s="1">
        <v>2153090</v>
      </c>
      <c r="B32" s="34" t="str">
        <f>VLOOKUP(A32,'R2S3 Details'!21:104,2,FALSE)</f>
        <v>8.2 Add a New Role</v>
      </c>
      <c r="C32" s="357" t="s">
        <v>123</v>
      </c>
      <c r="D32" s="230" t="str">
        <f>VLOOKUP(A32,'R2S3 Details'!21:153,4,FALSE)</f>
        <v>TBD</v>
      </c>
      <c r="E32" s="33">
        <f>VLOOKUP(A32,'R2S3 Details'!A21:Q111,17,0)</f>
        <v>10</v>
      </c>
      <c r="F32" s="33"/>
      <c r="G32" s="33"/>
      <c r="H32" s="33"/>
      <c r="I32" s="33"/>
      <c r="J32" s="33"/>
      <c r="K32" s="232">
        <f t="shared" si="4"/>
        <v>10</v>
      </c>
      <c r="L32" s="33">
        <f t="shared" si="5"/>
        <v>0</v>
      </c>
      <c r="M32" s="345">
        <f t="shared" si="6"/>
        <v>0</v>
      </c>
      <c r="N32" s="345">
        <f t="shared" si="7"/>
        <v>0</v>
      </c>
      <c r="O32" s="345">
        <f t="shared" si="8"/>
        <v>0</v>
      </c>
      <c r="P32" s="31"/>
      <c r="Q32" s="41"/>
      <c r="R32" s="346"/>
    </row>
    <row r="33" spans="1:18" ht="26.15" customHeight="1" x14ac:dyDescent="0.35">
      <c r="A33" s="1">
        <v>2153091</v>
      </c>
      <c r="B33" s="34" t="str">
        <f>VLOOKUP(A33,'R2S3 Details'!22:105,2,FALSE)</f>
        <v>8.2.1 Add an Authorized Representative Role</v>
      </c>
      <c r="C33" s="357" t="s">
        <v>27</v>
      </c>
      <c r="D33" s="230" t="str">
        <f>VLOOKUP(A33,'R2S3 Details'!22:154,4,FALSE)</f>
        <v>TBD</v>
      </c>
      <c r="E33" s="33" t="str">
        <f>VLOOKUP(A33,'R2S3 Details'!A22:Q112,17,0)</f>
        <v>clubbed with 2153090</v>
      </c>
      <c r="F33" s="33"/>
      <c r="G33" s="33"/>
      <c r="H33" s="33"/>
      <c r="I33" s="33"/>
      <c r="J33" s="33"/>
      <c r="K33" s="232">
        <v>0</v>
      </c>
      <c r="L33" s="33">
        <f t="shared" si="5"/>
        <v>0</v>
      </c>
      <c r="M33" s="345">
        <f t="shared" si="6"/>
        <v>0</v>
      </c>
      <c r="N33" s="345">
        <f t="shared" si="7"/>
        <v>0</v>
      </c>
      <c r="O33" s="345">
        <f t="shared" si="8"/>
        <v>0</v>
      </c>
      <c r="P33" s="31"/>
      <c r="Q33" s="255"/>
      <c r="R33" s="346"/>
    </row>
    <row r="34" spans="1:18" ht="26.15" customHeight="1" x14ac:dyDescent="0.35">
      <c r="A34" s="1">
        <v>2153092</v>
      </c>
      <c r="B34" s="34" t="str">
        <f>VLOOKUP(A34,'R2S3 Details'!23:106,2,FALSE)</f>
        <v>8.2.2 Add a Primary Applicant Role</v>
      </c>
      <c r="C34" s="357" t="s">
        <v>27</v>
      </c>
      <c r="D34" s="230" t="str">
        <f>VLOOKUP(A34,'R2S3 Details'!23:155,4,FALSE)</f>
        <v>TBD</v>
      </c>
      <c r="E34" s="33" t="str">
        <f>VLOOKUP(A34,'R2S3 Details'!A23:Q113,17,0)</f>
        <v>clubbed with 2153090</v>
      </c>
      <c r="F34" s="33"/>
      <c r="G34" s="33"/>
      <c r="H34" s="33"/>
      <c r="I34" s="33"/>
      <c r="J34" s="33"/>
      <c r="K34" s="232">
        <v>0</v>
      </c>
      <c r="L34" s="33">
        <f t="shared" si="5"/>
        <v>0</v>
      </c>
      <c r="M34" s="345">
        <f t="shared" si="6"/>
        <v>0</v>
      </c>
      <c r="N34" s="345">
        <f t="shared" si="7"/>
        <v>0</v>
      </c>
      <c r="O34" s="345">
        <f t="shared" si="8"/>
        <v>0</v>
      </c>
      <c r="P34" s="2"/>
      <c r="Q34" s="42"/>
      <c r="R34" s="346"/>
    </row>
    <row r="35" spans="1:18" ht="26.15" customHeight="1" x14ac:dyDescent="0.35">
      <c r="A35" s="1">
        <v>2153103</v>
      </c>
      <c r="B35" s="34" t="str">
        <f>VLOOKUP(A35,'R2S3 Details'!24:107,2,FALSE)</f>
        <v>3 Client View</v>
      </c>
      <c r="C35" s="357" t="s">
        <v>27</v>
      </c>
      <c r="D35" s="230" t="str">
        <f>VLOOKUP(A35,'R2S3 Details'!24:156,4,FALSE)</f>
        <v>TBD</v>
      </c>
      <c r="E35" s="33" t="str">
        <f>VLOOKUP(A35,'R2S3 Details'!A24:Q114,17,0)</f>
        <v>clubbed with 2153104</v>
      </c>
      <c r="F35" s="33"/>
      <c r="G35" s="33"/>
      <c r="H35" s="33"/>
      <c r="I35" s="33"/>
      <c r="J35" s="33"/>
      <c r="K35" s="232">
        <v>0</v>
      </c>
      <c r="L35" s="33">
        <f t="shared" si="5"/>
        <v>0</v>
      </c>
      <c r="M35" s="345">
        <f t="shared" si="6"/>
        <v>0</v>
      </c>
      <c r="N35" s="345">
        <f t="shared" si="7"/>
        <v>0</v>
      </c>
      <c r="O35" s="345">
        <f t="shared" si="8"/>
        <v>0</v>
      </c>
      <c r="P35" s="2"/>
      <c r="Q35" s="41"/>
      <c r="R35" s="346"/>
    </row>
    <row r="36" spans="1:18" ht="26.15" customHeight="1" x14ac:dyDescent="0.35">
      <c r="A36" s="1">
        <v>2153104</v>
      </c>
      <c r="B36" s="34" t="str">
        <f>VLOOKUP(A36,'R2S3 Details'!25:108,2,FALSE)</f>
        <v>3.1 Client View Banner</v>
      </c>
      <c r="C36" s="357" t="s">
        <v>123</v>
      </c>
      <c r="D36" s="230" t="str">
        <f>VLOOKUP(A36,'R2S3 Details'!25:157,4,FALSE)</f>
        <v>TBD</v>
      </c>
      <c r="E36" s="33">
        <f>VLOOKUP(A36,'R2S3 Details'!A25:Q115,17,0)</f>
        <v>5</v>
      </c>
      <c r="F36" s="33"/>
      <c r="G36" s="33"/>
      <c r="H36" s="33"/>
      <c r="I36" s="33"/>
      <c r="J36" s="33"/>
      <c r="K36" s="232">
        <f t="shared" si="4"/>
        <v>5</v>
      </c>
      <c r="L36" s="33">
        <f t="shared" si="5"/>
        <v>0</v>
      </c>
      <c r="M36" s="345">
        <f t="shared" si="6"/>
        <v>0</v>
      </c>
      <c r="N36" s="345">
        <f t="shared" si="7"/>
        <v>0</v>
      </c>
      <c r="O36" s="345">
        <f t="shared" si="8"/>
        <v>0</v>
      </c>
      <c r="P36" s="31"/>
      <c r="Q36" s="166"/>
      <c r="R36" s="346"/>
    </row>
    <row r="37" spans="1:18" ht="26.15" customHeight="1" x14ac:dyDescent="0.35">
      <c r="A37" s="1">
        <v>2153105</v>
      </c>
      <c r="B37" s="34" t="str">
        <f>VLOOKUP(A37,'R2S3 Details'!26:109,2,FALSE)</f>
        <v>3.1.1 Exit Client's Dashabord? screen</v>
      </c>
      <c r="C37" s="357" t="s">
        <v>27</v>
      </c>
      <c r="D37" s="230" t="str">
        <f>VLOOKUP(A37,'R2S3 Details'!26:158,4,FALSE)</f>
        <v>TBD</v>
      </c>
      <c r="E37" s="33" t="str">
        <f>VLOOKUP(A37,'R2S3 Details'!A26:Q116,17,0)</f>
        <v>clubbed with 2153104</v>
      </c>
      <c r="F37" s="33"/>
      <c r="G37" s="33"/>
      <c r="H37" s="33"/>
      <c r="I37" s="33"/>
      <c r="J37" s="33"/>
      <c r="K37" s="232">
        <v>0</v>
      </c>
      <c r="L37" s="33">
        <f t="shared" si="5"/>
        <v>0</v>
      </c>
      <c r="M37" s="345">
        <f t="shared" si="6"/>
        <v>0</v>
      </c>
      <c r="N37" s="345">
        <f t="shared" si="7"/>
        <v>0</v>
      </c>
      <c r="O37" s="345">
        <f t="shared" si="8"/>
        <v>0</v>
      </c>
      <c r="P37" s="98"/>
      <c r="Q37" s="42"/>
      <c r="R37" s="346"/>
    </row>
    <row r="38" spans="1:18" ht="26.15" customHeight="1" x14ac:dyDescent="0.35">
      <c r="A38" s="1">
        <v>2153106</v>
      </c>
      <c r="B38" s="34" t="str">
        <f>VLOOKUP(A38,'R2S3 Details'!27:110,2,FALSE)</f>
        <v>3.2 Client View Dashboard</v>
      </c>
      <c r="C38" s="357" t="s">
        <v>123</v>
      </c>
      <c r="D38" s="230" t="str">
        <f>VLOOKUP(A38,'R2S3 Details'!27:159,4,FALSE)</f>
        <v>TBD</v>
      </c>
      <c r="E38" s="33">
        <f>VLOOKUP(A38,'R2S3 Details'!A27:Q117,17,0)</f>
        <v>3</v>
      </c>
      <c r="F38" s="33"/>
      <c r="G38" s="33"/>
      <c r="H38" s="33"/>
      <c r="I38" s="33"/>
      <c r="J38" s="33"/>
      <c r="K38" s="232">
        <f t="shared" si="4"/>
        <v>3</v>
      </c>
      <c r="L38" s="33">
        <f t="shared" si="5"/>
        <v>0</v>
      </c>
      <c r="M38" s="345">
        <f t="shared" si="6"/>
        <v>0</v>
      </c>
      <c r="N38" s="345">
        <f t="shared" si="7"/>
        <v>0</v>
      </c>
      <c r="O38" s="345">
        <f t="shared" si="8"/>
        <v>0</v>
      </c>
      <c r="P38" s="2"/>
      <c r="Q38" s="42"/>
      <c r="R38" s="346"/>
    </row>
    <row r="39" spans="1:18" ht="26.15" customHeight="1" x14ac:dyDescent="0.35">
      <c r="A39" s="1">
        <v>2153107</v>
      </c>
      <c r="B39" s="34" t="str">
        <f>VLOOKUP(A39,'R2S3 Details'!28:111,2,FALSE)</f>
        <v>2 Authorized Representative/Assister Dashboard</v>
      </c>
      <c r="C39" s="357" t="s">
        <v>123</v>
      </c>
      <c r="D39" s="230" t="str">
        <f>VLOOKUP(A39,'R2S3 Details'!28:160,4,FALSE)</f>
        <v>TBD</v>
      </c>
      <c r="E39" s="33" t="str">
        <f>VLOOKUP(A39,'R2S3 Details'!A28:Q118,17,0)</f>
        <v>No Test Case Needed</v>
      </c>
      <c r="F39" s="33"/>
      <c r="G39" s="33"/>
      <c r="H39" s="33"/>
      <c r="I39" s="33"/>
      <c r="J39" s="33"/>
      <c r="K39" s="232">
        <v>0</v>
      </c>
      <c r="L39" s="33">
        <f t="shared" si="5"/>
        <v>0</v>
      </c>
      <c r="M39" s="345">
        <f t="shared" si="6"/>
        <v>0</v>
      </c>
      <c r="N39" s="345">
        <f t="shared" si="7"/>
        <v>0</v>
      </c>
      <c r="O39" s="345">
        <f t="shared" si="8"/>
        <v>0</v>
      </c>
      <c r="P39" s="2"/>
      <c r="Q39" s="41"/>
      <c r="R39" s="346"/>
    </row>
    <row r="40" spans="1:18" ht="26.15" customHeight="1" x14ac:dyDescent="0.35">
      <c r="A40" s="1">
        <v>2153109</v>
      </c>
      <c r="B40" s="34" t="str">
        <f>VLOOKUP(A40,'R2S3 Details'!29:112,2,FALSE)</f>
        <v>2.1.2 Multiple Roles</v>
      </c>
      <c r="C40" s="357" t="s">
        <v>123</v>
      </c>
      <c r="D40" s="230" t="str">
        <f>VLOOKUP(A40,'R2S3 Details'!29:161,4,FALSE)</f>
        <v>TBD</v>
      </c>
      <c r="E40" s="33">
        <f>VLOOKUP(A40,'R2S3 Details'!A29:Q119,17,0)</f>
        <v>5</v>
      </c>
      <c r="F40" s="33"/>
      <c r="G40" s="33"/>
      <c r="H40" s="33"/>
      <c r="I40" s="33"/>
      <c r="J40" s="33"/>
      <c r="K40" s="232">
        <f t="shared" si="4"/>
        <v>5</v>
      </c>
      <c r="L40" s="33">
        <f t="shared" si="5"/>
        <v>0</v>
      </c>
      <c r="M40" s="345">
        <f t="shared" si="6"/>
        <v>0</v>
      </c>
      <c r="N40" s="345">
        <f t="shared" si="7"/>
        <v>0</v>
      </c>
      <c r="O40" s="345">
        <f t="shared" si="8"/>
        <v>0</v>
      </c>
      <c r="P40" s="2"/>
      <c r="Q40" s="41"/>
      <c r="R40" s="346"/>
    </row>
    <row r="41" spans="1:18" ht="26.15" customHeight="1" x14ac:dyDescent="0.35">
      <c r="A41" s="1">
        <v>2153110</v>
      </c>
      <c r="B41" s="34" t="str">
        <f>VLOOKUP(A41,'R2S3 Details'!30:113,2,FALSE)</f>
        <v>2.2 Authorized Representative Dashboard</v>
      </c>
      <c r="C41" s="357" t="s">
        <v>123</v>
      </c>
      <c r="D41" s="230" t="str">
        <f>VLOOKUP(A41,'R2S3 Details'!30:162,4,FALSE)</f>
        <v>TBD</v>
      </c>
      <c r="E41" s="33">
        <f>VLOOKUP(A41,'R2S3 Details'!A30:Q120,17,0)</f>
        <v>5</v>
      </c>
      <c r="F41" s="33"/>
      <c r="G41" s="33"/>
      <c r="H41" s="33"/>
      <c r="I41" s="33"/>
      <c r="J41" s="33"/>
      <c r="K41" s="232">
        <f t="shared" si="4"/>
        <v>5</v>
      </c>
      <c r="L41" s="33">
        <f t="shared" si="5"/>
        <v>0</v>
      </c>
      <c r="M41" s="345">
        <f t="shared" si="6"/>
        <v>0</v>
      </c>
      <c r="N41" s="345">
        <f t="shared" si="7"/>
        <v>0</v>
      </c>
      <c r="O41" s="345">
        <f t="shared" si="8"/>
        <v>0</v>
      </c>
      <c r="P41" s="2"/>
      <c r="Q41" s="41"/>
      <c r="R41" s="346"/>
    </row>
    <row r="42" spans="1:18" ht="26.15" customHeight="1" x14ac:dyDescent="0.35">
      <c r="A42" s="1"/>
      <c r="B42" s="34"/>
      <c r="C42" s="229"/>
      <c r="D42" s="230"/>
      <c r="E42" s="33"/>
      <c r="F42" s="33"/>
      <c r="G42" s="33"/>
      <c r="H42" s="33"/>
      <c r="I42" s="33"/>
      <c r="J42" s="33"/>
      <c r="K42" s="232"/>
      <c r="L42" s="33"/>
      <c r="M42" s="345"/>
      <c r="N42" s="345"/>
      <c r="O42" s="345"/>
      <c r="P42" s="2"/>
      <c r="Q42" s="41"/>
      <c r="R42" s="346"/>
    </row>
    <row r="43" spans="1:18" ht="26.15" customHeight="1" x14ac:dyDescent="0.35">
      <c r="A43" s="1"/>
      <c r="B43" s="34"/>
      <c r="C43" s="371"/>
      <c r="D43" s="230"/>
      <c r="E43" s="33"/>
      <c r="F43" s="33"/>
      <c r="G43" s="33"/>
      <c r="H43" s="33"/>
      <c r="I43" s="33"/>
      <c r="J43" s="33"/>
      <c r="K43" s="232"/>
      <c r="L43" s="33"/>
      <c r="M43" s="345"/>
      <c r="N43" s="345"/>
      <c r="O43" s="345"/>
      <c r="P43" s="2"/>
      <c r="Q43" s="41"/>
      <c r="R43" s="346"/>
    </row>
    <row r="44" spans="1:18" ht="26.15" customHeight="1" x14ac:dyDescent="0.35">
      <c r="A44" s="1"/>
      <c r="B44" s="34"/>
      <c r="C44" s="229"/>
      <c r="D44" s="230"/>
      <c r="E44" s="33"/>
      <c r="F44" s="33"/>
      <c r="G44" s="33"/>
      <c r="H44" s="33"/>
      <c r="I44" s="33"/>
      <c r="J44" s="33"/>
      <c r="K44" s="232"/>
      <c r="L44" s="33"/>
      <c r="M44" s="345"/>
      <c r="N44" s="345"/>
      <c r="O44" s="345"/>
      <c r="P44" s="2"/>
      <c r="Q44" s="41"/>
      <c r="R44" s="346"/>
    </row>
    <row r="45" spans="1:18" ht="26.15" customHeight="1" x14ac:dyDescent="0.35">
      <c r="A45" s="1"/>
      <c r="B45" s="34"/>
      <c r="C45" s="371"/>
      <c r="D45" s="230"/>
      <c r="E45" s="33"/>
      <c r="F45" s="33"/>
      <c r="G45" s="33"/>
      <c r="H45" s="33"/>
      <c r="I45" s="33"/>
      <c r="J45" s="33"/>
      <c r="K45" s="232"/>
      <c r="L45" s="33"/>
      <c r="M45" s="345"/>
      <c r="N45" s="345"/>
      <c r="O45" s="345"/>
      <c r="P45" s="2"/>
      <c r="Q45" s="41"/>
      <c r="R45" s="346"/>
    </row>
    <row r="46" spans="1:18" ht="26.15" customHeight="1" x14ac:dyDescent="0.35">
      <c r="A46" s="1"/>
      <c r="B46" s="34"/>
      <c r="C46" s="229"/>
      <c r="D46" s="230"/>
      <c r="E46" s="33"/>
      <c r="F46" s="33"/>
      <c r="G46" s="33"/>
      <c r="H46" s="33"/>
      <c r="I46" s="33"/>
      <c r="J46" s="33"/>
      <c r="K46" s="232"/>
      <c r="L46" s="33"/>
      <c r="M46" s="345"/>
      <c r="N46" s="345"/>
      <c r="O46" s="345"/>
      <c r="P46" s="2"/>
      <c r="Q46" s="41"/>
      <c r="R46" s="346"/>
    </row>
    <row r="47" spans="1:18" ht="26.15" customHeight="1" x14ac:dyDescent="0.35">
      <c r="A47" s="1"/>
      <c r="B47" s="34"/>
      <c r="C47" s="229"/>
      <c r="D47" s="230"/>
      <c r="E47" s="33"/>
      <c r="F47" s="33"/>
      <c r="G47" s="33"/>
      <c r="H47" s="33"/>
      <c r="I47" s="33"/>
      <c r="J47" s="33"/>
      <c r="K47" s="232"/>
      <c r="L47" s="33"/>
      <c r="M47" s="345"/>
      <c r="N47" s="345"/>
      <c r="O47" s="345"/>
      <c r="P47" s="2"/>
      <c r="Q47" s="41"/>
      <c r="R47" s="346"/>
    </row>
    <row r="48" spans="1:18" ht="26.15" customHeight="1" x14ac:dyDescent="0.35">
      <c r="A48" s="1"/>
      <c r="B48" s="34"/>
      <c r="C48" s="229"/>
      <c r="D48" s="230"/>
      <c r="E48" s="33"/>
      <c r="F48" s="33"/>
      <c r="G48" s="33"/>
      <c r="H48" s="33"/>
      <c r="I48" s="33"/>
      <c r="J48" s="33"/>
      <c r="K48" s="232"/>
      <c r="L48" s="33"/>
      <c r="M48" s="345"/>
      <c r="N48" s="345"/>
      <c r="O48" s="345"/>
      <c r="P48" s="2"/>
      <c r="Q48" s="41"/>
      <c r="R48" s="346"/>
    </row>
    <row r="49" spans="1:18" ht="26.15" customHeight="1" x14ac:dyDescent="0.35">
      <c r="A49" s="1"/>
      <c r="B49" s="34"/>
      <c r="C49" s="229"/>
      <c r="D49" s="230"/>
      <c r="E49" s="33"/>
      <c r="F49" s="33"/>
      <c r="G49" s="33"/>
      <c r="H49" s="33"/>
      <c r="I49" s="33"/>
      <c r="J49" s="33"/>
      <c r="K49" s="232"/>
      <c r="L49" s="33"/>
      <c r="M49" s="345"/>
      <c r="N49" s="345"/>
      <c r="O49" s="345"/>
      <c r="P49" s="2"/>
      <c r="Q49" s="41"/>
      <c r="R49" s="346"/>
    </row>
    <row r="50" spans="1:18" ht="26.15" customHeight="1" x14ac:dyDescent="0.35">
      <c r="A50" s="1"/>
      <c r="B50" s="34"/>
      <c r="C50" s="35"/>
      <c r="D50" s="230"/>
      <c r="E50" s="33"/>
      <c r="F50" s="33"/>
      <c r="G50" s="33"/>
      <c r="H50" s="33"/>
      <c r="I50" s="33"/>
      <c r="J50" s="33"/>
      <c r="K50" s="232"/>
      <c r="L50" s="33"/>
      <c r="M50" s="345"/>
      <c r="N50" s="345"/>
      <c r="O50" s="345"/>
      <c r="P50" s="346"/>
      <c r="Q50" s="41"/>
      <c r="R50" s="346"/>
    </row>
    <row r="51" spans="1:18" ht="26.15" customHeight="1" x14ac:dyDescent="0.35">
      <c r="A51" s="1"/>
      <c r="B51" s="34"/>
      <c r="C51" s="35"/>
      <c r="D51" s="230"/>
      <c r="E51" s="33"/>
      <c r="F51" s="33"/>
      <c r="G51" s="33"/>
      <c r="H51" s="33"/>
      <c r="I51" s="33"/>
      <c r="J51" s="33"/>
      <c r="K51" s="232"/>
      <c r="L51" s="33"/>
      <c r="M51" s="345"/>
      <c r="N51" s="345"/>
      <c r="O51" s="345"/>
      <c r="P51" s="98"/>
      <c r="Q51" s="41"/>
      <c r="R51" s="346"/>
    </row>
    <row r="52" spans="1:18" ht="26.15" customHeight="1" x14ac:dyDescent="0.35">
      <c r="A52" s="1"/>
      <c r="B52" s="34"/>
      <c r="C52" s="229"/>
      <c r="D52" s="230"/>
      <c r="E52" s="33"/>
      <c r="F52" s="33"/>
      <c r="G52" s="33"/>
      <c r="H52" s="33"/>
      <c r="I52" s="33"/>
      <c r="J52" s="33"/>
      <c r="K52" s="232"/>
      <c r="L52" s="33"/>
      <c r="M52" s="345"/>
      <c r="N52" s="345"/>
      <c r="O52" s="345"/>
      <c r="P52" s="2"/>
      <c r="Q52" s="41"/>
      <c r="R52" s="346"/>
    </row>
    <row r="53" spans="1:18" ht="26.15" customHeight="1" x14ac:dyDescent="0.35">
      <c r="A53" s="1"/>
      <c r="B53" s="34"/>
      <c r="C53" s="371"/>
      <c r="D53" s="230"/>
      <c r="E53" s="33"/>
      <c r="F53" s="33"/>
      <c r="G53" s="33"/>
      <c r="H53" s="33"/>
      <c r="I53" s="33"/>
      <c r="J53" s="33"/>
      <c r="K53" s="232"/>
      <c r="L53" s="33"/>
      <c r="M53" s="345"/>
      <c r="N53" s="345"/>
      <c r="O53" s="345"/>
      <c r="P53" s="2"/>
      <c r="Q53" s="41"/>
      <c r="R53" s="346"/>
    </row>
    <row r="54" spans="1:18" ht="26.15" customHeight="1" x14ac:dyDescent="0.35">
      <c r="A54" s="1"/>
      <c r="B54" s="34"/>
      <c r="C54" s="371"/>
      <c r="D54" s="230"/>
      <c r="E54" s="33"/>
      <c r="F54" s="33"/>
      <c r="G54" s="33"/>
      <c r="H54" s="33"/>
      <c r="I54" s="33"/>
      <c r="J54" s="33"/>
      <c r="K54" s="232"/>
      <c r="L54" s="33"/>
      <c r="M54" s="345"/>
      <c r="N54" s="345"/>
      <c r="O54" s="345"/>
      <c r="P54" s="2"/>
      <c r="Q54" s="41"/>
      <c r="R54" s="346"/>
    </row>
    <row r="55" spans="1:18" ht="26.15" customHeight="1" x14ac:dyDescent="0.35">
      <c r="A55" s="1"/>
      <c r="B55" s="34"/>
      <c r="C55" s="229"/>
      <c r="D55" s="230"/>
      <c r="E55" s="33"/>
      <c r="F55" s="33"/>
      <c r="G55" s="33"/>
      <c r="H55" s="33"/>
      <c r="I55" s="33"/>
      <c r="J55" s="33"/>
      <c r="K55" s="232"/>
      <c r="L55" s="33"/>
      <c r="M55" s="345"/>
      <c r="N55" s="345"/>
      <c r="O55" s="345"/>
      <c r="P55" s="2"/>
      <c r="Q55" s="41"/>
      <c r="R55" s="346"/>
    </row>
    <row r="56" spans="1:18" ht="26.15" customHeight="1" x14ac:dyDescent="0.35">
      <c r="A56" s="1"/>
      <c r="B56" s="34"/>
      <c r="C56" s="229"/>
      <c r="D56" s="230"/>
      <c r="E56" s="33"/>
      <c r="F56" s="33"/>
      <c r="G56" s="33"/>
      <c r="H56" s="33"/>
      <c r="I56" s="33"/>
      <c r="J56" s="33"/>
      <c r="K56" s="232"/>
      <c r="L56" s="33"/>
      <c r="M56" s="345"/>
      <c r="N56" s="345"/>
      <c r="O56" s="345"/>
      <c r="P56" s="2"/>
      <c r="Q56" s="41"/>
      <c r="R56" s="346"/>
    </row>
    <row r="57" spans="1:18" ht="26.15" customHeight="1" x14ac:dyDescent="0.35">
      <c r="A57" s="1"/>
      <c r="B57" s="34"/>
      <c r="C57" s="229"/>
      <c r="D57" s="230"/>
      <c r="E57" s="231"/>
      <c r="F57" s="33"/>
      <c r="G57" s="33"/>
      <c r="H57" s="33"/>
      <c r="I57" s="33"/>
      <c r="J57" s="33"/>
      <c r="K57" s="232"/>
      <c r="L57" s="33"/>
      <c r="M57" s="345"/>
      <c r="N57" s="345"/>
      <c r="O57" s="345"/>
      <c r="P57" s="2"/>
      <c r="Q57" s="41"/>
      <c r="R57" s="346"/>
    </row>
    <row r="58" spans="1:18" ht="26.15" customHeight="1" x14ac:dyDescent="0.35">
      <c r="A58" s="1"/>
      <c r="B58" s="34"/>
      <c r="C58" s="229"/>
      <c r="D58" s="230"/>
      <c r="E58" s="231"/>
      <c r="F58" s="33"/>
      <c r="G58" s="33"/>
      <c r="H58" s="33"/>
      <c r="I58" s="33"/>
      <c r="J58" s="33"/>
      <c r="K58" s="232"/>
      <c r="L58" s="33"/>
      <c r="M58" s="345"/>
      <c r="N58" s="345"/>
      <c r="O58" s="345"/>
      <c r="P58" s="2"/>
      <c r="Q58" s="41"/>
      <c r="R58" s="346"/>
    </row>
    <row r="59" spans="1:18" ht="26.15" customHeight="1" x14ac:dyDescent="0.35">
      <c r="A59" s="1"/>
      <c r="B59" s="34"/>
      <c r="C59" s="35"/>
      <c r="D59" s="230"/>
      <c r="E59" s="231"/>
      <c r="F59" s="33"/>
      <c r="G59" s="33"/>
      <c r="H59" s="33"/>
      <c r="I59" s="33"/>
      <c r="J59" s="33"/>
      <c r="K59" s="232"/>
      <c r="L59" s="33"/>
      <c r="M59" s="345"/>
      <c r="N59" s="345"/>
      <c r="O59" s="345"/>
      <c r="P59" s="31"/>
      <c r="Q59" s="41"/>
      <c r="R59" s="346"/>
    </row>
    <row r="60" spans="1:18" ht="26.15" customHeight="1" x14ac:dyDescent="0.35">
      <c r="A60" s="1"/>
      <c r="B60" s="34"/>
      <c r="C60" s="229"/>
      <c r="D60" s="230"/>
      <c r="E60" s="231"/>
      <c r="F60" s="33"/>
      <c r="G60" s="33"/>
      <c r="H60" s="33"/>
      <c r="I60" s="33"/>
      <c r="J60" s="33"/>
      <c r="K60" s="232"/>
      <c r="L60" s="33"/>
      <c r="M60" s="345"/>
      <c r="N60" s="345"/>
      <c r="O60" s="345"/>
      <c r="P60" s="2"/>
      <c r="Q60" s="41"/>
      <c r="R60" s="346"/>
    </row>
    <row r="61" spans="1:18" ht="26.15" customHeight="1" x14ac:dyDescent="0.35">
      <c r="A61" s="1"/>
      <c r="B61" s="34"/>
      <c r="C61" s="229"/>
      <c r="D61" s="230"/>
      <c r="E61" s="231"/>
      <c r="F61" s="33"/>
      <c r="G61" s="33"/>
      <c r="H61" s="33"/>
      <c r="I61" s="33"/>
      <c r="J61" s="33"/>
      <c r="K61" s="232"/>
      <c r="L61" s="33"/>
      <c r="M61" s="345"/>
      <c r="N61" s="345"/>
      <c r="O61" s="345"/>
      <c r="P61" s="31"/>
      <c r="Q61" s="42"/>
      <c r="R61" s="346"/>
    </row>
    <row r="62" spans="1:18" ht="14.5" x14ac:dyDescent="0.35">
      <c r="A62" s="1"/>
      <c r="B62" s="34"/>
      <c r="C62" s="35"/>
      <c r="D62" s="230"/>
      <c r="E62" s="33"/>
      <c r="F62" s="33"/>
      <c r="G62" s="33"/>
      <c r="H62" s="33"/>
      <c r="I62" s="33"/>
      <c r="J62" s="33"/>
      <c r="K62" s="232"/>
      <c r="L62" s="33"/>
      <c r="M62" s="345"/>
      <c r="N62" s="345"/>
      <c r="O62" s="345"/>
      <c r="P62" s="98"/>
      <c r="Q62" s="41"/>
      <c r="R62" s="346"/>
    </row>
    <row r="63" spans="1:18" ht="26.15" customHeight="1" x14ac:dyDescent="0.35">
      <c r="A63" s="1"/>
      <c r="B63" s="34"/>
      <c r="C63" s="35"/>
      <c r="D63" s="230"/>
      <c r="E63" s="33"/>
      <c r="F63" s="33"/>
      <c r="G63" s="33"/>
      <c r="H63" s="33"/>
      <c r="I63" s="33"/>
      <c r="J63" s="33"/>
      <c r="K63" s="232"/>
      <c r="L63" s="33"/>
      <c r="M63" s="345"/>
      <c r="N63" s="345"/>
      <c r="O63" s="345"/>
      <c r="P63" s="98"/>
      <c r="Q63" s="42"/>
      <c r="R63" s="346"/>
    </row>
    <row r="64" spans="1:18" ht="26.15" customHeight="1" x14ac:dyDescent="0.35">
      <c r="A64" s="1"/>
      <c r="B64" s="34"/>
      <c r="C64" s="35"/>
      <c r="D64" s="230"/>
      <c r="E64" s="33"/>
      <c r="F64" s="33"/>
      <c r="G64" s="33"/>
      <c r="H64" s="33"/>
      <c r="I64" s="33"/>
      <c r="J64" s="33"/>
      <c r="K64" s="232"/>
      <c r="L64" s="33"/>
      <c r="M64" s="345"/>
      <c r="N64" s="345"/>
      <c r="O64" s="345"/>
      <c r="P64" s="98"/>
      <c r="Q64" s="41"/>
      <c r="R64" s="346"/>
    </row>
    <row r="65" spans="1:18" ht="26.15" customHeight="1" x14ac:dyDescent="0.35">
      <c r="A65" s="1"/>
      <c r="B65" s="34"/>
      <c r="C65" s="35"/>
      <c r="D65" s="230"/>
      <c r="E65" s="33"/>
      <c r="F65" s="33"/>
      <c r="G65" s="33"/>
      <c r="H65" s="33"/>
      <c r="I65" s="33"/>
      <c r="J65" s="33"/>
      <c r="K65" s="232"/>
      <c r="L65" s="33"/>
      <c r="M65" s="345"/>
      <c r="N65" s="345"/>
      <c r="O65" s="345"/>
      <c r="P65" s="98"/>
      <c r="Q65" s="41"/>
      <c r="R65" s="346"/>
    </row>
    <row r="66" spans="1:18" ht="26.15" customHeight="1" x14ac:dyDescent="0.35">
      <c r="A66" s="1"/>
      <c r="B66" s="34"/>
      <c r="C66" s="229"/>
      <c r="D66" s="230"/>
      <c r="E66" s="231"/>
      <c r="F66" s="33"/>
      <c r="G66" s="33"/>
      <c r="H66" s="33"/>
      <c r="I66" s="33"/>
      <c r="J66" s="33"/>
      <c r="K66" s="232"/>
      <c r="L66" s="33"/>
      <c r="M66" s="345"/>
      <c r="N66" s="345"/>
      <c r="O66" s="345"/>
      <c r="P66" s="2"/>
      <c r="Q66" s="41"/>
      <c r="R66" s="346"/>
    </row>
    <row r="67" spans="1:18" ht="26.15" customHeight="1" x14ac:dyDescent="0.35">
      <c r="A67" s="1"/>
      <c r="B67" s="34"/>
      <c r="C67" s="229"/>
      <c r="D67" s="230"/>
      <c r="E67" s="231"/>
      <c r="F67" s="33"/>
      <c r="G67" s="33"/>
      <c r="H67" s="33"/>
      <c r="I67" s="33"/>
      <c r="J67" s="33"/>
      <c r="K67" s="232"/>
      <c r="L67" s="33"/>
      <c r="M67" s="345"/>
      <c r="N67" s="345"/>
      <c r="O67" s="345"/>
      <c r="P67" s="2"/>
      <c r="Q67" s="41"/>
      <c r="R67" s="346"/>
    </row>
    <row r="68" spans="1:18" ht="26.15" customHeight="1" x14ac:dyDescent="0.35">
      <c r="A68" s="1"/>
      <c r="B68" s="34"/>
      <c r="C68" s="229"/>
      <c r="D68" s="230"/>
      <c r="E68" s="231"/>
      <c r="F68" s="33"/>
      <c r="G68" s="33"/>
      <c r="H68" s="33"/>
      <c r="I68" s="33"/>
      <c r="J68" s="33"/>
      <c r="K68" s="232"/>
      <c r="L68" s="33"/>
      <c r="M68" s="345"/>
      <c r="N68" s="345"/>
      <c r="O68" s="345"/>
      <c r="P68" s="2"/>
      <c r="Q68" s="41"/>
      <c r="R68" s="346"/>
    </row>
    <row r="69" spans="1:18" ht="26.15" customHeight="1" x14ac:dyDescent="0.35">
      <c r="A69" s="1"/>
      <c r="B69" s="34"/>
      <c r="C69" s="229"/>
      <c r="D69" s="230"/>
      <c r="E69" s="231"/>
      <c r="F69" s="33"/>
      <c r="G69" s="33"/>
      <c r="H69" s="33"/>
      <c r="I69" s="33"/>
      <c r="J69" s="33"/>
      <c r="K69" s="232"/>
      <c r="L69" s="33"/>
      <c r="M69" s="345"/>
      <c r="N69" s="345"/>
      <c r="O69" s="345"/>
      <c r="P69" s="2"/>
      <c r="Q69" s="41"/>
      <c r="R69" s="346"/>
    </row>
    <row r="70" spans="1:18" ht="26.15" customHeight="1" x14ac:dyDescent="0.35">
      <c r="A70" s="1"/>
      <c r="B70" s="34"/>
      <c r="C70" s="229"/>
      <c r="D70" s="230"/>
      <c r="E70" s="231"/>
      <c r="F70" s="33"/>
      <c r="G70" s="33"/>
      <c r="H70" s="33"/>
      <c r="I70" s="33"/>
      <c r="J70" s="33"/>
      <c r="K70" s="232"/>
      <c r="L70" s="33"/>
      <c r="M70" s="345"/>
      <c r="N70" s="345"/>
      <c r="O70" s="345"/>
      <c r="P70" s="2"/>
      <c r="Q70" s="41"/>
      <c r="R70" s="346"/>
    </row>
    <row r="71" spans="1:18" ht="26.15" customHeight="1" x14ac:dyDescent="0.35">
      <c r="A71" s="1"/>
      <c r="B71" s="34"/>
      <c r="C71" s="229"/>
      <c r="D71" s="230"/>
      <c r="E71" s="231"/>
      <c r="F71" s="33"/>
      <c r="G71" s="33"/>
      <c r="H71" s="33"/>
      <c r="I71" s="33"/>
      <c r="J71" s="33"/>
      <c r="K71" s="232"/>
      <c r="L71" s="33"/>
      <c r="M71" s="345"/>
      <c r="N71" s="345"/>
      <c r="O71" s="345"/>
      <c r="P71" s="2"/>
      <c r="Q71" s="41"/>
      <c r="R71" s="346"/>
    </row>
    <row r="72" spans="1:18" ht="26.15" customHeight="1" x14ac:dyDescent="0.35">
      <c r="A72" s="1"/>
      <c r="B72" s="34"/>
      <c r="C72" s="229"/>
      <c r="D72" s="230"/>
      <c r="E72" s="231"/>
      <c r="F72" s="33"/>
      <c r="G72" s="33"/>
      <c r="H72" s="33"/>
      <c r="I72" s="33"/>
      <c r="J72" s="33"/>
      <c r="K72" s="232"/>
      <c r="L72" s="33"/>
      <c r="M72" s="345"/>
      <c r="N72" s="345"/>
      <c r="O72" s="345"/>
      <c r="P72" s="2"/>
      <c r="Q72" s="41"/>
      <c r="R72" s="346"/>
    </row>
    <row r="73" spans="1:18" ht="26.15" customHeight="1" x14ac:dyDescent="0.35">
      <c r="A73" s="1"/>
      <c r="B73" s="34"/>
      <c r="C73" s="229"/>
      <c r="D73" s="230"/>
      <c r="E73" s="231"/>
      <c r="F73" s="33"/>
      <c r="G73" s="33"/>
      <c r="H73" s="33"/>
      <c r="I73" s="33"/>
      <c r="J73" s="33"/>
      <c r="K73" s="232"/>
      <c r="L73" s="33"/>
      <c r="M73" s="345"/>
      <c r="N73" s="345"/>
      <c r="O73" s="345"/>
      <c r="P73" s="2"/>
      <c r="Q73" s="41"/>
      <c r="R73" s="346"/>
    </row>
    <row r="74" spans="1:18" ht="26.15" customHeight="1" x14ac:dyDescent="0.35">
      <c r="A74" s="1"/>
      <c r="B74" s="34"/>
      <c r="C74" s="229"/>
      <c r="D74" s="230"/>
      <c r="E74" s="231"/>
      <c r="F74" s="33"/>
      <c r="G74" s="33"/>
      <c r="H74" s="33"/>
      <c r="I74" s="33"/>
      <c r="J74" s="33"/>
      <c r="K74" s="232"/>
      <c r="L74" s="33"/>
      <c r="M74" s="345"/>
      <c r="N74" s="345"/>
      <c r="O74" s="345"/>
      <c r="P74" s="2"/>
      <c r="Q74" s="41"/>
      <c r="R74" s="346"/>
    </row>
    <row r="75" spans="1:18" ht="26.15" customHeight="1" x14ac:dyDescent="0.35">
      <c r="A75" s="1"/>
      <c r="B75" s="34"/>
      <c r="C75" s="229"/>
      <c r="D75" s="230"/>
      <c r="E75" s="231"/>
      <c r="F75" s="33"/>
      <c r="G75" s="33"/>
      <c r="H75" s="33"/>
      <c r="I75" s="33"/>
      <c r="J75" s="33"/>
      <c r="K75" s="232"/>
      <c r="L75" s="33"/>
      <c r="M75" s="345"/>
      <c r="N75" s="345"/>
      <c r="O75" s="345"/>
      <c r="P75" s="2"/>
      <c r="Q75" s="41"/>
      <c r="R75" s="346"/>
    </row>
    <row r="76" spans="1:18" ht="26.15" customHeight="1" x14ac:dyDescent="0.35">
      <c r="A76" s="1"/>
      <c r="B76" s="34"/>
      <c r="C76" s="229"/>
      <c r="D76" s="230"/>
      <c r="E76" s="231"/>
      <c r="F76" s="33"/>
      <c r="G76" s="33"/>
      <c r="H76" s="33"/>
      <c r="I76" s="33"/>
      <c r="J76" s="33"/>
      <c r="K76" s="232"/>
      <c r="L76" s="33"/>
      <c r="M76" s="345"/>
      <c r="N76" s="345"/>
      <c r="O76" s="345"/>
      <c r="P76" s="2"/>
      <c r="Q76" s="41"/>
      <c r="R76" s="346"/>
    </row>
    <row r="77" spans="1:18" ht="26.15" customHeight="1" x14ac:dyDescent="0.35">
      <c r="A77" s="1"/>
      <c r="B77" s="34"/>
      <c r="C77" s="229"/>
      <c r="D77" s="230"/>
      <c r="E77" s="231"/>
      <c r="F77" s="33"/>
      <c r="G77" s="33"/>
      <c r="H77" s="33"/>
      <c r="I77" s="33"/>
      <c r="J77" s="33"/>
      <c r="K77" s="232"/>
      <c r="L77" s="33"/>
      <c r="M77" s="345"/>
      <c r="N77" s="345"/>
      <c r="O77" s="345"/>
      <c r="P77" s="2"/>
      <c r="Q77" s="41"/>
      <c r="R77" s="346"/>
    </row>
    <row r="78" spans="1:18" ht="26.15" customHeight="1" x14ac:dyDescent="0.35">
      <c r="A78" s="1"/>
      <c r="B78" s="34"/>
      <c r="C78" s="229"/>
      <c r="D78" s="230"/>
      <c r="E78" s="231"/>
      <c r="F78" s="33"/>
      <c r="G78" s="33"/>
      <c r="H78" s="33"/>
      <c r="I78" s="33"/>
      <c r="J78" s="33"/>
      <c r="K78" s="232"/>
      <c r="L78" s="33"/>
      <c r="M78" s="345"/>
      <c r="N78" s="345"/>
      <c r="O78" s="345"/>
      <c r="P78" s="2"/>
      <c r="Q78" s="41"/>
      <c r="R78" s="346"/>
    </row>
    <row r="79" spans="1:18" ht="26.15" customHeight="1" x14ac:dyDescent="0.35">
      <c r="A79" s="1"/>
      <c r="B79" s="34"/>
      <c r="C79" s="229"/>
      <c r="D79" s="230"/>
      <c r="E79" s="231"/>
      <c r="F79" s="33"/>
      <c r="G79" s="33"/>
      <c r="H79" s="33"/>
      <c r="I79" s="33"/>
      <c r="J79" s="33"/>
      <c r="K79" s="232"/>
      <c r="L79" s="33"/>
      <c r="M79" s="345"/>
      <c r="N79" s="345"/>
      <c r="O79" s="345"/>
      <c r="P79" s="2"/>
      <c r="Q79" s="41"/>
      <c r="R79" s="346"/>
    </row>
    <row r="80" spans="1:18" ht="26.15" customHeight="1" x14ac:dyDescent="0.35">
      <c r="A80" s="1"/>
      <c r="B80" s="34"/>
      <c r="C80" s="229"/>
      <c r="D80" s="230"/>
      <c r="E80" s="231"/>
      <c r="F80" s="33"/>
      <c r="G80" s="33"/>
      <c r="H80" s="33"/>
      <c r="I80" s="33"/>
      <c r="J80" s="33"/>
      <c r="K80" s="232"/>
      <c r="L80" s="33"/>
      <c r="M80" s="345"/>
      <c r="N80" s="345"/>
      <c r="O80" s="345"/>
      <c r="P80" s="2"/>
      <c r="Q80" s="41"/>
      <c r="R80" s="346"/>
    </row>
    <row r="81" spans="1:18" ht="26.15" customHeight="1" x14ac:dyDescent="0.35">
      <c r="A81" s="1"/>
      <c r="B81" s="34"/>
      <c r="C81" s="229"/>
      <c r="D81" s="230"/>
      <c r="E81" s="231"/>
      <c r="F81" s="33"/>
      <c r="G81" s="33"/>
      <c r="H81" s="33"/>
      <c r="I81" s="33"/>
      <c r="J81" s="33"/>
      <c r="K81" s="232"/>
      <c r="L81" s="33"/>
      <c r="M81" s="345"/>
      <c r="N81" s="345"/>
      <c r="O81" s="345"/>
      <c r="P81" s="2"/>
      <c r="Q81" s="41"/>
      <c r="R81" s="346"/>
    </row>
    <row r="82" spans="1:18" ht="26.15" customHeight="1" x14ac:dyDescent="0.35">
      <c r="A82" s="1"/>
      <c r="B82" s="34"/>
      <c r="C82" s="229"/>
      <c r="D82" s="230"/>
      <c r="E82" s="231"/>
      <c r="F82" s="33"/>
      <c r="G82" s="33"/>
      <c r="H82" s="33"/>
      <c r="I82" s="33"/>
      <c r="J82" s="33"/>
      <c r="K82" s="232"/>
      <c r="L82" s="33"/>
      <c r="M82" s="345"/>
      <c r="N82" s="345"/>
      <c r="O82" s="345"/>
      <c r="P82" s="2"/>
      <c r="Q82" s="41"/>
      <c r="R82" s="346"/>
    </row>
    <row r="83" spans="1:18" ht="26.15" customHeight="1" x14ac:dyDescent="0.35">
      <c r="A83" s="1"/>
      <c r="B83" s="34"/>
      <c r="C83" s="229"/>
      <c r="D83" s="230"/>
      <c r="E83" s="231"/>
      <c r="F83" s="33"/>
      <c r="G83" s="33"/>
      <c r="H83" s="33"/>
      <c r="I83" s="33"/>
      <c r="J83" s="33"/>
      <c r="K83" s="232"/>
      <c r="L83" s="33"/>
      <c r="M83" s="345"/>
      <c r="N83" s="345"/>
      <c r="O83" s="345"/>
      <c r="P83" s="2"/>
      <c r="Q83" s="41"/>
      <c r="R83" s="346"/>
    </row>
    <row r="84" spans="1:18" ht="26.15" customHeight="1" x14ac:dyDescent="0.35">
      <c r="A84" s="1"/>
      <c r="B84" s="34"/>
      <c r="C84" s="229"/>
      <c r="D84" s="230"/>
      <c r="E84" s="231"/>
      <c r="F84" s="33"/>
      <c r="G84" s="33"/>
      <c r="H84" s="33"/>
      <c r="I84" s="33"/>
      <c r="J84" s="33"/>
      <c r="K84" s="232"/>
      <c r="L84" s="33"/>
      <c r="M84" s="345"/>
      <c r="N84" s="345"/>
      <c r="O84" s="345"/>
      <c r="P84" s="2"/>
      <c r="Q84" s="41"/>
      <c r="R84" s="346"/>
    </row>
    <row r="85" spans="1:18" ht="26.15" customHeight="1" x14ac:dyDescent="0.35">
      <c r="A85" s="1"/>
      <c r="B85" s="34"/>
      <c r="C85" s="229"/>
      <c r="D85" s="230"/>
      <c r="E85" s="231"/>
      <c r="F85" s="33"/>
      <c r="G85" s="33"/>
      <c r="H85" s="33"/>
      <c r="I85" s="33"/>
      <c r="J85" s="33"/>
      <c r="K85" s="232"/>
      <c r="L85" s="33"/>
      <c r="M85" s="345"/>
      <c r="N85" s="345"/>
      <c r="O85" s="345"/>
      <c r="P85" s="2"/>
      <c r="Q85" s="41"/>
      <c r="R85" s="346"/>
    </row>
    <row r="86" spans="1:18" ht="26.15" customHeight="1" x14ac:dyDescent="0.35">
      <c r="A86" s="1"/>
      <c r="B86" s="34"/>
      <c r="C86" s="229"/>
      <c r="D86" s="230"/>
      <c r="E86" s="231"/>
      <c r="F86" s="33"/>
      <c r="G86" s="33"/>
      <c r="H86" s="33"/>
      <c r="I86" s="33"/>
      <c r="J86" s="33"/>
      <c r="K86" s="232"/>
      <c r="L86" s="33"/>
      <c r="M86" s="345"/>
      <c r="N86" s="345"/>
      <c r="O86" s="345"/>
      <c r="P86" s="2"/>
      <c r="Q86" s="41"/>
      <c r="R86" s="346"/>
    </row>
    <row r="87" spans="1:18" ht="26.15" customHeight="1" x14ac:dyDescent="0.35">
      <c r="A87" s="1"/>
      <c r="B87" s="34"/>
      <c r="C87" s="229"/>
      <c r="D87" s="230"/>
      <c r="E87" s="231"/>
      <c r="F87" s="33"/>
      <c r="G87" s="33"/>
      <c r="H87" s="33"/>
      <c r="I87" s="33"/>
      <c r="J87" s="33"/>
      <c r="K87" s="232"/>
      <c r="L87" s="33"/>
      <c r="M87" s="345"/>
      <c r="N87" s="345"/>
      <c r="O87" s="345"/>
      <c r="P87" s="2"/>
      <c r="Q87" s="41"/>
      <c r="R87" s="346"/>
    </row>
    <row r="88" spans="1:18" ht="26.15" customHeight="1" x14ac:dyDescent="0.35">
      <c r="A88" s="1"/>
      <c r="B88" s="34"/>
      <c r="C88" s="229"/>
      <c r="D88" s="230"/>
      <c r="E88" s="231"/>
      <c r="F88" s="33"/>
      <c r="G88" s="33"/>
      <c r="H88" s="33"/>
      <c r="I88" s="33"/>
      <c r="J88" s="33"/>
      <c r="K88" s="232"/>
      <c r="L88" s="33"/>
      <c r="M88" s="345"/>
      <c r="N88" s="345"/>
      <c r="O88" s="345"/>
      <c r="P88" s="2"/>
      <c r="Q88" s="41"/>
      <c r="R88" s="346"/>
    </row>
    <row r="89" spans="1:18" ht="26.15" customHeight="1" x14ac:dyDescent="0.35">
      <c r="A89" s="1"/>
      <c r="B89" s="34"/>
      <c r="C89" s="229"/>
      <c r="D89" s="230"/>
      <c r="E89" s="231"/>
      <c r="F89" s="33"/>
      <c r="G89" s="33"/>
      <c r="H89" s="33"/>
      <c r="I89" s="33"/>
      <c r="J89" s="33"/>
      <c r="K89" s="232"/>
      <c r="L89" s="33"/>
      <c r="M89" s="345"/>
      <c r="N89" s="345"/>
      <c r="O89" s="345"/>
      <c r="P89" s="2"/>
      <c r="Q89" s="41"/>
      <c r="R89" s="346"/>
    </row>
    <row r="90" spans="1:18" ht="26.15" customHeight="1" x14ac:dyDescent="0.35">
      <c r="A90" s="1"/>
      <c r="B90" s="34"/>
      <c r="C90" s="229"/>
      <c r="D90" s="230"/>
      <c r="E90" s="231"/>
      <c r="F90" s="33"/>
      <c r="G90" s="33"/>
      <c r="H90" s="33"/>
      <c r="I90" s="33"/>
      <c r="J90" s="33"/>
      <c r="K90" s="232"/>
      <c r="L90" s="33"/>
      <c r="M90" s="345"/>
      <c r="N90" s="345"/>
      <c r="O90" s="345"/>
      <c r="P90" s="2"/>
      <c r="Q90" s="41"/>
      <c r="R90" s="346"/>
    </row>
    <row r="91" spans="1:18" ht="26.15" customHeight="1" x14ac:dyDescent="0.35">
      <c r="A91" s="1"/>
      <c r="B91" s="34"/>
      <c r="C91" s="229"/>
      <c r="D91" s="230"/>
      <c r="E91" s="231"/>
      <c r="F91" s="33"/>
      <c r="G91" s="33"/>
      <c r="H91" s="33"/>
      <c r="I91" s="33"/>
      <c r="J91" s="33"/>
      <c r="K91" s="232"/>
      <c r="L91" s="33"/>
      <c r="M91" s="345"/>
      <c r="N91" s="345"/>
      <c r="O91" s="345"/>
      <c r="P91" s="2"/>
      <c r="Q91" s="41"/>
      <c r="R91" s="346"/>
    </row>
    <row r="92" spans="1:18" ht="26.15" customHeight="1" x14ac:dyDescent="0.35">
      <c r="A92" s="1"/>
      <c r="B92" s="34"/>
      <c r="C92" s="229"/>
      <c r="D92" s="230"/>
      <c r="E92" s="231"/>
      <c r="F92" s="33"/>
      <c r="G92" s="33"/>
      <c r="H92" s="33"/>
      <c r="I92" s="33"/>
      <c r="J92" s="33"/>
      <c r="K92" s="232"/>
      <c r="L92" s="33"/>
      <c r="M92" s="345"/>
      <c r="N92" s="345"/>
      <c r="O92" s="345"/>
      <c r="P92" s="2"/>
      <c r="Q92" s="41"/>
      <c r="R92" s="346"/>
    </row>
    <row r="93" spans="1:18" ht="26.15" customHeight="1" x14ac:dyDescent="0.35">
      <c r="A93" s="1"/>
      <c r="B93" s="34"/>
      <c r="C93" s="229"/>
      <c r="D93" s="230"/>
      <c r="E93" s="231"/>
      <c r="F93" s="33"/>
      <c r="G93" s="33"/>
      <c r="H93" s="33"/>
      <c r="I93" s="33"/>
      <c r="J93" s="33"/>
      <c r="K93" s="232"/>
      <c r="L93" s="33"/>
      <c r="M93" s="345"/>
      <c r="N93" s="345"/>
      <c r="O93" s="345"/>
      <c r="P93" s="2"/>
      <c r="Q93" s="41"/>
      <c r="R93" s="346"/>
    </row>
    <row r="94" spans="1:18" ht="26.15" customHeight="1" x14ac:dyDescent="0.35">
      <c r="A94" s="1"/>
      <c r="B94" s="34"/>
      <c r="C94" s="229"/>
      <c r="D94" s="230"/>
      <c r="E94" s="231"/>
      <c r="F94" s="33"/>
      <c r="G94" s="33"/>
      <c r="H94" s="33"/>
      <c r="I94" s="33"/>
      <c r="J94" s="33"/>
      <c r="K94" s="232"/>
      <c r="L94" s="33"/>
      <c r="M94" s="345"/>
      <c r="N94" s="345"/>
      <c r="O94" s="345"/>
      <c r="P94" s="2"/>
      <c r="Q94" s="41"/>
      <c r="R94" s="346"/>
    </row>
    <row r="95" spans="1:18" ht="26.15" customHeight="1" x14ac:dyDescent="0.35">
      <c r="A95" s="1"/>
      <c r="B95" s="34"/>
      <c r="C95" s="229"/>
      <c r="D95" s="230"/>
      <c r="E95" s="231"/>
      <c r="F95" s="33"/>
      <c r="G95" s="33"/>
      <c r="H95" s="33"/>
      <c r="I95" s="33"/>
      <c r="J95" s="33"/>
      <c r="K95" s="232"/>
      <c r="L95" s="33"/>
      <c r="M95" s="345"/>
      <c r="N95" s="345"/>
      <c r="O95" s="345"/>
      <c r="P95" s="2"/>
      <c r="Q95" s="41"/>
      <c r="R95" s="346"/>
    </row>
    <row r="96" spans="1:18" ht="26.15" customHeight="1" x14ac:dyDescent="0.35">
      <c r="A96" s="1"/>
      <c r="B96" s="34"/>
      <c r="C96" s="229"/>
      <c r="D96" s="230"/>
      <c r="E96" s="231"/>
      <c r="F96" s="33"/>
      <c r="G96" s="33"/>
      <c r="H96" s="33"/>
      <c r="I96" s="33"/>
      <c r="J96" s="33"/>
      <c r="K96" s="232"/>
      <c r="L96" s="33"/>
      <c r="M96" s="345"/>
      <c r="N96" s="345"/>
      <c r="O96" s="345"/>
      <c r="P96" s="2"/>
      <c r="Q96" s="41"/>
      <c r="R96" s="346"/>
    </row>
    <row r="97" spans="1:18" ht="26.15" customHeight="1" x14ac:dyDescent="0.35">
      <c r="A97" s="1"/>
      <c r="B97" s="34"/>
      <c r="C97" s="229"/>
      <c r="D97" s="230"/>
      <c r="E97" s="231"/>
      <c r="F97" s="33"/>
      <c r="G97" s="33"/>
      <c r="H97" s="33"/>
      <c r="I97" s="33"/>
      <c r="J97" s="33"/>
      <c r="K97" s="232"/>
      <c r="L97" s="33"/>
      <c r="M97" s="345"/>
      <c r="N97" s="345"/>
      <c r="O97" s="345"/>
      <c r="P97" s="2"/>
      <c r="Q97" s="41"/>
      <c r="R97" s="346"/>
    </row>
    <row r="98" spans="1:18" ht="26.15" customHeight="1" x14ac:dyDescent="0.35">
      <c r="A98" s="1"/>
      <c r="B98" s="34"/>
      <c r="C98" s="229"/>
      <c r="D98" s="230"/>
      <c r="E98" s="231"/>
      <c r="F98" s="33"/>
      <c r="G98" s="33"/>
      <c r="H98" s="33"/>
      <c r="I98" s="33"/>
      <c r="J98" s="33"/>
      <c r="K98" s="232"/>
      <c r="L98" s="33"/>
      <c r="M98" s="345"/>
      <c r="N98" s="345"/>
      <c r="O98" s="345"/>
      <c r="P98" s="2"/>
      <c r="Q98" s="41"/>
      <c r="R98" s="346"/>
    </row>
    <row r="99" spans="1:18" ht="26.15" customHeight="1" x14ac:dyDescent="0.35">
      <c r="A99" s="1"/>
      <c r="B99" s="34"/>
      <c r="C99" s="229"/>
      <c r="D99" s="230"/>
      <c r="E99" s="231"/>
      <c r="F99" s="33"/>
      <c r="G99" s="33"/>
      <c r="H99" s="33"/>
      <c r="I99" s="33"/>
      <c r="J99" s="33"/>
      <c r="K99" s="232"/>
      <c r="L99" s="33"/>
      <c r="M99" s="345"/>
      <c r="N99" s="345"/>
      <c r="O99" s="345"/>
      <c r="P99" s="2"/>
      <c r="Q99" s="41"/>
      <c r="R99" s="346"/>
    </row>
    <row r="100" spans="1:18" ht="26.15" customHeight="1" x14ac:dyDescent="0.35">
      <c r="A100" s="1"/>
      <c r="B100" s="34"/>
      <c r="C100" s="229"/>
      <c r="D100" s="230"/>
      <c r="E100" s="231"/>
      <c r="F100" s="33"/>
      <c r="G100" s="33"/>
      <c r="H100" s="33"/>
      <c r="I100" s="33"/>
      <c r="J100" s="33"/>
      <c r="K100" s="232"/>
      <c r="L100" s="33"/>
      <c r="M100" s="345"/>
      <c r="N100" s="345"/>
      <c r="O100" s="345"/>
      <c r="P100" s="2"/>
      <c r="Q100" s="41"/>
      <c r="R100" s="346"/>
    </row>
    <row r="101" spans="1:18" ht="26.15" customHeight="1" x14ac:dyDescent="0.35">
      <c r="A101" s="1"/>
      <c r="B101" s="34"/>
      <c r="C101" s="229"/>
      <c r="D101" s="230"/>
      <c r="E101" s="231"/>
      <c r="F101" s="33"/>
      <c r="G101" s="33"/>
      <c r="H101" s="33"/>
      <c r="I101" s="33"/>
      <c r="J101" s="33"/>
      <c r="K101" s="232"/>
      <c r="L101" s="33"/>
      <c r="M101" s="345"/>
      <c r="N101" s="345"/>
      <c r="O101" s="345"/>
      <c r="P101" s="2"/>
      <c r="Q101" s="41"/>
      <c r="R101" s="346"/>
    </row>
    <row r="102" spans="1:18" ht="26.15" customHeight="1" x14ac:dyDescent="0.35">
      <c r="A102" s="1"/>
      <c r="B102" s="34"/>
      <c r="C102" s="229"/>
      <c r="D102" s="230"/>
      <c r="E102" s="231"/>
      <c r="F102" s="33"/>
      <c r="G102" s="33"/>
      <c r="H102" s="33"/>
      <c r="I102" s="33"/>
      <c r="J102" s="33"/>
      <c r="K102" s="232"/>
      <c r="L102" s="33"/>
      <c r="M102" s="345"/>
      <c r="N102" s="345"/>
      <c r="O102" s="345"/>
      <c r="P102" s="2"/>
      <c r="Q102" s="41"/>
      <c r="R102" s="346"/>
    </row>
    <row r="103" spans="1:18" ht="26.15" customHeight="1" x14ac:dyDescent="0.35">
      <c r="A103" s="1"/>
      <c r="B103" s="34"/>
      <c r="C103" s="229"/>
      <c r="D103" s="230"/>
      <c r="E103" s="231"/>
      <c r="F103" s="33"/>
      <c r="G103" s="33"/>
      <c r="H103" s="33"/>
      <c r="I103" s="33"/>
      <c r="J103" s="33"/>
      <c r="K103" s="232"/>
      <c r="L103" s="33"/>
      <c r="M103" s="345"/>
      <c r="N103" s="345"/>
      <c r="O103" s="345"/>
      <c r="P103" s="2"/>
      <c r="Q103" s="41"/>
      <c r="R103" s="346"/>
    </row>
    <row r="104" spans="1:18" ht="26.15" customHeight="1" x14ac:dyDescent="0.35">
      <c r="A104" s="1"/>
      <c r="B104" s="34"/>
      <c r="C104" s="229"/>
      <c r="D104" s="230"/>
      <c r="E104" s="231"/>
      <c r="F104" s="33"/>
      <c r="G104" s="33"/>
      <c r="H104" s="33"/>
      <c r="I104" s="33"/>
      <c r="J104" s="33"/>
      <c r="K104" s="232"/>
      <c r="L104" s="33"/>
      <c r="M104" s="345"/>
      <c r="N104" s="345"/>
      <c r="O104" s="345"/>
      <c r="P104" s="2"/>
      <c r="Q104" s="41"/>
      <c r="R104" s="346"/>
    </row>
    <row r="105" spans="1:18" ht="26.15" customHeight="1" x14ac:dyDescent="0.35">
      <c r="A105" s="1"/>
      <c r="B105" s="34"/>
      <c r="C105" s="229"/>
      <c r="D105" s="230"/>
      <c r="E105" s="231"/>
      <c r="F105" s="33"/>
      <c r="G105" s="33"/>
      <c r="H105" s="33"/>
      <c r="I105" s="33"/>
      <c r="J105" s="33"/>
      <c r="K105" s="232"/>
      <c r="L105" s="33"/>
      <c r="M105" s="345"/>
      <c r="N105" s="345"/>
      <c r="O105" s="345"/>
      <c r="P105" s="2"/>
      <c r="Q105" s="41"/>
      <c r="R105" s="346"/>
    </row>
    <row r="106" spans="1:18" x14ac:dyDescent="0.3">
      <c r="A106" s="389" t="s">
        <v>110</v>
      </c>
      <c r="B106" s="390"/>
      <c r="C106" s="390"/>
      <c r="D106" s="391"/>
      <c r="E106" s="343">
        <f t="shared" ref="E106:L106" si="9">SUM(E12:E105)</f>
        <v>90</v>
      </c>
      <c r="F106" s="343">
        <f t="shared" si="9"/>
        <v>6</v>
      </c>
      <c r="G106" s="343">
        <f t="shared" si="9"/>
        <v>0</v>
      </c>
      <c r="H106" s="343">
        <f t="shared" si="9"/>
        <v>0</v>
      </c>
      <c r="I106" s="343">
        <f t="shared" si="9"/>
        <v>0</v>
      </c>
      <c r="J106" s="343">
        <f t="shared" si="9"/>
        <v>0</v>
      </c>
      <c r="K106" s="61">
        <f t="shared" si="9"/>
        <v>84</v>
      </c>
      <c r="L106" s="343">
        <f t="shared" si="9"/>
        <v>6</v>
      </c>
      <c r="M106" s="38">
        <f>L106/E106</f>
        <v>6.6666666666666666E-2</v>
      </c>
      <c r="N106" s="38">
        <f t="shared" ref="N106" si="10">IFERROR(F106/L106,0)</f>
        <v>1</v>
      </c>
      <c r="O106" s="38">
        <f t="shared" ref="O106" si="11">IFERROR(R106/L106,0)</f>
        <v>1</v>
      </c>
      <c r="P106" s="37"/>
      <c r="Q106" s="41"/>
      <c r="R106" s="30">
        <f>SUM(R12:R105)</f>
        <v>6</v>
      </c>
    </row>
  </sheetData>
  <autoFilter ref="A11:R109" xr:uid="{F4424A7D-8DAA-4533-B98A-C3ED3808CCF1}"/>
  <mergeCells count="19">
    <mergeCell ref="N7:N8"/>
    <mergeCell ref="O7:O8"/>
    <mergeCell ref="A1:K1"/>
    <mergeCell ref="I2:J2"/>
    <mergeCell ref="I3:J3"/>
    <mergeCell ref="A6:O6"/>
    <mergeCell ref="A7:A8"/>
    <mergeCell ref="B7:B8"/>
    <mergeCell ref="C7:C8"/>
    <mergeCell ref="D7:D8"/>
    <mergeCell ref="E7:E8"/>
    <mergeCell ref="F7:F8"/>
    <mergeCell ref="I9:K9"/>
    <mergeCell ref="L9:M9"/>
    <mergeCell ref="A106:D106"/>
    <mergeCell ref="G7:G8"/>
    <mergeCell ref="H7:H8"/>
    <mergeCell ref="I7:K8"/>
    <mergeCell ref="L7:M8"/>
  </mergeCells>
  <conditionalFormatting sqref="A42:A51">
    <cfRule type="duplicateValues" dxfId="26" priority="5"/>
  </conditionalFormatting>
  <conditionalFormatting sqref="A52:A58">
    <cfRule type="duplicateValues" dxfId="25" priority="4"/>
  </conditionalFormatting>
  <conditionalFormatting sqref="A59">
    <cfRule type="duplicateValues" dxfId="24" priority="3"/>
  </conditionalFormatting>
  <conditionalFormatting sqref="A60:A61">
    <cfRule type="duplicateValues" dxfId="23" priority="2"/>
  </conditionalFormatting>
  <conditionalFormatting sqref="A12:A41">
    <cfRule type="duplicateValues" dxfId="22" priority="1"/>
  </conditionalFormatting>
  <hyperlinks>
    <hyperlink ref="A12" r:id="rId1" display="https://octane.deloitte.com/ui/entity-navigation.jsp?p=1001/399004&amp;entityType=work_item&amp;id=2124140" xr:uid="{C46E5A89-5F81-4CC8-8E88-91C7CB2DE422}"/>
    <hyperlink ref="A13" r:id="rId2" display="https://octane.deloitte.com/ui/entity-navigation.jsp?p=1001/399004&amp;entityType=work_item&amp;id=2124141" xr:uid="{E5E78E33-029B-445C-AFFA-48B258838219}"/>
    <hyperlink ref="A14" r:id="rId3" display="https://octane.deloitte.com/ui/entity-navigation.jsp?p=1001/399004&amp;entityType=work_item&amp;id=2153046" xr:uid="{B0295235-0049-41A8-B5BF-4F9C9C6DB879}"/>
    <hyperlink ref="A15" r:id="rId4" display="https://octane.deloitte.com/ui/entity-navigation.jsp?p=1001/399004&amp;entityType=work_item&amp;id=2153050" xr:uid="{83562455-13B0-4354-8DD6-3ABACEA186FB}"/>
    <hyperlink ref="A16" r:id="rId5" display="https://octane.deloitte.com/ui/entity-navigation.jsp?p=1001/399004&amp;entityType=work_item&amp;id=2153051" xr:uid="{3DCE629F-F3C8-406C-ABFC-3816863FCF95}"/>
    <hyperlink ref="A17" r:id="rId6" display="https://octane.deloitte.com/ui/entity-navigation.jsp?p=1001/399004&amp;entityType=work_item&amp;id=2153052" xr:uid="{54ECCC3D-E261-42E2-ACCD-6073A2AD2B88}"/>
    <hyperlink ref="A18" r:id="rId7" display="https://octane.deloitte.com/ui/entity-navigation.jsp?p=1001/399004&amp;entityType=work_item&amp;id=2153053" xr:uid="{8A797FF9-9C09-4B2A-9535-B3E48306D121}"/>
    <hyperlink ref="A19" r:id="rId8" display="https://octane.deloitte.com/ui/entity-navigation.jsp?p=1001/399004&amp;entityType=work_item&amp;id=2153054" xr:uid="{A5B9D224-26D2-4414-A574-DA69A7CA35ED}"/>
    <hyperlink ref="A20" r:id="rId9" display="https://octane.deloitte.com/ui/entity-navigation.jsp?p=1001/399004&amp;entityType=work_item&amp;id=2153055" xr:uid="{36B6A00D-F373-43F2-A131-2A496BD4DBF0}"/>
    <hyperlink ref="A21" r:id="rId10" display="https://octane.deloitte.com/ui/entity-navigation.jsp?p=1001/399004&amp;entityType=work_item&amp;id=2153056" xr:uid="{89D27653-87EE-4FBA-BCB6-FF4A832D2F8E}"/>
    <hyperlink ref="A22" r:id="rId11" display="https://octane.deloitte.com/ui/entity-navigation.jsp?p=1001/399004&amp;entityType=work_item&amp;id=2153057" xr:uid="{0EC2DCDB-CE79-4F61-BCD7-1E745822655C}"/>
    <hyperlink ref="A23" r:id="rId12" display="https://octane.deloitte.com/ui/entity-navigation.jsp?p=1001/399004&amp;entityType=work_item&amp;id=2153058" xr:uid="{205C67D4-E1A1-4A64-8983-5C106233D587}"/>
    <hyperlink ref="A24" r:id="rId13" display="https://octane.deloitte.com/ui/entity-navigation.jsp?p=1001/399004&amp;entityType=work_item&amp;id=2153061" xr:uid="{3CC40F8F-1C7F-400D-B24D-674C3C2C68E9}"/>
    <hyperlink ref="A25" r:id="rId14" display="https://octane.deloitte.com/ui/entity-navigation.jsp?p=1001/399004&amp;entityType=work_item&amp;id=2153063" xr:uid="{09635CF3-2766-4FCA-940D-7666896213E2}"/>
    <hyperlink ref="A26" r:id="rId15" display="https://octane.deloitte.com/ui/entity-navigation.jsp?p=1001/399004&amp;entityType=work_item&amp;id=2153065" xr:uid="{DCCFD9F8-CCF5-487C-AB47-285B951B702B}"/>
    <hyperlink ref="A27" r:id="rId16" display="https://octane.deloitte.com/ui/entity-navigation.jsp?p=1001/399004&amp;entityType=work_item&amp;id=2153078" xr:uid="{84511D90-459A-4734-B974-F6F9E2E2C8A0}"/>
    <hyperlink ref="A28" r:id="rId17" display="https://octane.deloitte.com/ui/entity-navigation.jsp?p=1001/399004&amp;entityType=work_item&amp;id=2153080" xr:uid="{82D76662-CDC1-49FD-B41F-760CF15C6256}"/>
    <hyperlink ref="A29" r:id="rId18" display="https://octane.deloitte.com/ui/entity-navigation.jsp?p=1001/399004&amp;entityType=work_item&amp;id=2153082" xr:uid="{6FB6E279-D47B-41D0-9C07-4ADA0E4A90B9}"/>
    <hyperlink ref="A30" r:id="rId19" display="https://octane.deloitte.com/ui/entity-navigation.jsp?p=1001/399004&amp;entityType=work_item&amp;id=2153083" xr:uid="{AB056144-6AFD-4213-8B29-3300134D5AE0}"/>
    <hyperlink ref="A31" r:id="rId20" display="https://octane.deloitte.com/ui/entity-navigation.jsp?p=1001/399004&amp;entityType=work_item&amp;id=2153089" xr:uid="{DB06BE70-9858-416C-9D4F-3BE08368215A}"/>
    <hyperlink ref="A32" r:id="rId21" display="https://octane.deloitte.com/ui/entity-navigation.jsp?p=1001/399004&amp;entityType=work_item&amp;id=2153090" xr:uid="{432BEEE5-D8A5-491F-A27A-BB4BE98D8052}"/>
    <hyperlink ref="A33" r:id="rId22" display="https://octane.deloitte.com/ui/entity-navigation.jsp?p=1001/399004&amp;entityType=work_item&amp;id=2153091" xr:uid="{23BA49CA-8AAF-4C40-9B36-D85D6CF51316}"/>
    <hyperlink ref="A34" r:id="rId23" display="https://octane.deloitte.com/ui/entity-navigation.jsp?p=1001/399004&amp;entityType=work_item&amp;id=2153092" xr:uid="{B6F8E691-15C5-4A01-893A-CDD539999DB8}"/>
    <hyperlink ref="A35" r:id="rId24" display="https://octane.deloitte.com/ui/entity-navigation.jsp?p=1001/399004&amp;entityType=work_item&amp;id=2153103" xr:uid="{486A7271-9A03-4A64-B52C-123DE3EC6FDE}"/>
    <hyperlink ref="A36" r:id="rId25" display="https://octane.deloitte.com/ui/entity-navigation.jsp?p=1001/399004&amp;entityType=work_item&amp;id=2153104" xr:uid="{BE1222DC-0AC7-4AAE-B947-FE9659EC4A6F}"/>
    <hyperlink ref="A37" r:id="rId26" display="https://octane.deloitte.com/ui/entity-navigation.jsp?p=1001/399004&amp;entityType=work_item&amp;id=2153105" xr:uid="{0145D00A-F77A-4E49-9C75-68422A1FCEA6}"/>
    <hyperlink ref="A38" r:id="rId27" display="https://octane.deloitte.com/ui/entity-navigation.jsp?p=1001/399004&amp;entityType=work_item&amp;id=2153106" xr:uid="{2CC5A388-495A-43D5-A4AA-DAE854F60D7E}"/>
    <hyperlink ref="A39" r:id="rId28" display="https://octane.deloitte.com/ui/entity-navigation.jsp?p=1001/399004&amp;entityType=work_item&amp;id=2153107" xr:uid="{E0340A7B-2850-4785-BE76-2DD7F596BEDA}"/>
    <hyperlink ref="A40" r:id="rId29" display="https://octane.deloitte.com/ui/entity-navigation.jsp?p=1001/399004&amp;entityType=work_item&amp;id=2153109" xr:uid="{AD5E3EE1-E63D-4147-9BA4-8FB9FD30B7D8}"/>
    <hyperlink ref="A41" r:id="rId30" display="https://octane.deloitte.com/ui/entity-navigation.jsp?p=1001/399004&amp;entityType=work_item&amp;id=2153110" xr:uid="{841F858C-D956-4A57-B9AA-B4C08E9672C3}"/>
  </hyperlinks>
  <pageMargins left="0.7" right="0.7" top="0.75" bottom="0.75" header="0.3" footer="0.3"/>
  <pageSetup paperSize="9" orientation="portrait" r:id="rId3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DBBC2-478E-4F42-ABDF-2B2968F913A2}">
  <dimension ref="A1:Q96"/>
  <sheetViews>
    <sheetView tabSelected="1" topLeftCell="D1" zoomScale="85" zoomScaleNormal="85" workbookViewId="0">
      <selection activeCell="J11" sqref="J11"/>
    </sheetView>
  </sheetViews>
  <sheetFormatPr defaultColWidth="8.7265625" defaultRowHeight="13" x14ac:dyDescent="0.3"/>
  <cols>
    <col min="1" max="1" width="8.7265625" style="56"/>
    <col min="2" max="2" width="50.54296875" style="100" customWidth="1"/>
    <col min="3" max="3" width="9.54296875" style="56" customWidth="1"/>
    <col min="4" max="4" width="16.81640625" style="89" customWidth="1"/>
    <col min="5" max="5" width="21.54296875" style="56" bestFit="1" customWidth="1"/>
    <col min="6" max="6" width="21.1796875" style="56" bestFit="1" customWidth="1"/>
    <col min="7" max="7" width="20.453125" style="89" bestFit="1" customWidth="1"/>
    <col min="8" max="8" width="24.26953125" style="89" bestFit="1" customWidth="1"/>
    <col min="9" max="9" width="19.54296875" style="56" customWidth="1"/>
    <col min="10" max="10" width="18.1796875" style="56" bestFit="1" customWidth="1"/>
    <col min="11" max="11" width="11.81640625" style="56" customWidth="1"/>
    <col min="12" max="13" width="8.7265625" style="56"/>
    <col min="14" max="14" width="24.81640625" style="56" customWidth="1"/>
    <col min="15" max="15" width="8.7265625" style="56" customWidth="1"/>
    <col min="16" max="16" width="19.1796875" style="56" customWidth="1"/>
    <col min="17" max="17" width="24.26953125" style="56" customWidth="1"/>
    <col min="18" max="16384" width="8.7265625" style="56"/>
  </cols>
  <sheetData>
    <row r="1" spans="1:17" x14ac:dyDescent="0.3">
      <c r="A1" s="417" t="s">
        <v>2360</v>
      </c>
      <c r="B1" s="417"/>
      <c r="C1" s="417"/>
      <c r="D1" s="417"/>
      <c r="E1" s="417"/>
      <c r="F1" s="417"/>
      <c r="G1" s="417"/>
      <c r="H1" s="417"/>
      <c r="I1" s="417"/>
      <c r="J1" s="417"/>
      <c r="K1" s="417"/>
      <c r="L1" s="417"/>
      <c r="M1" s="417"/>
      <c r="N1" s="417"/>
      <c r="O1" s="417"/>
      <c r="P1" s="417"/>
    </row>
    <row r="2" spans="1:17" ht="15.5" x14ac:dyDescent="0.3">
      <c r="A2" s="210" t="s">
        <v>1</v>
      </c>
      <c r="B2" s="101" t="s">
        <v>2</v>
      </c>
      <c r="C2" s="210" t="s">
        <v>240</v>
      </c>
      <c r="D2" s="210" t="s">
        <v>3</v>
      </c>
      <c r="E2" s="210" t="s">
        <v>154</v>
      </c>
      <c r="F2" s="210" t="s">
        <v>5</v>
      </c>
      <c r="G2" s="210" t="s">
        <v>6</v>
      </c>
      <c r="H2" s="210" t="s">
        <v>7</v>
      </c>
      <c r="I2" s="210" t="s">
        <v>8</v>
      </c>
      <c r="J2" s="210" t="s">
        <v>9</v>
      </c>
      <c r="K2" s="210" t="s">
        <v>10</v>
      </c>
      <c r="L2" s="210" t="s">
        <v>12</v>
      </c>
      <c r="M2" s="210" t="s">
        <v>13</v>
      </c>
      <c r="N2" s="210" t="s">
        <v>14</v>
      </c>
      <c r="O2" s="210" t="s">
        <v>15</v>
      </c>
      <c r="P2" s="210" t="s">
        <v>18</v>
      </c>
      <c r="Q2" s="56" t="s">
        <v>541</v>
      </c>
    </row>
    <row r="3" spans="1:17" ht="14.5" x14ac:dyDescent="0.35">
      <c r="A3" s="1">
        <v>2124140</v>
      </c>
      <c r="B3" s="1" t="s">
        <v>2361</v>
      </c>
      <c r="C3" s="41"/>
      <c r="D3" s="111" t="s">
        <v>162</v>
      </c>
      <c r="E3" s="111"/>
      <c r="F3" s="346">
        <v>3</v>
      </c>
      <c r="G3" s="346">
        <v>3</v>
      </c>
      <c r="H3" s="346">
        <v>3</v>
      </c>
      <c r="I3" s="41" t="s">
        <v>104</v>
      </c>
      <c r="J3" s="1" t="s">
        <v>30</v>
      </c>
      <c r="K3" s="41"/>
      <c r="L3" s="41"/>
      <c r="M3" s="41"/>
      <c r="N3" s="346"/>
      <c r="O3" s="41"/>
      <c r="P3" s="41"/>
      <c r="Q3" s="56">
        <f t="shared" ref="Q3:Q47" si="0">IF(ISBLANK(G3),F3,G3)</f>
        <v>3</v>
      </c>
    </row>
    <row r="4" spans="1:17" ht="14.5" x14ac:dyDescent="0.35">
      <c r="A4" s="1">
        <v>2124141</v>
      </c>
      <c r="B4" s="1" t="s">
        <v>2362</v>
      </c>
      <c r="C4" s="41"/>
      <c r="D4" s="111" t="s">
        <v>162</v>
      </c>
      <c r="E4" s="111"/>
      <c r="F4" s="346">
        <v>3</v>
      </c>
      <c r="G4" s="346">
        <v>3</v>
      </c>
      <c r="H4" s="346">
        <v>3</v>
      </c>
      <c r="I4" s="41" t="s">
        <v>104</v>
      </c>
      <c r="J4" s="1" t="s">
        <v>30</v>
      </c>
      <c r="K4" s="41"/>
      <c r="L4" s="41"/>
      <c r="M4" s="41"/>
      <c r="N4" s="346"/>
      <c r="O4" s="41"/>
      <c r="P4" s="41"/>
      <c r="Q4" s="56">
        <f t="shared" si="0"/>
        <v>3</v>
      </c>
    </row>
    <row r="5" spans="1:17" ht="14.5" x14ac:dyDescent="0.35">
      <c r="A5" s="1">
        <v>2149393</v>
      </c>
      <c r="B5" s="1" t="s">
        <v>2363</v>
      </c>
      <c r="C5" s="41"/>
      <c r="D5" s="111" t="s">
        <v>162</v>
      </c>
      <c r="E5" s="41"/>
      <c r="F5" s="346" t="s">
        <v>2364</v>
      </c>
      <c r="G5" s="346"/>
      <c r="H5" s="346"/>
      <c r="I5" s="41" t="s">
        <v>2364</v>
      </c>
      <c r="J5" s="1" t="s">
        <v>546</v>
      </c>
      <c r="K5" s="41"/>
      <c r="L5" s="41"/>
      <c r="M5" s="41"/>
      <c r="N5" s="346"/>
      <c r="O5" s="41"/>
      <c r="P5" s="41"/>
      <c r="Q5" s="56" t="str">
        <f t="shared" si="0"/>
        <v>clubbed with 2149403</v>
      </c>
    </row>
    <row r="6" spans="1:17" ht="14.5" customHeight="1" x14ac:dyDescent="0.35">
      <c r="A6" s="1">
        <v>2149402</v>
      </c>
      <c r="B6" s="1" t="s">
        <v>2365</v>
      </c>
      <c r="C6" s="41"/>
      <c r="D6" s="111" t="s">
        <v>162</v>
      </c>
      <c r="E6" s="111"/>
      <c r="F6" s="346">
        <v>5</v>
      </c>
      <c r="G6" s="346">
        <v>5</v>
      </c>
      <c r="H6" s="346">
        <v>8</v>
      </c>
      <c r="I6" s="41" t="s">
        <v>21</v>
      </c>
      <c r="J6" s="1" t="s">
        <v>546</v>
      </c>
      <c r="K6" s="41" t="s">
        <v>30</v>
      </c>
      <c r="L6" s="103"/>
      <c r="M6" s="103"/>
      <c r="N6" s="346"/>
      <c r="O6" s="41"/>
      <c r="P6" s="41"/>
      <c r="Q6" s="56">
        <f>IF(ISBLANK(G6),F6,G6)</f>
        <v>5</v>
      </c>
    </row>
    <row r="7" spans="1:17" ht="14.5" customHeight="1" x14ac:dyDescent="0.35">
      <c r="A7" s="1">
        <v>2149403</v>
      </c>
      <c r="B7" s="1" t="s">
        <v>2366</v>
      </c>
      <c r="C7" s="41"/>
      <c r="D7" s="111" t="s">
        <v>162</v>
      </c>
      <c r="E7" s="111"/>
      <c r="F7" s="346">
        <v>8</v>
      </c>
      <c r="G7" s="346">
        <v>8</v>
      </c>
      <c r="H7" s="346">
        <v>8</v>
      </c>
      <c r="I7" s="41" t="s">
        <v>21</v>
      </c>
      <c r="J7" s="1" t="s">
        <v>546</v>
      </c>
      <c r="K7" s="41" t="s">
        <v>30</v>
      </c>
      <c r="L7" s="103"/>
      <c r="M7" s="103"/>
      <c r="N7" s="346"/>
      <c r="O7" s="41"/>
      <c r="P7" s="41"/>
      <c r="Q7" s="56">
        <f t="shared" si="0"/>
        <v>8</v>
      </c>
    </row>
    <row r="8" spans="1:17" ht="14.5" x14ac:dyDescent="0.35">
      <c r="A8" s="1">
        <v>2153046</v>
      </c>
      <c r="B8" s="1" t="s">
        <v>2367</v>
      </c>
      <c r="C8" s="41"/>
      <c r="D8" s="111" t="s">
        <v>162</v>
      </c>
      <c r="E8" s="41"/>
      <c r="F8" s="346" t="s">
        <v>2368</v>
      </c>
      <c r="G8" s="346"/>
      <c r="H8" s="346"/>
      <c r="I8" s="41" t="s">
        <v>2368</v>
      </c>
      <c r="J8" s="1" t="s">
        <v>1048</v>
      </c>
      <c r="K8" s="41"/>
      <c r="L8" s="41"/>
      <c r="M8" s="41"/>
      <c r="N8" s="346"/>
      <c r="O8" s="41"/>
      <c r="P8" s="41"/>
      <c r="Q8" s="56" t="str">
        <f t="shared" si="0"/>
        <v>clubbed with 2153051</v>
      </c>
    </row>
    <row r="9" spans="1:17" ht="14.5" x14ac:dyDescent="0.35">
      <c r="A9" s="1">
        <v>2153050</v>
      </c>
      <c r="B9" s="1" t="s">
        <v>2369</v>
      </c>
      <c r="C9" s="41"/>
      <c r="D9" s="111" t="s">
        <v>162</v>
      </c>
      <c r="E9" s="111"/>
      <c r="F9" s="346" t="s">
        <v>2368</v>
      </c>
      <c r="G9" s="346"/>
      <c r="H9" s="346"/>
      <c r="I9" s="41" t="s">
        <v>2368</v>
      </c>
      <c r="J9" s="1" t="s">
        <v>1048</v>
      </c>
      <c r="K9" s="41"/>
      <c r="L9" s="103"/>
      <c r="M9" s="103"/>
      <c r="N9" s="346"/>
      <c r="O9" s="41"/>
      <c r="P9" s="41"/>
      <c r="Q9" s="56" t="str">
        <f t="shared" si="0"/>
        <v>clubbed with 2153051</v>
      </c>
    </row>
    <row r="10" spans="1:17" ht="14.5" x14ac:dyDescent="0.35">
      <c r="A10" s="1">
        <v>2153051</v>
      </c>
      <c r="B10" s="1" t="s">
        <v>2370</v>
      </c>
      <c r="C10" s="41"/>
      <c r="D10" s="111" t="s">
        <v>162</v>
      </c>
      <c r="E10" s="111"/>
      <c r="F10" s="346">
        <v>12</v>
      </c>
      <c r="G10" s="346">
        <v>12</v>
      </c>
      <c r="H10" s="346">
        <v>12</v>
      </c>
      <c r="I10" s="41" t="s">
        <v>21</v>
      </c>
      <c r="J10" s="1" t="s">
        <v>1048</v>
      </c>
      <c r="K10" s="41" t="s">
        <v>30</v>
      </c>
      <c r="L10" s="41"/>
      <c r="M10" s="41"/>
      <c r="N10" s="346"/>
      <c r="O10" s="41"/>
      <c r="P10" s="41"/>
      <c r="Q10" s="56">
        <f t="shared" si="0"/>
        <v>12</v>
      </c>
    </row>
    <row r="11" spans="1:17" ht="14.5" x14ac:dyDescent="0.35">
      <c r="A11" s="1">
        <v>2153052</v>
      </c>
      <c r="B11" s="1" t="s">
        <v>595</v>
      </c>
      <c r="C11" s="41"/>
      <c r="D11" s="111" t="s">
        <v>162</v>
      </c>
      <c r="E11" s="111"/>
      <c r="F11" s="346">
        <v>4</v>
      </c>
      <c r="G11" s="346">
        <v>4</v>
      </c>
      <c r="H11" s="346">
        <v>4</v>
      </c>
      <c r="I11" s="41" t="s">
        <v>21</v>
      </c>
      <c r="J11" s="1" t="s">
        <v>520</v>
      </c>
      <c r="K11" s="41" t="s">
        <v>30</v>
      </c>
      <c r="L11" s="41"/>
      <c r="M11" s="41"/>
      <c r="N11" s="346"/>
      <c r="O11" s="41"/>
      <c r="P11" s="41"/>
      <c r="Q11" s="56">
        <f t="shared" si="0"/>
        <v>4</v>
      </c>
    </row>
    <row r="12" spans="1:17" ht="14.5" x14ac:dyDescent="0.35">
      <c r="A12" s="1">
        <v>2153053</v>
      </c>
      <c r="B12" s="1" t="s">
        <v>596</v>
      </c>
      <c r="C12" s="41"/>
      <c r="D12" s="111" t="s">
        <v>162</v>
      </c>
      <c r="E12" s="111"/>
      <c r="F12" s="346">
        <v>4</v>
      </c>
      <c r="G12" s="346">
        <v>4</v>
      </c>
      <c r="H12" s="346">
        <v>4</v>
      </c>
      <c r="I12" s="41" t="s">
        <v>21</v>
      </c>
      <c r="J12" s="1" t="s">
        <v>520</v>
      </c>
      <c r="K12" s="41" t="s">
        <v>30</v>
      </c>
      <c r="L12" s="41"/>
      <c r="M12" s="41"/>
      <c r="N12" s="346"/>
      <c r="O12" s="41"/>
      <c r="P12" s="41"/>
      <c r="Q12" s="56">
        <f t="shared" si="0"/>
        <v>4</v>
      </c>
    </row>
    <row r="13" spans="1:17" ht="14.5" x14ac:dyDescent="0.35">
      <c r="A13" s="1">
        <v>2153054</v>
      </c>
      <c r="B13" s="1" t="s">
        <v>2371</v>
      </c>
      <c r="C13" s="41"/>
      <c r="D13" s="111" t="s">
        <v>162</v>
      </c>
      <c r="E13" s="41"/>
      <c r="F13" s="346">
        <v>8</v>
      </c>
      <c r="G13" s="346">
        <v>8</v>
      </c>
      <c r="H13" s="346">
        <v>8</v>
      </c>
      <c r="I13" s="41" t="s">
        <v>21</v>
      </c>
      <c r="J13" s="1" t="s">
        <v>39</v>
      </c>
      <c r="K13" s="41" t="s">
        <v>30</v>
      </c>
      <c r="L13" s="41"/>
      <c r="M13" s="41"/>
      <c r="N13" s="346"/>
      <c r="O13" s="41"/>
      <c r="P13" s="41"/>
      <c r="Q13" s="56">
        <f t="shared" si="0"/>
        <v>8</v>
      </c>
    </row>
    <row r="14" spans="1:17" ht="14.5" x14ac:dyDescent="0.35">
      <c r="A14" s="1">
        <v>2153055</v>
      </c>
      <c r="B14" s="1" t="s">
        <v>2372</v>
      </c>
      <c r="C14" s="41"/>
      <c r="D14" s="111" t="s">
        <v>162</v>
      </c>
      <c r="E14" s="111"/>
      <c r="F14" s="346" t="s">
        <v>2373</v>
      </c>
      <c r="G14" s="346"/>
      <c r="H14" s="346"/>
      <c r="I14" s="41" t="s">
        <v>2373</v>
      </c>
      <c r="J14" s="1" t="s">
        <v>39</v>
      </c>
      <c r="K14" s="41"/>
      <c r="L14" s="41"/>
      <c r="M14" s="41"/>
      <c r="N14" s="346"/>
      <c r="O14" s="41"/>
      <c r="P14" s="41"/>
      <c r="Q14" s="56" t="str">
        <f t="shared" si="0"/>
        <v>clubbed with 2153054</v>
      </c>
    </row>
    <row r="15" spans="1:17" ht="14.5" x14ac:dyDescent="0.35">
      <c r="A15" s="1">
        <v>2153056</v>
      </c>
      <c r="B15" s="1" t="s">
        <v>2374</v>
      </c>
      <c r="C15" s="41"/>
      <c r="D15" s="111" t="s">
        <v>162</v>
      </c>
      <c r="E15" s="111"/>
      <c r="F15" s="346" t="s">
        <v>2373</v>
      </c>
      <c r="G15" s="346"/>
      <c r="H15" s="346"/>
      <c r="I15" s="41" t="s">
        <v>2373</v>
      </c>
      <c r="J15" s="1" t="s">
        <v>39</v>
      </c>
      <c r="K15" s="41"/>
      <c r="L15" s="41"/>
      <c r="M15" s="41"/>
      <c r="N15" s="346"/>
      <c r="O15" s="41"/>
      <c r="P15" s="41"/>
      <c r="Q15" s="56" t="str">
        <f t="shared" si="0"/>
        <v>clubbed with 2153054</v>
      </c>
    </row>
    <row r="16" spans="1:17" ht="14.5" x14ac:dyDescent="0.35">
      <c r="A16" s="1">
        <v>2153057</v>
      </c>
      <c r="B16" s="1" t="s">
        <v>603</v>
      </c>
      <c r="C16" s="41"/>
      <c r="D16" s="111" t="s">
        <v>162</v>
      </c>
      <c r="E16" s="111"/>
      <c r="F16" s="346">
        <v>5</v>
      </c>
      <c r="G16" s="346">
        <v>5</v>
      </c>
      <c r="H16" s="346">
        <v>5</v>
      </c>
      <c r="I16" s="41" t="s">
        <v>21</v>
      </c>
      <c r="J16" s="1" t="s">
        <v>546</v>
      </c>
      <c r="K16" s="41" t="s">
        <v>30</v>
      </c>
      <c r="L16" s="41"/>
      <c r="M16" s="41"/>
      <c r="N16" s="346"/>
      <c r="O16" s="41"/>
      <c r="P16" s="41"/>
      <c r="Q16" s="56">
        <f t="shared" si="0"/>
        <v>5</v>
      </c>
    </row>
    <row r="17" spans="1:17" ht="14.5" x14ac:dyDescent="0.35">
      <c r="A17" s="1">
        <v>2153058</v>
      </c>
      <c r="B17" s="1" t="s">
        <v>604</v>
      </c>
      <c r="C17" s="41"/>
      <c r="D17" s="111" t="s">
        <v>162</v>
      </c>
      <c r="E17" s="111"/>
      <c r="F17" s="346" t="s">
        <v>2375</v>
      </c>
      <c r="G17" s="346"/>
      <c r="H17" s="346"/>
      <c r="I17" s="41" t="s">
        <v>2375</v>
      </c>
      <c r="J17" s="1" t="s">
        <v>30</v>
      </c>
      <c r="K17" s="41"/>
      <c r="L17" s="41"/>
      <c r="M17" s="41"/>
      <c r="N17" s="346"/>
      <c r="O17" s="41"/>
      <c r="P17" s="41"/>
      <c r="Q17" s="56" t="str">
        <f t="shared" si="0"/>
        <v>clubbed with 2153059</v>
      </c>
    </row>
    <row r="18" spans="1:17" ht="14.5" x14ac:dyDescent="0.35">
      <c r="A18" s="1">
        <v>2153059</v>
      </c>
      <c r="B18" s="1" t="s">
        <v>605</v>
      </c>
      <c r="C18" s="41"/>
      <c r="D18" s="111" t="s">
        <v>162</v>
      </c>
      <c r="E18" s="111"/>
      <c r="F18" s="346">
        <v>10</v>
      </c>
      <c r="G18" s="346">
        <v>10</v>
      </c>
      <c r="H18" s="346">
        <v>10</v>
      </c>
      <c r="I18" s="41" t="s">
        <v>21</v>
      </c>
      <c r="J18" s="1" t="s">
        <v>30</v>
      </c>
      <c r="K18" s="41" t="s">
        <v>39</v>
      </c>
      <c r="L18" s="41"/>
      <c r="M18" s="41"/>
      <c r="N18" s="346"/>
      <c r="O18" s="41"/>
      <c r="P18" s="41"/>
      <c r="Q18" s="56">
        <f t="shared" si="0"/>
        <v>10</v>
      </c>
    </row>
    <row r="19" spans="1:17" ht="14.5" x14ac:dyDescent="0.35">
      <c r="A19" s="1">
        <v>2153061</v>
      </c>
      <c r="B19" s="1" t="s">
        <v>2376</v>
      </c>
      <c r="C19" s="41"/>
      <c r="D19" s="111" t="s">
        <v>162</v>
      </c>
      <c r="E19" s="111"/>
      <c r="F19" s="346" t="s">
        <v>2375</v>
      </c>
      <c r="G19" s="346"/>
      <c r="H19" s="346"/>
      <c r="I19" s="41" t="s">
        <v>2375</v>
      </c>
      <c r="J19" s="1" t="s">
        <v>30</v>
      </c>
      <c r="K19" s="41"/>
      <c r="L19" s="41"/>
      <c r="M19" s="41"/>
      <c r="N19" s="346"/>
      <c r="O19" s="41"/>
      <c r="P19" s="41"/>
      <c r="Q19" s="56" t="str">
        <f t="shared" si="0"/>
        <v>clubbed with 2153059</v>
      </c>
    </row>
    <row r="20" spans="1:17" ht="14.5" x14ac:dyDescent="0.35">
      <c r="A20" s="1">
        <v>2153063</v>
      </c>
      <c r="B20" s="1" t="s">
        <v>2377</v>
      </c>
      <c r="C20" s="41"/>
      <c r="D20" s="111" t="s">
        <v>162</v>
      </c>
      <c r="E20" s="111"/>
      <c r="F20" s="346" t="s">
        <v>2375</v>
      </c>
      <c r="G20" s="346"/>
      <c r="H20" s="346"/>
      <c r="I20" s="41" t="s">
        <v>2375</v>
      </c>
      <c r="J20" s="1" t="s">
        <v>30</v>
      </c>
      <c r="K20" s="41"/>
      <c r="L20" s="41"/>
      <c r="M20" s="41"/>
      <c r="N20" s="346"/>
      <c r="O20" s="41"/>
      <c r="P20" s="41"/>
      <c r="Q20" s="56" t="str">
        <f t="shared" si="0"/>
        <v>clubbed with 2153059</v>
      </c>
    </row>
    <row r="21" spans="1:17" ht="14.5" x14ac:dyDescent="0.35">
      <c r="A21" s="1">
        <v>2153065</v>
      </c>
      <c r="B21" s="1" t="s">
        <v>2378</v>
      </c>
      <c r="C21" s="41"/>
      <c r="D21" s="111" t="s">
        <v>162</v>
      </c>
      <c r="E21" s="111"/>
      <c r="F21" s="346">
        <v>8</v>
      </c>
      <c r="G21" s="346">
        <v>8</v>
      </c>
      <c r="H21" s="346">
        <v>8</v>
      </c>
      <c r="I21" s="41" t="s">
        <v>21</v>
      </c>
      <c r="J21" s="1" t="s">
        <v>520</v>
      </c>
      <c r="K21" s="41" t="s">
        <v>39</v>
      </c>
      <c r="L21" s="41"/>
      <c r="M21" s="41"/>
      <c r="N21" s="346"/>
      <c r="O21" s="41"/>
      <c r="P21" s="41"/>
      <c r="Q21" s="56">
        <f t="shared" si="0"/>
        <v>8</v>
      </c>
    </row>
    <row r="22" spans="1:17" ht="14.5" x14ac:dyDescent="0.35">
      <c r="A22" s="1">
        <v>2153066</v>
      </c>
      <c r="B22" s="1" t="s">
        <v>2379</v>
      </c>
      <c r="C22" s="41"/>
      <c r="D22" s="111" t="s">
        <v>162</v>
      </c>
      <c r="E22" s="111"/>
      <c r="F22" s="346">
        <v>4</v>
      </c>
      <c r="G22" s="346">
        <v>4</v>
      </c>
      <c r="H22" s="346">
        <v>4</v>
      </c>
      <c r="I22" s="41" t="s">
        <v>21</v>
      </c>
      <c r="J22" s="1" t="s">
        <v>520</v>
      </c>
      <c r="K22" s="41" t="s">
        <v>39</v>
      </c>
      <c r="L22" s="41"/>
      <c r="M22" s="41"/>
      <c r="N22" s="346"/>
      <c r="O22" s="41"/>
      <c r="P22" s="41"/>
      <c r="Q22" s="56">
        <f t="shared" si="0"/>
        <v>4</v>
      </c>
    </row>
    <row r="23" spans="1:17" ht="14.5" x14ac:dyDescent="0.35">
      <c r="A23" s="1">
        <v>2153075</v>
      </c>
      <c r="B23" s="1" t="s">
        <v>2380</v>
      </c>
      <c r="C23" s="41"/>
      <c r="D23" s="111" t="s">
        <v>162</v>
      </c>
      <c r="E23" s="111"/>
      <c r="F23" s="346">
        <v>3</v>
      </c>
      <c r="G23" s="346">
        <v>3</v>
      </c>
      <c r="H23" s="346">
        <v>3</v>
      </c>
      <c r="I23" s="41" t="s">
        <v>21</v>
      </c>
      <c r="J23" s="1" t="s">
        <v>520</v>
      </c>
      <c r="K23" s="41" t="s">
        <v>39</v>
      </c>
      <c r="L23" s="41"/>
      <c r="M23" s="41"/>
      <c r="N23" s="1"/>
      <c r="O23" s="1"/>
      <c r="P23" s="41"/>
      <c r="Q23" s="56">
        <f t="shared" si="0"/>
        <v>3</v>
      </c>
    </row>
    <row r="24" spans="1:17" ht="14.5" x14ac:dyDescent="0.35">
      <c r="A24" s="1">
        <v>2153078</v>
      </c>
      <c r="B24" s="1" t="s">
        <v>2381</v>
      </c>
      <c r="C24" s="41"/>
      <c r="D24" s="111" t="s">
        <v>162</v>
      </c>
      <c r="E24" s="111"/>
      <c r="F24" s="346">
        <v>8</v>
      </c>
      <c r="G24" s="346">
        <v>8</v>
      </c>
      <c r="H24" s="346">
        <v>8</v>
      </c>
      <c r="I24" s="41" t="s">
        <v>104</v>
      </c>
      <c r="J24" s="1" t="s">
        <v>46</v>
      </c>
      <c r="K24" s="41" t="s">
        <v>39</v>
      </c>
      <c r="L24" s="41"/>
      <c r="M24" s="41"/>
      <c r="N24" s="1"/>
      <c r="O24" s="1"/>
      <c r="P24" s="41"/>
      <c r="Q24" s="56">
        <f t="shared" si="0"/>
        <v>8</v>
      </c>
    </row>
    <row r="25" spans="1:17" ht="14.5" x14ac:dyDescent="0.35">
      <c r="A25" s="1">
        <v>2153080</v>
      </c>
      <c r="B25" s="1" t="s">
        <v>2382</v>
      </c>
      <c r="C25" s="41"/>
      <c r="D25" s="111" t="s">
        <v>162</v>
      </c>
      <c r="E25" s="41"/>
      <c r="F25" s="346" t="s">
        <v>2383</v>
      </c>
      <c r="G25" s="346"/>
      <c r="H25" s="346"/>
      <c r="I25" s="41" t="s">
        <v>2383</v>
      </c>
      <c r="J25" s="1" t="s">
        <v>46</v>
      </c>
      <c r="K25" s="41"/>
      <c r="L25" s="41"/>
      <c r="M25" s="41"/>
      <c r="N25" s="1"/>
      <c r="O25" s="1"/>
      <c r="P25" s="41"/>
      <c r="Q25" s="56" t="str">
        <f t="shared" si="0"/>
        <v>clubbed with 2153078</v>
      </c>
    </row>
    <row r="26" spans="1:17" ht="14.5" x14ac:dyDescent="0.35">
      <c r="A26" s="1">
        <v>2153082</v>
      </c>
      <c r="B26" s="1" t="s">
        <v>2384</v>
      </c>
      <c r="C26" s="41"/>
      <c r="D26" s="111" t="s">
        <v>162</v>
      </c>
      <c r="E26" s="111"/>
      <c r="F26" s="346" t="s">
        <v>2383</v>
      </c>
      <c r="G26" s="346"/>
      <c r="H26" s="346"/>
      <c r="I26" s="41" t="s">
        <v>2383</v>
      </c>
      <c r="J26" s="1" t="s">
        <v>46</v>
      </c>
      <c r="K26" s="41"/>
      <c r="L26" s="103"/>
      <c r="M26" s="103"/>
      <c r="N26" s="1"/>
      <c r="O26" s="1"/>
      <c r="P26" s="41"/>
      <c r="Q26" s="56" t="str">
        <f t="shared" si="0"/>
        <v>clubbed with 2153078</v>
      </c>
    </row>
    <row r="27" spans="1:17" ht="14.5" x14ac:dyDescent="0.35">
      <c r="A27" s="1">
        <v>2153083</v>
      </c>
      <c r="B27" s="1" t="s">
        <v>2385</v>
      </c>
      <c r="C27" s="41"/>
      <c r="D27" s="111" t="s">
        <v>162</v>
      </c>
      <c r="E27" s="111"/>
      <c r="F27" s="346" t="s">
        <v>2386</v>
      </c>
      <c r="G27" s="346"/>
      <c r="H27" s="346"/>
      <c r="I27" s="41" t="s">
        <v>2386</v>
      </c>
      <c r="J27" s="1" t="s">
        <v>1048</v>
      </c>
      <c r="K27" s="41"/>
      <c r="L27" s="103"/>
      <c r="M27" s="103"/>
      <c r="N27" s="1"/>
      <c r="O27" s="1"/>
      <c r="P27" s="41"/>
      <c r="Q27" s="56" t="str">
        <f t="shared" si="0"/>
        <v>clubbed with 2153089</v>
      </c>
    </row>
    <row r="28" spans="1:17" ht="14.5" x14ac:dyDescent="0.35">
      <c r="A28" s="1">
        <v>2153089</v>
      </c>
      <c r="B28" s="1" t="s">
        <v>2387</v>
      </c>
      <c r="C28" s="41"/>
      <c r="D28" s="111" t="s">
        <v>162</v>
      </c>
      <c r="E28" s="41"/>
      <c r="F28" s="346">
        <v>7</v>
      </c>
      <c r="G28" s="346">
        <v>7</v>
      </c>
      <c r="H28" s="346">
        <v>7</v>
      </c>
      <c r="I28" s="41" t="s">
        <v>21</v>
      </c>
      <c r="J28" s="1" t="s">
        <v>1048</v>
      </c>
      <c r="K28" s="41" t="s">
        <v>39</v>
      </c>
      <c r="L28" s="41"/>
      <c r="M28" s="41"/>
      <c r="N28" s="1"/>
      <c r="O28" s="1"/>
      <c r="P28" s="41"/>
      <c r="Q28" s="56">
        <f t="shared" si="0"/>
        <v>7</v>
      </c>
    </row>
    <row r="29" spans="1:17" ht="14.5" x14ac:dyDescent="0.35">
      <c r="A29" s="1">
        <v>2153090</v>
      </c>
      <c r="B29" s="1" t="s">
        <v>2388</v>
      </c>
      <c r="C29" s="41"/>
      <c r="D29" s="111" t="s">
        <v>162</v>
      </c>
      <c r="E29" s="111"/>
      <c r="F29" s="346">
        <v>10</v>
      </c>
      <c r="G29" s="346">
        <v>10</v>
      </c>
      <c r="H29" s="346">
        <v>10</v>
      </c>
      <c r="I29" s="41" t="s">
        <v>21</v>
      </c>
      <c r="J29" s="1" t="s">
        <v>39</v>
      </c>
      <c r="K29" s="41" t="s">
        <v>39</v>
      </c>
      <c r="L29" s="103"/>
      <c r="M29" s="103"/>
      <c r="N29" s="1"/>
      <c r="O29" s="1"/>
      <c r="P29" s="41"/>
      <c r="Q29" s="56">
        <f t="shared" si="0"/>
        <v>10</v>
      </c>
    </row>
    <row r="30" spans="1:17" ht="14.5" x14ac:dyDescent="0.35">
      <c r="A30" s="1">
        <v>2153091</v>
      </c>
      <c r="B30" s="1" t="s">
        <v>2389</v>
      </c>
      <c r="C30" s="41"/>
      <c r="D30" s="111" t="s">
        <v>162</v>
      </c>
      <c r="E30" s="111"/>
      <c r="F30" s="346" t="s">
        <v>2390</v>
      </c>
      <c r="G30" s="346"/>
      <c r="H30" s="346"/>
      <c r="I30" s="41" t="s">
        <v>2390</v>
      </c>
      <c r="J30" s="1" t="s">
        <v>39</v>
      </c>
      <c r="K30" s="41"/>
      <c r="L30" s="41"/>
      <c r="M30" s="41"/>
      <c r="N30" s="1"/>
      <c r="O30" s="1"/>
      <c r="P30" s="41"/>
      <c r="Q30" s="56" t="str">
        <f t="shared" si="0"/>
        <v>clubbed with 2153090</v>
      </c>
    </row>
    <row r="31" spans="1:17" ht="14.5" x14ac:dyDescent="0.35">
      <c r="A31" s="1">
        <v>2153092</v>
      </c>
      <c r="B31" s="1" t="s">
        <v>2391</v>
      </c>
      <c r="C31" s="41"/>
      <c r="D31" s="111" t="s">
        <v>162</v>
      </c>
      <c r="E31" s="111"/>
      <c r="F31" s="346" t="s">
        <v>2390</v>
      </c>
      <c r="G31" s="346"/>
      <c r="H31" s="346"/>
      <c r="I31" s="41" t="s">
        <v>2390</v>
      </c>
      <c r="J31" s="1" t="s">
        <v>39</v>
      </c>
      <c r="K31" s="41"/>
      <c r="L31" s="41"/>
      <c r="M31" s="41"/>
      <c r="N31" s="1"/>
      <c r="O31" s="1"/>
      <c r="P31" s="41"/>
      <c r="Q31" s="56" t="str">
        <f t="shared" si="0"/>
        <v>clubbed with 2153090</v>
      </c>
    </row>
    <row r="32" spans="1:17" ht="14.5" x14ac:dyDescent="0.35">
      <c r="A32" s="1">
        <v>2153093</v>
      </c>
      <c r="B32" s="1" t="s">
        <v>2392</v>
      </c>
      <c r="C32" s="41"/>
      <c r="D32" s="111" t="s">
        <v>162</v>
      </c>
      <c r="E32" s="111"/>
      <c r="F32" s="346">
        <v>4</v>
      </c>
      <c r="G32" s="346">
        <v>4</v>
      </c>
      <c r="H32" s="346">
        <v>4</v>
      </c>
      <c r="I32" s="41" t="s">
        <v>104</v>
      </c>
      <c r="J32" s="1" t="s">
        <v>546</v>
      </c>
      <c r="K32" s="41" t="s">
        <v>39</v>
      </c>
      <c r="L32" s="41"/>
      <c r="M32" s="41"/>
      <c r="N32" s="1"/>
      <c r="O32" s="1"/>
      <c r="P32" s="41"/>
      <c r="Q32" s="56">
        <f t="shared" si="0"/>
        <v>4</v>
      </c>
    </row>
    <row r="33" spans="1:17" ht="14.5" x14ac:dyDescent="0.35">
      <c r="A33" s="1">
        <v>2153101</v>
      </c>
      <c r="B33" s="1" t="s">
        <v>2393</v>
      </c>
      <c r="C33" s="41"/>
      <c r="D33" s="111" t="s">
        <v>162</v>
      </c>
      <c r="E33" s="41"/>
      <c r="F33" s="346">
        <v>0</v>
      </c>
      <c r="G33" s="346"/>
      <c r="H33" s="346"/>
      <c r="I33" s="41" t="s">
        <v>2400</v>
      </c>
      <c r="J33" s="1" t="s">
        <v>30</v>
      </c>
      <c r="K33" s="41" t="s">
        <v>39</v>
      </c>
      <c r="L33" s="41"/>
      <c r="M33" s="41"/>
      <c r="N33" s="1"/>
      <c r="O33" s="1"/>
      <c r="P33" s="41"/>
      <c r="Q33" s="56">
        <f t="shared" si="0"/>
        <v>0</v>
      </c>
    </row>
    <row r="34" spans="1:17" ht="14.5" x14ac:dyDescent="0.35">
      <c r="A34" s="1">
        <v>2153103</v>
      </c>
      <c r="B34" s="1" t="s">
        <v>2394</v>
      </c>
      <c r="C34" s="41"/>
      <c r="D34" s="111" t="s">
        <v>162</v>
      </c>
      <c r="E34" s="111"/>
      <c r="F34" s="346" t="s">
        <v>2395</v>
      </c>
      <c r="G34" s="346"/>
      <c r="H34" s="346"/>
      <c r="I34" s="41" t="s">
        <v>2395</v>
      </c>
      <c r="J34" s="1" t="s">
        <v>46</v>
      </c>
      <c r="K34" s="41"/>
      <c r="L34" s="41"/>
      <c r="M34" s="41"/>
      <c r="N34" s="1"/>
      <c r="O34" s="1"/>
      <c r="P34" s="41"/>
      <c r="Q34" s="56" t="str">
        <f t="shared" si="0"/>
        <v>clubbed with 2153104</v>
      </c>
    </row>
    <row r="35" spans="1:17" ht="14.5" x14ac:dyDescent="0.35">
      <c r="A35" s="1">
        <v>2153104</v>
      </c>
      <c r="B35" s="1" t="s">
        <v>2396</v>
      </c>
      <c r="C35" s="41"/>
      <c r="D35" s="111" t="s">
        <v>162</v>
      </c>
      <c r="E35" s="111"/>
      <c r="F35" s="346">
        <v>6</v>
      </c>
      <c r="G35" s="346">
        <v>5</v>
      </c>
      <c r="H35" s="346">
        <v>5</v>
      </c>
      <c r="I35" s="41" t="s">
        <v>104</v>
      </c>
      <c r="J35" s="1" t="s">
        <v>46</v>
      </c>
      <c r="K35" s="41" t="s">
        <v>39</v>
      </c>
      <c r="L35" s="41"/>
      <c r="M35" s="41"/>
      <c r="N35" s="1"/>
      <c r="O35" s="1"/>
      <c r="P35" s="41"/>
      <c r="Q35" s="56">
        <f t="shared" si="0"/>
        <v>5</v>
      </c>
    </row>
    <row r="36" spans="1:17" ht="14.5" x14ac:dyDescent="0.35">
      <c r="A36" s="1">
        <v>2153105</v>
      </c>
      <c r="B36" s="1" t="s">
        <v>2397</v>
      </c>
      <c r="C36" s="41"/>
      <c r="D36" s="111" t="s">
        <v>162</v>
      </c>
      <c r="E36" s="111"/>
      <c r="F36" s="346" t="s">
        <v>2395</v>
      </c>
      <c r="G36" s="346"/>
      <c r="H36" s="346"/>
      <c r="I36" s="41" t="s">
        <v>2395</v>
      </c>
      <c r="J36" s="1" t="s">
        <v>46</v>
      </c>
      <c r="K36" s="41"/>
      <c r="L36" s="41"/>
      <c r="M36" s="41"/>
      <c r="N36" s="1"/>
      <c r="O36" s="1"/>
      <c r="P36" s="41"/>
      <c r="Q36" s="56" t="str">
        <f t="shared" si="0"/>
        <v>clubbed with 2153104</v>
      </c>
    </row>
    <row r="37" spans="1:17" ht="14.5" x14ac:dyDescent="0.35">
      <c r="A37" s="1">
        <v>2153106</v>
      </c>
      <c r="B37" s="425" t="s">
        <v>2398</v>
      </c>
      <c r="C37" s="41"/>
      <c r="D37" s="111" t="s">
        <v>162</v>
      </c>
      <c r="E37" s="111"/>
      <c r="F37" s="346">
        <v>3</v>
      </c>
      <c r="G37" s="346">
        <v>3</v>
      </c>
      <c r="H37" s="346">
        <v>3</v>
      </c>
      <c r="I37" s="41" t="s">
        <v>104</v>
      </c>
      <c r="J37" s="1" t="s">
        <v>39</v>
      </c>
      <c r="K37" s="41" t="s">
        <v>46</v>
      </c>
      <c r="L37" s="41"/>
      <c r="M37" s="41"/>
      <c r="N37" s="1"/>
      <c r="O37" s="1"/>
      <c r="P37" s="41"/>
      <c r="Q37" s="56">
        <f t="shared" si="0"/>
        <v>3</v>
      </c>
    </row>
    <row r="38" spans="1:17" ht="14.5" x14ac:dyDescent="0.35">
      <c r="A38" s="1">
        <v>2153107</v>
      </c>
      <c r="B38" s="1" t="s">
        <v>2399</v>
      </c>
      <c r="C38" s="41"/>
      <c r="D38" s="111" t="s">
        <v>162</v>
      </c>
      <c r="E38" s="111"/>
      <c r="F38" s="346" t="s">
        <v>1618</v>
      </c>
      <c r="G38" s="346"/>
      <c r="H38" s="346"/>
      <c r="I38" s="41" t="s">
        <v>2400</v>
      </c>
      <c r="J38" s="1"/>
      <c r="K38" s="41"/>
      <c r="L38" s="41"/>
      <c r="M38" s="41"/>
      <c r="N38" s="1"/>
      <c r="O38" s="1"/>
      <c r="P38" s="41"/>
      <c r="Q38" s="56" t="str">
        <f t="shared" si="0"/>
        <v>No Test Case Needed</v>
      </c>
    </row>
    <row r="39" spans="1:17" ht="14.5" x14ac:dyDescent="0.35">
      <c r="A39" s="1">
        <v>2153108</v>
      </c>
      <c r="B39" s="1" t="s">
        <v>2401</v>
      </c>
      <c r="C39" s="41"/>
      <c r="D39" s="111" t="s">
        <v>162</v>
      </c>
      <c r="E39" s="111"/>
      <c r="F39" s="346">
        <v>3</v>
      </c>
      <c r="G39" s="346">
        <v>3</v>
      </c>
      <c r="H39" s="346">
        <v>3</v>
      </c>
      <c r="I39" s="41" t="s">
        <v>21</v>
      </c>
      <c r="J39" s="1" t="s">
        <v>30</v>
      </c>
      <c r="K39" s="41" t="s">
        <v>46</v>
      </c>
      <c r="L39" s="41"/>
      <c r="M39" s="41"/>
      <c r="N39" s="1"/>
      <c r="O39" s="1"/>
      <c r="P39" s="41"/>
      <c r="Q39" s="56">
        <f t="shared" si="0"/>
        <v>3</v>
      </c>
    </row>
    <row r="40" spans="1:17" ht="14.5" x14ac:dyDescent="0.35">
      <c r="A40" s="1">
        <v>2153109</v>
      </c>
      <c r="B40" s="1" t="s">
        <v>2402</v>
      </c>
      <c r="C40" s="41"/>
      <c r="D40" s="111" t="s">
        <v>162</v>
      </c>
      <c r="E40" s="111"/>
      <c r="F40" s="346">
        <v>5</v>
      </c>
      <c r="G40" s="346">
        <v>5</v>
      </c>
      <c r="H40" s="346">
        <v>5</v>
      </c>
      <c r="I40" s="41" t="s">
        <v>21</v>
      </c>
      <c r="J40" s="1" t="s">
        <v>520</v>
      </c>
      <c r="K40" s="41" t="s">
        <v>30</v>
      </c>
      <c r="L40" s="41"/>
      <c r="M40" s="41"/>
      <c r="N40" s="1"/>
      <c r="O40" s="1"/>
      <c r="P40" s="41"/>
      <c r="Q40" s="56">
        <f t="shared" si="0"/>
        <v>5</v>
      </c>
    </row>
    <row r="41" spans="1:17" ht="14.5" x14ac:dyDescent="0.35">
      <c r="A41" s="1">
        <v>2153110</v>
      </c>
      <c r="B41" s="1" t="s">
        <v>2403</v>
      </c>
      <c r="C41" s="41"/>
      <c r="D41" s="111" t="s">
        <v>162</v>
      </c>
      <c r="E41" s="111"/>
      <c r="F41" s="346">
        <v>5</v>
      </c>
      <c r="G41" s="346">
        <v>5</v>
      </c>
      <c r="H41" s="346">
        <v>6</v>
      </c>
      <c r="I41" s="41" t="s">
        <v>21</v>
      </c>
      <c r="J41" s="1" t="s">
        <v>546</v>
      </c>
      <c r="K41" s="41" t="s">
        <v>30</v>
      </c>
      <c r="L41" s="41"/>
      <c r="M41" s="41"/>
      <c r="N41" s="1"/>
      <c r="O41" s="1"/>
      <c r="P41" s="41"/>
      <c r="Q41" s="56">
        <f t="shared" si="0"/>
        <v>5</v>
      </c>
    </row>
    <row r="42" spans="1:17" ht="14.5" x14ac:dyDescent="0.35">
      <c r="A42" s="1">
        <v>2153112</v>
      </c>
      <c r="B42" s="1" t="s">
        <v>2404</v>
      </c>
      <c r="C42" s="41"/>
      <c r="D42" s="111" t="s">
        <v>162</v>
      </c>
      <c r="E42" s="111"/>
      <c r="F42" s="346">
        <v>10</v>
      </c>
      <c r="G42" s="346">
        <v>7</v>
      </c>
      <c r="H42" s="346">
        <v>7</v>
      </c>
      <c r="I42" s="41" t="s">
        <v>21</v>
      </c>
      <c r="J42" s="1" t="s">
        <v>546</v>
      </c>
      <c r="K42" s="41" t="s">
        <v>30</v>
      </c>
      <c r="L42" s="41"/>
      <c r="M42" s="41"/>
      <c r="N42" s="1"/>
      <c r="O42" s="1"/>
      <c r="P42" s="41"/>
      <c r="Q42" s="56">
        <f t="shared" si="0"/>
        <v>7</v>
      </c>
    </row>
    <row r="43" spans="1:17" ht="14.5" x14ac:dyDescent="0.35">
      <c r="A43" s="1">
        <v>2153113</v>
      </c>
      <c r="B43" s="1" t="s">
        <v>2405</v>
      </c>
      <c r="C43" s="41"/>
      <c r="D43" s="111" t="s">
        <v>162</v>
      </c>
      <c r="E43" s="111"/>
      <c r="F43" s="346">
        <v>16</v>
      </c>
      <c r="G43" s="346">
        <v>16</v>
      </c>
      <c r="H43" s="346">
        <v>16</v>
      </c>
      <c r="I43" s="41" t="s">
        <v>21</v>
      </c>
      <c r="J43" s="1" t="s">
        <v>1048</v>
      </c>
      <c r="K43" s="41" t="s">
        <v>30</v>
      </c>
      <c r="L43" s="41"/>
      <c r="M43" s="41"/>
      <c r="N43" s="1"/>
      <c r="O43" s="1"/>
      <c r="P43" s="41"/>
      <c r="Q43" s="56">
        <f t="shared" si="0"/>
        <v>16</v>
      </c>
    </row>
    <row r="44" spans="1:17" ht="14.5" x14ac:dyDescent="0.35">
      <c r="A44" s="1">
        <v>2153114</v>
      </c>
      <c r="B44" s="1" t="s">
        <v>2406</v>
      </c>
      <c r="C44" s="41"/>
      <c r="D44" s="111" t="s">
        <v>162</v>
      </c>
      <c r="E44" s="111"/>
      <c r="F44" s="346" t="s">
        <v>2407</v>
      </c>
      <c r="G44" s="346"/>
      <c r="H44" s="346"/>
      <c r="I44" s="41" t="s">
        <v>2407</v>
      </c>
      <c r="J44" s="1" t="s">
        <v>1048</v>
      </c>
      <c r="K44" s="41"/>
      <c r="L44" s="41"/>
      <c r="M44" s="41"/>
      <c r="N44" s="1"/>
      <c r="O44" s="1"/>
      <c r="P44" s="41"/>
      <c r="Q44" s="56" t="str">
        <f t="shared" si="0"/>
        <v>clubbed with 2153113</v>
      </c>
    </row>
    <row r="45" spans="1:17" ht="14.5" x14ac:dyDescent="0.35">
      <c r="A45" s="1">
        <v>2153115</v>
      </c>
      <c r="B45" s="1" t="s">
        <v>2408</v>
      </c>
      <c r="C45" s="41"/>
      <c r="D45" s="111" t="s">
        <v>162</v>
      </c>
      <c r="E45" s="41"/>
      <c r="F45" s="346" t="s">
        <v>2407</v>
      </c>
      <c r="G45" s="346"/>
      <c r="H45" s="346"/>
      <c r="I45" s="41" t="s">
        <v>2407</v>
      </c>
      <c r="J45" s="1" t="s">
        <v>1048</v>
      </c>
      <c r="K45" s="41"/>
      <c r="L45" s="41"/>
      <c r="M45" s="41"/>
      <c r="N45" s="1"/>
      <c r="O45" s="1"/>
      <c r="P45" s="41"/>
      <c r="Q45" s="56" t="str">
        <f t="shared" si="0"/>
        <v>clubbed with 2153113</v>
      </c>
    </row>
    <row r="46" spans="1:17" ht="14.5" x14ac:dyDescent="0.35">
      <c r="A46" s="1">
        <v>2153117</v>
      </c>
      <c r="B46" s="1" t="s">
        <v>2409</v>
      </c>
      <c r="C46" s="41"/>
      <c r="D46" s="111" t="s">
        <v>162</v>
      </c>
      <c r="E46" s="111"/>
      <c r="F46" s="346">
        <v>6</v>
      </c>
      <c r="G46" s="346">
        <v>6</v>
      </c>
      <c r="H46" s="346">
        <v>6</v>
      </c>
      <c r="I46" s="41" t="s">
        <v>21</v>
      </c>
      <c r="J46" s="1" t="s">
        <v>520</v>
      </c>
      <c r="K46" s="41" t="s">
        <v>30</v>
      </c>
      <c r="L46" s="103"/>
      <c r="M46" s="103"/>
      <c r="N46" s="1"/>
      <c r="O46" s="1"/>
      <c r="P46" s="41"/>
      <c r="Q46" s="56">
        <f t="shared" si="0"/>
        <v>6</v>
      </c>
    </row>
    <row r="47" spans="1:17" ht="14.5" x14ac:dyDescent="0.35">
      <c r="A47" s="1">
        <v>2153118</v>
      </c>
      <c r="B47" s="1" t="s">
        <v>2410</v>
      </c>
      <c r="C47" s="41"/>
      <c r="D47" s="111" t="s">
        <v>162</v>
      </c>
      <c r="E47" s="111"/>
      <c r="F47" s="346">
        <v>7</v>
      </c>
      <c r="G47" s="346">
        <v>7</v>
      </c>
      <c r="H47" s="346">
        <v>7</v>
      </c>
      <c r="I47" s="41" t="s">
        <v>21</v>
      </c>
      <c r="J47" s="1" t="s">
        <v>1048</v>
      </c>
      <c r="K47" s="41" t="s">
        <v>30</v>
      </c>
      <c r="L47" s="103"/>
      <c r="M47" s="103"/>
      <c r="N47" s="1"/>
      <c r="O47" s="1"/>
      <c r="P47" s="41"/>
      <c r="Q47" s="56">
        <f t="shared" si="0"/>
        <v>7</v>
      </c>
    </row>
    <row r="48" spans="1:17" ht="14.5" x14ac:dyDescent="0.35">
      <c r="A48" s="1">
        <v>2153972</v>
      </c>
      <c r="B48" s="1" t="s">
        <v>2411</v>
      </c>
      <c r="C48" s="41"/>
      <c r="D48" s="111" t="s">
        <v>162</v>
      </c>
      <c r="E48" s="41"/>
      <c r="F48" s="346" t="s">
        <v>2412</v>
      </c>
      <c r="G48" s="346"/>
      <c r="H48" s="346"/>
      <c r="I48" s="41" t="s">
        <v>2412</v>
      </c>
      <c r="J48" s="41" t="s">
        <v>30</v>
      </c>
      <c r="K48" s="41"/>
      <c r="L48" s="41"/>
      <c r="M48" s="41"/>
      <c r="N48" s="41"/>
      <c r="O48" s="41"/>
      <c r="P48" s="41"/>
      <c r="Q48" s="56" t="str">
        <f t="shared" ref="Q48:Q79" si="1">IF(ISBLANK(G48),F48,G48)</f>
        <v>Clubbed with 2153975</v>
      </c>
    </row>
    <row r="49" spans="1:17" s="376" customFormat="1" ht="14.5" x14ac:dyDescent="0.35">
      <c r="A49" s="373">
        <v>2153981</v>
      </c>
      <c r="B49" s="373" t="s">
        <v>2413</v>
      </c>
      <c r="C49" s="204"/>
      <c r="D49" s="374" t="s">
        <v>162</v>
      </c>
      <c r="E49" s="204"/>
      <c r="F49" s="346" t="s">
        <v>2414</v>
      </c>
      <c r="G49" s="375"/>
      <c r="H49" s="375"/>
      <c r="I49" s="204" t="s">
        <v>2414</v>
      </c>
      <c r="J49" s="204" t="s">
        <v>46</v>
      </c>
      <c r="K49" s="204"/>
      <c r="L49" s="204"/>
      <c r="M49" s="204"/>
      <c r="N49" s="204"/>
      <c r="O49" s="204"/>
      <c r="P49" s="204"/>
      <c r="Q49" s="376" t="str">
        <f t="shared" si="1"/>
        <v>clubbed with 2153982</v>
      </c>
    </row>
    <row r="50" spans="1:17" ht="14.5" x14ac:dyDescent="0.35">
      <c r="A50" s="1">
        <v>2153982</v>
      </c>
      <c r="B50" s="1" t="s">
        <v>2415</v>
      </c>
      <c r="C50" s="41"/>
      <c r="D50" s="111" t="s">
        <v>162</v>
      </c>
      <c r="E50" s="41"/>
      <c r="F50" s="346">
        <v>8</v>
      </c>
      <c r="G50" s="346"/>
      <c r="H50" s="346">
        <v>4</v>
      </c>
      <c r="I50" s="41" t="s">
        <v>104</v>
      </c>
      <c r="J50" s="41" t="s">
        <v>46</v>
      </c>
      <c r="K50" s="41" t="s">
        <v>30</v>
      </c>
      <c r="L50" s="41"/>
      <c r="M50" s="41"/>
      <c r="N50" s="41"/>
      <c r="O50" s="41"/>
      <c r="P50" s="41"/>
      <c r="Q50" s="56">
        <f t="shared" si="1"/>
        <v>8</v>
      </c>
    </row>
    <row r="51" spans="1:17" ht="14.5" x14ac:dyDescent="0.35">
      <c r="A51" s="1">
        <v>2153973</v>
      </c>
      <c r="B51" s="1" t="s">
        <v>2416</v>
      </c>
      <c r="C51" s="41"/>
      <c r="D51" s="111" t="s">
        <v>162</v>
      </c>
      <c r="E51" s="41"/>
      <c r="F51" s="346">
        <v>6</v>
      </c>
      <c r="G51" s="346"/>
      <c r="H51" s="346">
        <v>5</v>
      </c>
      <c r="I51" s="41" t="s">
        <v>21</v>
      </c>
      <c r="J51" s="41" t="s">
        <v>46</v>
      </c>
      <c r="K51" s="41" t="s">
        <v>30</v>
      </c>
      <c r="L51" s="41"/>
      <c r="M51" s="41"/>
      <c r="N51" s="41"/>
      <c r="O51" s="41"/>
      <c r="P51" s="41"/>
      <c r="Q51" s="56">
        <f t="shared" si="1"/>
        <v>6</v>
      </c>
    </row>
    <row r="52" spans="1:17" ht="14.5" x14ac:dyDescent="0.35">
      <c r="A52" s="1">
        <v>2153983</v>
      </c>
      <c r="B52" s="1" t="s">
        <v>2417</v>
      </c>
      <c r="C52" s="41"/>
      <c r="D52" s="111" t="s">
        <v>162</v>
      </c>
      <c r="E52" s="41"/>
      <c r="F52" s="346">
        <v>6</v>
      </c>
      <c r="G52" s="346">
        <v>5</v>
      </c>
      <c r="H52" s="346">
        <v>5</v>
      </c>
      <c r="I52" s="41" t="s">
        <v>21</v>
      </c>
      <c r="J52" s="41" t="s">
        <v>30</v>
      </c>
      <c r="K52" s="41" t="s">
        <v>39</v>
      </c>
      <c r="L52" s="41"/>
      <c r="M52" s="41"/>
      <c r="N52" s="41"/>
      <c r="O52" s="41"/>
      <c r="P52" s="41"/>
      <c r="Q52" s="56">
        <f t="shared" si="1"/>
        <v>5</v>
      </c>
    </row>
    <row r="53" spans="1:17" ht="14.5" x14ac:dyDescent="0.35">
      <c r="A53" s="1">
        <v>2153974</v>
      </c>
      <c r="B53" s="1" t="s">
        <v>2418</v>
      </c>
      <c r="C53" s="41"/>
      <c r="D53" s="111" t="s">
        <v>162</v>
      </c>
      <c r="E53" s="41"/>
      <c r="F53" s="346">
        <v>6</v>
      </c>
      <c r="G53" s="346"/>
      <c r="H53" s="346"/>
      <c r="I53" s="41" t="s">
        <v>2400</v>
      </c>
      <c r="J53" s="41" t="s">
        <v>30</v>
      </c>
      <c r="K53" s="41"/>
      <c r="L53" s="41"/>
      <c r="M53" s="41"/>
      <c r="N53" s="41"/>
      <c r="O53" s="41"/>
      <c r="P53" s="41"/>
      <c r="Q53" s="56">
        <f t="shared" si="1"/>
        <v>6</v>
      </c>
    </row>
    <row r="54" spans="1:17" ht="14.5" x14ac:dyDescent="0.35">
      <c r="A54" s="1">
        <v>2153975</v>
      </c>
      <c r="B54" s="1" t="s">
        <v>2419</v>
      </c>
      <c r="C54" s="41"/>
      <c r="D54" s="111" t="s">
        <v>162</v>
      </c>
      <c r="E54" s="41"/>
      <c r="F54" s="346">
        <v>6</v>
      </c>
      <c r="G54" s="346">
        <v>18</v>
      </c>
      <c r="H54" s="346">
        <v>18</v>
      </c>
      <c r="I54" s="41" t="s">
        <v>104</v>
      </c>
      <c r="J54" s="41" t="s">
        <v>30</v>
      </c>
      <c r="K54" s="41" t="s">
        <v>39</v>
      </c>
      <c r="L54" s="41"/>
      <c r="M54" s="41"/>
      <c r="N54" s="41"/>
      <c r="O54" s="41"/>
      <c r="P54" s="41"/>
      <c r="Q54" s="56">
        <f t="shared" si="1"/>
        <v>18</v>
      </c>
    </row>
    <row r="55" spans="1:17" ht="14.5" x14ac:dyDescent="0.35">
      <c r="A55" s="1">
        <v>2154269</v>
      </c>
      <c r="B55" s="1" t="s">
        <v>2420</v>
      </c>
      <c r="C55" s="41"/>
      <c r="D55" s="111" t="s">
        <v>162</v>
      </c>
      <c r="E55" s="41"/>
      <c r="F55" s="346">
        <v>5</v>
      </c>
      <c r="G55" s="346">
        <v>4</v>
      </c>
      <c r="H55" s="346">
        <v>4</v>
      </c>
      <c r="I55" s="41" t="s">
        <v>21</v>
      </c>
      <c r="J55" s="41" t="s">
        <v>39</v>
      </c>
      <c r="K55" s="41" t="s">
        <v>46</v>
      </c>
      <c r="L55" s="41"/>
      <c r="M55" s="41"/>
      <c r="N55" s="41"/>
      <c r="O55" s="41"/>
      <c r="P55" s="41"/>
      <c r="Q55" s="56">
        <f t="shared" si="1"/>
        <v>4</v>
      </c>
    </row>
    <row r="56" spans="1:17" ht="14.5" x14ac:dyDescent="0.35">
      <c r="A56" s="1">
        <v>2153976</v>
      </c>
      <c r="B56" s="1" t="s">
        <v>2421</v>
      </c>
      <c r="C56" s="41"/>
      <c r="D56" s="111" t="s">
        <v>162</v>
      </c>
      <c r="E56" s="41"/>
      <c r="F56" s="346">
        <v>5</v>
      </c>
      <c r="G56" s="346">
        <v>3</v>
      </c>
      <c r="H56" s="346">
        <v>3</v>
      </c>
      <c r="I56" s="41" t="s">
        <v>21</v>
      </c>
      <c r="J56" s="41" t="s">
        <v>30</v>
      </c>
      <c r="K56" s="41" t="s">
        <v>46</v>
      </c>
      <c r="L56" s="41"/>
      <c r="M56" s="41"/>
      <c r="N56" s="41"/>
      <c r="O56" s="41"/>
      <c r="P56" s="41"/>
      <c r="Q56" s="56">
        <f t="shared" si="1"/>
        <v>3</v>
      </c>
    </row>
    <row r="57" spans="1:17" ht="14.5" x14ac:dyDescent="0.35">
      <c r="A57" s="1">
        <v>2153977</v>
      </c>
      <c r="B57" s="1" t="s">
        <v>2422</v>
      </c>
      <c r="C57" s="41"/>
      <c r="D57" s="111" t="s">
        <v>162</v>
      </c>
      <c r="E57" s="41"/>
      <c r="F57" s="346">
        <v>5</v>
      </c>
      <c r="G57" s="346"/>
      <c r="H57" s="346">
        <v>7</v>
      </c>
      <c r="I57" s="41" t="s">
        <v>104</v>
      </c>
      <c r="J57" s="41" t="s">
        <v>546</v>
      </c>
      <c r="K57" s="41" t="s">
        <v>39</v>
      </c>
      <c r="L57" s="41"/>
      <c r="M57" s="41"/>
      <c r="N57" s="41"/>
      <c r="O57" s="41"/>
      <c r="P57" s="41"/>
      <c r="Q57" s="56">
        <f t="shared" si="1"/>
        <v>5</v>
      </c>
    </row>
    <row r="58" spans="1:17" ht="14.5" x14ac:dyDescent="0.35">
      <c r="A58" s="1">
        <v>2153978</v>
      </c>
      <c r="B58" s="1" t="s">
        <v>2423</v>
      </c>
      <c r="C58" s="41"/>
      <c r="D58" s="111" t="s">
        <v>162</v>
      </c>
      <c r="E58" s="41"/>
      <c r="F58" s="346">
        <v>6</v>
      </c>
      <c r="G58" s="346"/>
      <c r="H58" s="346">
        <v>8</v>
      </c>
      <c r="I58" s="41" t="s">
        <v>104</v>
      </c>
      <c r="J58" s="41" t="s">
        <v>546</v>
      </c>
      <c r="K58" s="41" t="s">
        <v>39</v>
      </c>
      <c r="L58" s="41"/>
      <c r="M58" s="41"/>
      <c r="N58" s="41"/>
      <c r="O58" s="41"/>
      <c r="P58" s="41"/>
      <c r="Q58" s="56">
        <f t="shared" si="1"/>
        <v>6</v>
      </c>
    </row>
    <row r="59" spans="1:17" ht="14.5" x14ac:dyDescent="0.35">
      <c r="A59" s="1">
        <v>2153979</v>
      </c>
      <c r="B59" s="1" t="s">
        <v>2424</v>
      </c>
      <c r="C59" s="41"/>
      <c r="D59" s="111" t="s">
        <v>162</v>
      </c>
      <c r="E59" s="41"/>
      <c r="F59" s="346">
        <v>10</v>
      </c>
      <c r="G59" s="346"/>
      <c r="H59" s="346">
        <v>5</v>
      </c>
      <c r="I59" s="41" t="s">
        <v>104</v>
      </c>
      <c r="J59" s="41" t="s">
        <v>546</v>
      </c>
      <c r="K59" s="41" t="s">
        <v>39</v>
      </c>
      <c r="L59" s="41"/>
      <c r="M59" s="41"/>
      <c r="N59" s="41"/>
      <c r="O59" s="41"/>
      <c r="P59" s="41"/>
      <c r="Q59" s="56">
        <f t="shared" si="1"/>
        <v>10</v>
      </c>
    </row>
    <row r="60" spans="1:17" ht="14.5" x14ac:dyDescent="0.35">
      <c r="A60" s="1">
        <v>2154270</v>
      </c>
      <c r="B60" s="1" t="s">
        <v>2425</v>
      </c>
      <c r="C60" s="41"/>
      <c r="D60" s="111" t="s">
        <v>162</v>
      </c>
      <c r="E60" s="41"/>
      <c r="F60" s="346">
        <v>4</v>
      </c>
      <c r="G60" s="346">
        <v>4</v>
      </c>
      <c r="H60" s="346">
        <v>4</v>
      </c>
      <c r="I60" s="41" t="s">
        <v>104</v>
      </c>
      <c r="J60" s="41" t="s">
        <v>520</v>
      </c>
      <c r="K60" s="41" t="s">
        <v>39</v>
      </c>
      <c r="L60" s="41"/>
      <c r="M60" s="41"/>
      <c r="N60" s="41"/>
      <c r="O60" s="41"/>
      <c r="P60" s="41"/>
      <c r="Q60" s="56">
        <f t="shared" si="1"/>
        <v>4</v>
      </c>
    </row>
    <row r="61" spans="1:17" ht="14.5" x14ac:dyDescent="0.35">
      <c r="A61" s="1">
        <v>2154271</v>
      </c>
      <c r="B61" s="1" t="s">
        <v>2426</v>
      </c>
      <c r="C61" s="41"/>
      <c r="D61" s="111" t="s">
        <v>162</v>
      </c>
      <c r="E61" s="41"/>
      <c r="F61" s="346">
        <v>4</v>
      </c>
      <c r="G61" s="346">
        <v>3</v>
      </c>
      <c r="H61" s="346">
        <v>3</v>
      </c>
      <c r="I61" s="41" t="s">
        <v>104</v>
      </c>
      <c r="J61" s="41" t="s">
        <v>520</v>
      </c>
      <c r="K61" s="41" t="s">
        <v>39</v>
      </c>
      <c r="L61" s="41"/>
      <c r="M61" s="41"/>
      <c r="N61" s="41"/>
      <c r="O61" s="41"/>
      <c r="P61" s="41"/>
      <c r="Q61" s="56">
        <f t="shared" si="1"/>
        <v>3</v>
      </c>
    </row>
    <row r="62" spans="1:17" s="376" customFormat="1" ht="14.5" x14ac:dyDescent="0.35">
      <c r="A62" s="373">
        <v>2154272</v>
      </c>
      <c r="B62" s="373" t="s">
        <v>2427</v>
      </c>
      <c r="C62" s="204"/>
      <c r="D62" s="374" t="s">
        <v>162</v>
      </c>
      <c r="E62" s="204"/>
      <c r="F62" s="346" t="s">
        <v>2428</v>
      </c>
      <c r="G62" s="375"/>
      <c r="H62" s="375"/>
      <c r="I62" s="204" t="s">
        <v>2428</v>
      </c>
      <c r="J62" s="204" t="s">
        <v>520</v>
      </c>
      <c r="K62" s="204"/>
      <c r="L62" s="204"/>
      <c r="M62" s="204"/>
      <c r="N62" s="204"/>
      <c r="O62" s="204"/>
      <c r="P62" s="204"/>
      <c r="Q62" s="376" t="str">
        <f t="shared" si="1"/>
        <v>clubbed with 2154273</v>
      </c>
    </row>
    <row r="63" spans="1:17" ht="14.5" x14ac:dyDescent="0.35">
      <c r="A63" s="1">
        <v>2153984</v>
      </c>
      <c r="B63" s="1" t="s">
        <v>2429</v>
      </c>
      <c r="C63" s="41"/>
      <c r="D63" s="111" t="s">
        <v>162</v>
      </c>
      <c r="E63" s="41"/>
      <c r="F63" s="346">
        <v>5</v>
      </c>
      <c r="G63" s="346"/>
      <c r="H63" s="346">
        <v>4</v>
      </c>
      <c r="I63" s="41" t="s">
        <v>21</v>
      </c>
      <c r="J63" s="41" t="s">
        <v>1048</v>
      </c>
      <c r="K63" s="41" t="s">
        <v>39</v>
      </c>
      <c r="L63" s="41"/>
      <c r="M63" s="41"/>
      <c r="N63" s="41"/>
      <c r="O63" s="41"/>
      <c r="P63" s="41"/>
      <c r="Q63" s="56">
        <f t="shared" si="1"/>
        <v>5</v>
      </c>
    </row>
    <row r="64" spans="1:17" ht="14.5" x14ac:dyDescent="0.35">
      <c r="A64" s="1">
        <v>2154273</v>
      </c>
      <c r="B64" s="1" t="s">
        <v>2430</v>
      </c>
      <c r="C64" s="41"/>
      <c r="D64" s="111" t="s">
        <v>162</v>
      </c>
      <c r="E64" s="41"/>
      <c r="F64" s="346">
        <v>4</v>
      </c>
      <c r="G64" s="346">
        <v>2</v>
      </c>
      <c r="H64" s="346">
        <v>2</v>
      </c>
      <c r="I64" s="41" t="s">
        <v>21</v>
      </c>
      <c r="J64" s="41" t="s">
        <v>520</v>
      </c>
      <c r="K64" s="41" t="s">
        <v>30</v>
      </c>
      <c r="L64" s="41"/>
      <c r="M64" s="41"/>
      <c r="N64" s="41"/>
      <c r="O64" s="41"/>
      <c r="P64" s="41"/>
      <c r="Q64" s="56">
        <f t="shared" si="1"/>
        <v>2</v>
      </c>
    </row>
    <row r="65" spans="1:17" ht="14.5" x14ac:dyDescent="0.35">
      <c r="A65" s="1">
        <v>2154274</v>
      </c>
      <c r="B65" s="1" t="s">
        <v>2431</v>
      </c>
      <c r="C65" s="41"/>
      <c r="D65" s="111" t="s">
        <v>162</v>
      </c>
      <c r="E65" s="41"/>
      <c r="F65" s="346">
        <v>4</v>
      </c>
      <c r="G65" s="346"/>
      <c r="H65" s="346">
        <v>3</v>
      </c>
      <c r="I65" s="41" t="s">
        <v>21</v>
      </c>
      <c r="J65" s="41" t="s">
        <v>1048</v>
      </c>
      <c r="K65" s="41" t="s">
        <v>30</v>
      </c>
      <c r="L65" s="41"/>
      <c r="M65" s="41"/>
      <c r="N65" s="41"/>
      <c r="O65" s="41"/>
      <c r="P65" s="41"/>
      <c r="Q65" s="56">
        <f t="shared" si="1"/>
        <v>4</v>
      </c>
    </row>
    <row r="66" spans="1:17" ht="14.5" x14ac:dyDescent="0.35">
      <c r="A66" s="1">
        <v>2154275</v>
      </c>
      <c r="B66" s="1" t="s">
        <v>2432</v>
      </c>
      <c r="C66" s="41"/>
      <c r="D66" s="111" t="s">
        <v>162</v>
      </c>
      <c r="E66" s="41"/>
      <c r="F66" s="346">
        <v>4</v>
      </c>
      <c r="G66" s="346"/>
      <c r="H66" s="346">
        <v>4</v>
      </c>
      <c r="I66" s="41" t="s">
        <v>21</v>
      </c>
      <c r="J66" s="41" t="s">
        <v>1048</v>
      </c>
      <c r="K66" s="41" t="s">
        <v>30</v>
      </c>
      <c r="L66" s="41"/>
      <c r="M66" s="41"/>
      <c r="N66" s="41"/>
      <c r="O66" s="41"/>
      <c r="P66" s="41"/>
      <c r="Q66" s="56">
        <f t="shared" si="1"/>
        <v>4</v>
      </c>
    </row>
    <row r="67" spans="1:17" ht="14.5" x14ac:dyDescent="0.35">
      <c r="A67" s="1">
        <v>2153985</v>
      </c>
      <c r="B67" s="1" t="s">
        <v>2433</v>
      </c>
      <c r="C67" s="41"/>
      <c r="D67" s="111" t="s">
        <v>162</v>
      </c>
      <c r="E67" s="41"/>
      <c r="F67" s="346">
        <v>7</v>
      </c>
      <c r="G67" s="346"/>
      <c r="H67" s="346">
        <v>5</v>
      </c>
      <c r="I67" s="41" t="s">
        <v>21</v>
      </c>
      <c r="J67" s="41" t="s">
        <v>1048</v>
      </c>
      <c r="K67" s="41" t="s">
        <v>30</v>
      </c>
      <c r="L67" s="41"/>
      <c r="M67" s="41"/>
      <c r="N67" s="41"/>
      <c r="O67" s="41"/>
      <c r="P67" s="41"/>
      <c r="Q67" s="56">
        <f t="shared" si="1"/>
        <v>7</v>
      </c>
    </row>
    <row r="68" spans="1:17" s="376" customFormat="1" ht="14.5" x14ac:dyDescent="0.35">
      <c r="A68" s="373">
        <v>2154276</v>
      </c>
      <c r="B68" s="373" t="s">
        <v>2434</v>
      </c>
      <c r="C68" s="204"/>
      <c r="D68" s="374" t="s">
        <v>162</v>
      </c>
      <c r="E68" s="204"/>
      <c r="F68" s="346">
        <v>6</v>
      </c>
      <c r="G68" s="375"/>
      <c r="H68" s="375">
        <v>6</v>
      </c>
      <c r="I68" s="41" t="s">
        <v>21</v>
      </c>
      <c r="J68" s="204" t="s">
        <v>30</v>
      </c>
      <c r="K68" s="204" t="s">
        <v>46</v>
      </c>
      <c r="L68" s="204"/>
      <c r="M68" s="204"/>
      <c r="N68" s="204"/>
      <c r="O68" s="204"/>
      <c r="P68" s="204"/>
      <c r="Q68" s="376">
        <f t="shared" si="1"/>
        <v>6</v>
      </c>
    </row>
    <row r="69" spans="1:17" ht="14.5" x14ac:dyDescent="0.35">
      <c r="A69" s="1">
        <v>2154286</v>
      </c>
      <c r="B69" s="1" t="s">
        <v>2435</v>
      </c>
      <c r="C69" s="41"/>
      <c r="D69" s="111" t="s">
        <v>162</v>
      </c>
      <c r="E69" s="41"/>
      <c r="F69" s="346">
        <v>12</v>
      </c>
      <c r="G69" s="346">
        <v>14</v>
      </c>
      <c r="H69" s="346">
        <v>14</v>
      </c>
      <c r="I69" s="41" t="s">
        <v>21</v>
      </c>
      <c r="J69" s="41" t="s">
        <v>30</v>
      </c>
      <c r="K69" s="204" t="s">
        <v>46</v>
      </c>
      <c r="L69" s="41"/>
      <c r="M69" s="41"/>
      <c r="N69" s="41"/>
      <c r="O69" s="41"/>
      <c r="P69" s="41"/>
      <c r="Q69" s="56">
        <f t="shared" si="1"/>
        <v>14</v>
      </c>
    </row>
    <row r="70" spans="1:17" ht="14.5" x14ac:dyDescent="0.35">
      <c r="A70" s="1">
        <v>2153958</v>
      </c>
      <c r="B70" s="1" t="s">
        <v>2436</v>
      </c>
      <c r="C70" s="41"/>
      <c r="D70" s="111" t="s">
        <v>162</v>
      </c>
      <c r="E70" s="41"/>
      <c r="F70" s="346">
        <v>6</v>
      </c>
      <c r="G70" s="346">
        <v>6</v>
      </c>
      <c r="H70" s="346">
        <v>6</v>
      </c>
      <c r="I70" s="41" t="s">
        <v>21</v>
      </c>
      <c r="J70" s="41" t="s">
        <v>39</v>
      </c>
      <c r="K70" s="204" t="s">
        <v>46</v>
      </c>
      <c r="L70" s="41"/>
      <c r="M70" s="41"/>
      <c r="N70" s="41"/>
      <c r="O70" s="41"/>
      <c r="P70" s="41"/>
      <c r="Q70" s="56">
        <f t="shared" si="1"/>
        <v>6</v>
      </c>
    </row>
    <row r="71" spans="1:17" ht="14.5" x14ac:dyDescent="0.35">
      <c r="A71" s="1">
        <v>2154288</v>
      </c>
      <c r="B71" s="1" t="s">
        <v>2437</v>
      </c>
      <c r="C71" s="41"/>
      <c r="D71" s="111" t="s">
        <v>162</v>
      </c>
      <c r="E71" s="41"/>
      <c r="F71" s="346">
        <v>4</v>
      </c>
      <c r="G71" s="346"/>
      <c r="H71" s="346">
        <v>5</v>
      </c>
      <c r="I71" s="41" t="s">
        <v>21</v>
      </c>
      <c r="J71" s="41" t="s">
        <v>1048</v>
      </c>
      <c r="K71" s="204" t="s">
        <v>46</v>
      </c>
      <c r="L71" s="41"/>
      <c r="M71" s="41"/>
      <c r="N71" s="41"/>
      <c r="O71" s="41"/>
      <c r="P71" s="41"/>
      <c r="Q71" s="56">
        <f t="shared" si="1"/>
        <v>4</v>
      </c>
    </row>
    <row r="72" spans="1:17" ht="14.5" x14ac:dyDescent="0.35">
      <c r="A72" s="1">
        <v>2154289</v>
      </c>
      <c r="B72" s="1" t="s">
        <v>2438</v>
      </c>
      <c r="C72" s="41"/>
      <c r="D72" s="111" t="s">
        <v>162</v>
      </c>
      <c r="E72" s="41"/>
      <c r="F72" s="346">
        <v>4</v>
      </c>
      <c r="G72" s="346"/>
      <c r="H72" s="346">
        <v>5</v>
      </c>
      <c r="I72" s="41" t="s">
        <v>21</v>
      </c>
      <c r="J72" s="41" t="s">
        <v>1048</v>
      </c>
      <c r="K72" s="204" t="s">
        <v>46</v>
      </c>
      <c r="L72" s="41"/>
      <c r="M72" s="41"/>
      <c r="N72" s="41"/>
      <c r="O72" s="41"/>
      <c r="P72" s="41"/>
      <c r="Q72" s="56">
        <f t="shared" si="1"/>
        <v>4</v>
      </c>
    </row>
    <row r="73" spans="1:17" ht="14.5" x14ac:dyDescent="0.35">
      <c r="A73" s="1">
        <v>2154291</v>
      </c>
      <c r="B73" s="1" t="s">
        <v>2439</v>
      </c>
      <c r="C73" s="41"/>
      <c r="D73" s="111" t="s">
        <v>162</v>
      </c>
      <c r="E73" s="41"/>
      <c r="F73" s="346">
        <v>7</v>
      </c>
      <c r="G73" s="346">
        <v>7</v>
      </c>
      <c r="H73" s="346">
        <v>7</v>
      </c>
      <c r="I73" s="41" t="s">
        <v>21</v>
      </c>
      <c r="J73" s="41" t="s">
        <v>520</v>
      </c>
      <c r="K73" s="204" t="s">
        <v>46</v>
      </c>
      <c r="L73" s="41"/>
      <c r="M73" s="41"/>
      <c r="N73" s="41"/>
      <c r="O73" s="41"/>
      <c r="P73" s="41"/>
      <c r="Q73" s="56">
        <f t="shared" si="1"/>
        <v>7</v>
      </c>
    </row>
    <row r="74" spans="1:17" ht="14.5" x14ac:dyDescent="0.35">
      <c r="A74" s="1">
        <v>2152928</v>
      </c>
      <c r="B74" s="1" t="s">
        <v>2440</v>
      </c>
      <c r="C74" s="41"/>
      <c r="D74" s="111" t="s">
        <v>162</v>
      </c>
      <c r="E74" s="41"/>
      <c r="F74" s="346">
        <v>4</v>
      </c>
      <c r="G74" s="346">
        <v>4</v>
      </c>
      <c r="H74" s="346">
        <v>4</v>
      </c>
      <c r="I74" s="41" t="s">
        <v>21</v>
      </c>
      <c r="J74" s="41" t="s">
        <v>520</v>
      </c>
      <c r="K74" s="204" t="s">
        <v>46</v>
      </c>
      <c r="L74" s="41"/>
      <c r="M74" s="41"/>
      <c r="N74" s="41"/>
      <c r="O74" s="41"/>
      <c r="P74" s="41"/>
      <c r="Q74" s="56">
        <f t="shared" si="1"/>
        <v>4</v>
      </c>
    </row>
    <row r="75" spans="1:17" ht="14.5" x14ac:dyDescent="0.35">
      <c r="A75" s="1">
        <v>2152929</v>
      </c>
      <c r="B75" s="1" t="s">
        <v>2441</v>
      </c>
      <c r="C75" s="41"/>
      <c r="D75" s="111" t="s">
        <v>162</v>
      </c>
      <c r="E75" s="41"/>
      <c r="F75" s="346">
        <v>4</v>
      </c>
      <c r="G75" s="346">
        <v>4</v>
      </c>
      <c r="H75" s="346">
        <v>4</v>
      </c>
      <c r="I75" s="41" t="s">
        <v>21</v>
      </c>
      <c r="J75" s="41" t="s">
        <v>520</v>
      </c>
      <c r="K75" s="204" t="s">
        <v>46</v>
      </c>
      <c r="L75" s="41"/>
      <c r="M75" s="41"/>
      <c r="N75" s="41"/>
      <c r="O75" s="41"/>
      <c r="P75" s="41"/>
      <c r="Q75" s="56">
        <f t="shared" si="1"/>
        <v>4</v>
      </c>
    </row>
    <row r="76" spans="1:17" ht="14.5" x14ac:dyDescent="0.35">
      <c r="A76" s="1">
        <v>2152934</v>
      </c>
      <c r="B76" s="1" t="s">
        <v>2442</v>
      </c>
      <c r="C76" s="41"/>
      <c r="D76" s="111" t="s">
        <v>162</v>
      </c>
      <c r="E76" s="41"/>
      <c r="F76" s="346">
        <v>4</v>
      </c>
      <c r="G76" s="346">
        <v>3</v>
      </c>
      <c r="H76" s="346">
        <v>3</v>
      </c>
      <c r="I76" s="41" t="s">
        <v>21</v>
      </c>
      <c r="J76" s="41" t="s">
        <v>520</v>
      </c>
      <c r="K76" s="204" t="s">
        <v>46</v>
      </c>
      <c r="L76" s="41"/>
      <c r="M76" s="41"/>
      <c r="N76" s="41"/>
      <c r="O76" s="41"/>
      <c r="P76" s="41"/>
      <c r="Q76" s="56">
        <f t="shared" si="1"/>
        <v>3</v>
      </c>
    </row>
    <row r="77" spans="1:17" ht="14.5" x14ac:dyDescent="0.35">
      <c r="A77" s="1">
        <v>2152936</v>
      </c>
      <c r="B77" s="1" t="s">
        <v>2443</v>
      </c>
      <c r="C77" s="41"/>
      <c r="D77" s="111" t="s">
        <v>162</v>
      </c>
      <c r="E77" s="41"/>
      <c r="F77" s="346">
        <v>4</v>
      </c>
      <c r="G77" s="346"/>
      <c r="H77" s="346">
        <v>4</v>
      </c>
      <c r="I77" s="41" t="s">
        <v>104</v>
      </c>
      <c r="J77" s="41" t="s">
        <v>546</v>
      </c>
      <c r="K77" s="204" t="s">
        <v>46</v>
      </c>
      <c r="L77" s="41"/>
      <c r="M77" s="41"/>
      <c r="N77" s="41"/>
      <c r="O77" s="41"/>
      <c r="P77" s="41"/>
      <c r="Q77" s="56">
        <f t="shared" si="1"/>
        <v>4</v>
      </c>
    </row>
    <row r="78" spans="1:17" ht="14.5" x14ac:dyDescent="0.35">
      <c r="A78" s="1">
        <v>2152937</v>
      </c>
      <c r="B78" s="1" t="s">
        <v>2444</v>
      </c>
      <c r="C78" s="41"/>
      <c r="D78" s="111" t="s">
        <v>162</v>
      </c>
      <c r="E78" s="41"/>
      <c r="F78" s="346">
        <v>5</v>
      </c>
      <c r="G78" s="346"/>
      <c r="H78" s="346">
        <v>6</v>
      </c>
      <c r="I78" s="41" t="s">
        <v>104</v>
      </c>
      <c r="J78" s="41" t="s">
        <v>546</v>
      </c>
      <c r="K78" s="204" t="s">
        <v>46</v>
      </c>
      <c r="L78" s="41"/>
      <c r="M78" s="41"/>
      <c r="N78" s="41"/>
      <c r="O78" s="41"/>
      <c r="P78" s="41"/>
      <c r="Q78" s="56">
        <f t="shared" si="1"/>
        <v>5</v>
      </c>
    </row>
    <row r="79" spans="1:17" ht="14.5" x14ac:dyDescent="0.35">
      <c r="A79" s="1">
        <v>2153951</v>
      </c>
      <c r="B79" s="1" t="s">
        <v>2445</v>
      </c>
      <c r="C79" s="41"/>
      <c r="D79" s="111" t="s">
        <v>162</v>
      </c>
      <c r="E79" s="41"/>
      <c r="F79" s="346">
        <v>4</v>
      </c>
      <c r="G79" s="346">
        <v>4</v>
      </c>
      <c r="H79" s="346">
        <v>4</v>
      </c>
      <c r="I79" s="41" t="s">
        <v>104</v>
      </c>
      <c r="J79" s="41" t="s">
        <v>39</v>
      </c>
      <c r="K79" s="204" t="s">
        <v>46</v>
      </c>
      <c r="L79" s="41"/>
      <c r="M79" s="41"/>
      <c r="N79" s="41"/>
      <c r="O79" s="41"/>
      <c r="P79" s="41"/>
      <c r="Q79" s="56">
        <f t="shared" si="1"/>
        <v>4</v>
      </c>
    </row>
    <row r="80" spans="1:17" ht="14.5" x14ac:dyDescent="0.35">
      <c r="A80" s="1">
        <v>2153952</v>
      </c>
      <c r="B80" s="1" t="s">
        <v>2446</v>
      </c>
      <c r="C80" s="41"/>
      <c r="D80" s="111" t="s">
        <v>162</v>
      </c>
      <c r="E80" s="41"/>
      <c r="F80" s="346">
        <v>4</v>
      </c>
      <c r="G80" s="346">
        <v>4</v>
      </c>
      <c r="H80" s="346">
        <v>4</v>
      </c>
      <c r="I80" s="41" t="s">
        <v>104</v>
      </c>
      <c r="J80" s="41" t="s">
        <v>39</v>
      </c>
      <c r="K80" s="204" t="s">
        <v>46</v>
      </c>
      <c r="L80" s="41"/>
      <c r="M80" s="41"/>
      <c r="N80" s="41"/>
      <c r="O80" s="41"/>
      <c r="P80" s="41"/>
      <c r="Q80" s="56">
        <f t="shared" ref="Q80:Q96" si="2">IF(ISBLANK(G80),F80,G80)</f>
        <v>4</v>
      </c>
    </row>
    <row r="81" spans="1:17" ht="14.5" x14ac:dyDescent="0.35">
      <c r="A81" s="1">
        <v>2153953</v>
      </c>
      <c r="B81" s="1" t="s">
        <v>2447</v>
      </c>
      <c r="C81" s="41"/>
      <c r="D81" s="111" t="s">
        <v>162</v>
      </c>
      <c r="E81" s="41"/>
      <c r="F81" s="346">
        <v>4</v>
      </c>
      <c r="G81" s="346">
        <v>3</v>
      </c>
      <c r="H81" s="346">
        <v>3</v>
      </c>
      <c r="I81" s="41" t="s">
        <v>104</v>
      </c>
      <c r="J81" s="41" t="s">
        <v>39</v>
      </c>
      <c r="K81" s="204" t="s">
        <v>46</v>
      </c>
      <c r="L81" s="41"/>
      <c r="M81" s="41"/>
      <c r="N81" s="41"/>
      <c r="O81" s="41"/>
      <c r="P81" s="41"/>
      <c r="Q81" s="56">
        <f t="shared" si="2"/>
        <v>3</v>
      </c>
    </row>
    <row r="82" spans="1:17" ht="14.5" x14ac:dyDescent="0.35">
      <c r="A82" s="1">
        <v>2153955</v>
      </c>
      <c r="B82" s="1" t="s">
        <v>2448</v>
      </c>
      <c r="C82" s="41"/>
      <c r="D82" s="111" t="s">
        <v>162</v>
      </c>
      <c r="E82" s="41"/>
      <c r="F82" s="346">
        <v>4</v>
      </c>
      <c r="G82" s="346">
        <v>3</v>
      </c>
      <c r="H82" s="346">
        <v>3</v>
      </c>
      <c r="I82" s="41" t="s">
        <v>104</v>
      </c>
      <c r="J82" s="41" t="s">
        <v>39</v>
      </c>
      <c r="K82" s="204" t="s">
        <v>46</v>
      </c>
      <c r="L82" s="41"/>
      <c r="M82" s="41"/>
      <c r="N82" s="41"/>
      <c r="O82" s="41"/>
      <c r="P82" s="41"/>
      <c r="Q82" s="56">
        <f t="shared" si="2"/>
        <v>3</v>
      </c>
    </row>
    <row r="83" spans="1:17" ht="14.5" x14ac:dyDescent="0.35">
      <c r="A83" s="1">
        <v>2153956</v>
      </c>
      <c r="B83" s="1" t="s">
        <v>2449</v>
      </c>
      <c r="C83" s="41"/>
      <c r="D83" s="111" t="s">
        <v>162</v>
      </c>
      <c r="E83" s="41"/>
      <c r="F83" s="346">
        <v>4</v>
      </c>
      <c r="G83" s="346"/>
      <c r="H83" s="346">
        <v>4</v>
      </c>
      <c r="I83" s="41" t="s">
        <v>104</v>
      </c>
      <c r="J83" s="41" t="s">
        <v>1048</v>
      </c>
      <c r="K83" s="204" t="s">
        <v>46</v>
      </c>
      <c r="L83" s="41"/>
      <c r="M83" s="41"/>
      <c r="N83" s="41"/>
      <c r="O83" s="41"/>
      <c r="P83" s="41"/>
      <c r="Q83" s="56">
        <f t="shared" si="2"/>
        <v>4</v>
      </c>
    </row>
    <row r="84" spans="1:17" ht="14.5" x14ac:dyDescent="0.35">
      <c r="A84" s="1">
        <v>2153959</v>
      </c>
      <c r="B84" s="1" t="s">
        <v>2450</v>
      </c>
      <c r="C84" s="41"/>
      <c r="D84" s="111" t="s">
        <v>162</v>
      </c>
      <c r="E84" s="41"/>
      <c r="F84" s="346">
        <v>6</v>
      </c>
      <c r="G84" s="346">
        <v>3</v>
      </c>
      <c r="H84" s="346">
        <v>3</v>
      </c>
      <c r="I84" s="41" t="s">
        <v>104</v>
      </c>
      <c r="J84" s="41" t="s">
        <v>520</v>
      </c>
      <c r="K84" s="204" t="s">
        <v>46</v>
      </c>
      <c r="L84" s="41"/>
      <c r="M84" s="41"/>
      <c r="N84" s="41"/>
      <c r="O84" s="41"/>
      <c r="P84" s="41"/>
      <c r="Q84" s="56">
        <f t="shared" si="2"/>
        <v>3</v>
      </c>
    </row>
    <row r="85" spans="1:17" ht="14.5" x14ac:dyDescent="0.35">
      <c r="A85" s="1">
        <v>2153960</v>
      </c>
      <c r="B85" s="1" t="s">
        <v>2451</v>
      </c>
      <c r="C85" s="41"/>
      <c r="D85" s="111" t="s">
        <v>162</v>
      </c>
      <c r="E85" s="41"/>
      <c r="F85" s="346">
        <v>3</v>
      </c>
      <c r="G85" s="346"/>
      <c r="H85" s="346"/>
      <c r="I85" s="41" t="s">
        <v>104</v>
      </c>
      <c r="J85" s="41" t="s">
        <v>546</v>
      </c>
      <c r="K85" s="204" t="s">
        <v>46</v>
      </c>
      <c r="L85" s="41"/>
      <c r="M85" s="41"/>
      <c r="N85" s="41"/>
      <c r="O85" s="41"/>
      <c r="P85" s="41"/>
      <c r="Q85" s="56">
        <f t="shared" si="2"/>
        <v>3</v>
      </c>
    </row>
    <row r="86" spans="1:17" ht="14.5" x14ac:dyDescent="0.35">
      <c r="A86" s="1">
        <v>2153961</v>
      </c>
      <c r="B86" s="1" t="s">
        <v>2452</v>
      </c>
      <c r="C86" s="41"/>
      <c r="D86" s="111" t="s">
        <v>162</v>
      </c>
      <c r="E86" s="41"/>
      <c r="F86" s="346">
        <v>3</v>
      </c>
      <c r="G86" s="346"/>
      <c r="H86" s="346"/>
      <c r="I86" s="41" t="s">
        <v>104</v>
      </c>
      <c r="J86" s="41" t="s">
        <v>546</v>
      </c>
      <c r="K86" s="204" t="s">
        <v>46</v>
      </c>
      <c r="L86" s="41"/>
      <c r="M86" s="41"/>
      <c r="N86" s="41"/>
      <c r="O86" s="41"/>
      <c r="P86" s="41"/>
      <c r="Q86" s="56">
        <f t="shared" si="2"/>
        <v>3</v>
      </c>
    </row>
    <row r="87" spans="1:17" ht="14.5" x14ac:dyDescent="0.35">
      <c r="A87" s="1">
        <v>2153962</v>
      </c>
      <c r="B87" s="1" t="s">
        <v>2453</v>
      </c>
      <c r="C87" s="41"/>
      <c r="D87" s="111" t="s">
        <v>162</v>
      </c>
      <c r="E87" s="41"/>
      <c r="F87" s="346">
        <v>3</v>
      </c>
      <c r="G87" s="346"/>
      <c r="H87" s="346">
        <v>3</v>
      </c>
      <c r="I87" s="41" t="s">
        <v>104</v>
      </c>
      <c r="J87" s="41" t="s">
        <v>1048</v>
      </c>
      <c r="K87" s="204" t="s">
        <v>46</v>
      </c>
      <c r="L87" s="41"/>
      <c r="M87" s="41"/>
      <c r="N87" s="41"/>
      <c r="O87" s="41"/>
      <c r="P87" s="41"/>
      <c r="Q87" s="56">
        <f t="shared" si="2"/>
        <v>3</v>
      </c>
    </row>
    <row r="88" spans="1:17" ht="14.5" x14ac:dyDescent="0.35">
      <c r="A88" s="1">
        <v>2153963</v>
      </c>
      <c r="B88" s="1" t="s">
        <v>2454</v>
      </c>
      <c r="C88" s="41"/>
      <c r="D88" s="111" t="s">
        <v>162</v>
      </c>
      <c r="E88" s="41"/>
      <c r="F88" s="346">
        <v>3</v>
      </c>
      <c r="G88" s="346"/>
      <c r="H88" s="346">
        <v>3</v>
      </c>
      <c r="I88" s="41" t="s">
        <v>104</v>
      </c>
      <c r="J88" s="41" t="s">
        <v>1048</v>
      </c>
      <c r="K88" s="204" t="s">
        <v>46</v>
      </c>
      <c r="L88" s="41"/>
      <c r="M88" s="41"/>
      <c r="N88" s="41"/>
      <c r="O88" s="41"/>
      <c r="P88" s="41"/>
      <c r="Q88" s="56">
        <f t="shared" si="2"/>
        <v>3</v>
      </c>
    </row>
    <row r="89" spans="1:17" ht="14.5" x14ac:dyDescent="0.35">
      <c r="A89" s="1">
        <v>2153964</v>
      </c>
      <c r="B89" s="1" t="s">
        <v>2455</v>
      </c>
      <c r="C89" s="41"/>
      <c r="D89" s="111" t="s">
        <v>162</v>
      </c>
      <c r="E89" s="41"/>
      <c r="F89" s="346">
        <v>6</v>
      </c>
      <c r="G89" s="346"/>
      <c r="H89" s="346">
        <v>8</v>
      </c>
      <c r="I89" s="41" t="s">
        <v>104</v>
      </c>
      <c r="J89" s="41" t="s">
        <v>546</v>
      </c>
      <c r="K89" s="204" t="s">
        <v>46</v>
      </c>
      <c r="L89" s="41"/>
      <c r="M89" s="41"/>
      <c r="N89" s="41"/>
      <c r="O89" s="41"/>
      <c r="P89" s="41"/>
      <c r="Q89" s="56">
        <f t="shared" si="2"/>
        <v>6</v>
      </c>
    </row>
    <row r="90" spans="1:17" ht="14.5" x14ac:dyDescent="0.35">
      <c r="A90" s="1">
        <v>2153965</v>
      </c>
      <c r="B90" s="1" t="s">
        <v>2456</v>
      </c>
      <c r="C90" s="41"/>
      <c r="D90" s="111" t="s">
        <v>162</v>
      </c>
      <c r="E90" s="41"/>
      <c r="F90" s="346">
        <v>3</v>
      </c>
      <c r="G90" s="346"/>
      <c r="H90" s="346">
        <v>3</v>
      </c>
      <c r="I90" s="41" t="s">
        <v>104</v>
      </c>
      <c r="J90" s="41" t="s">
        <v>546</v>
      </c>
      <c r="K90" s="204" t="s">
        <v>46</v>
      </c>
      <c r="L90" s="41"/>
      <c r="M90" s="41"/>
      <c r="N90" s="41"/>
      <c r="O90" s="41"/>
      <c r="P90" s="41"/>
      <c r="Q90" s="56">
        <f t="shared" si="2"/>
        <v>3</v>
      </c>
    </row>
    <row r="91" spans="1:17" ht="14.5" x14ac:dyDescent="0.35">
      <c r="A91" s="1">
        <v>2153966</v>
      </c>
      <c r="B91" s="1" t="s">
        <v>2457</v>
      </c>
      <c r="C91" s="41"/>
      <c r="D91" s="111" t="s">
        <v>162</v>
      </c>
      <c r="E91" s="41"/>
      <c r="F91" s="346">
        <v>4</v>
      </c>
      <c r="G91" s="346">
        <v>3</v>
      </c>
      <c r="H91" s="346">
        <v>3</v>
      </c>
      <c r="I91" s="41" t="s">
        <v>104</v>
      </c>
      <c r="J91" s="41" t="s">
        <v>30</v>
      </c>
      <c r="K91" s="204" t="s">
        <v>46</v>
      </c>
      <c r="L91" s="41"/>
      <c r="M91" s="41"/>
      <c r="N91" s="41"/>
      <c r="O91" s="41"/>
      <c r="P91" s="41"/>
      <c r="Q91" s="56">
        <f t="shared" si="2"/>
        <v>3</v>
      </c>
    </row>
    <row r="92" spans="1:17" ht="14.5" x14ac:dyDescent="0.35">
      <c r="A92" s="1">
        <v>2153968</v>
      </c>
      <c r="B92" s="1" t="s">
        <v>2458</v>
      </c>
      <c r="C92" s="41"/>
      <c r="D92" s="111" t="s">
        <v>162</v>
      </c>
      <c r="E92" s="41"/>
      <c r="F92" s="346">
        <v>4</v>
      </c>
      <c r="G92" s="346">
        <v>4</v>
      </c>
      <c r="H92" s="346">
        <v>4</v>
      </c>
      <c r="I92" s="41" t="s">
        <v>104</v>
      </c>
      <c r="J92" s="41" t="s">
        <v>39</v>
      </c>
      <c r="K92" s="204" t="s">
        <v>46</v>
      </c>
      <c r="L92" s="41"/>
      <c r="M92" s="41"/>
      <c r="N92" s="41"/>
      <c r="O92" s="41"/>
      <c r="P92" s="41"/>
      <c r="Q92" s="56">
        <f t="shared" si="2"/>
        <v>4</v>
      </c>
    </row>
    <row r="93" spans="1:17" ht="14.5" x14ac:dyDescent="0.35">
      <c r="A93" s="1">
        <v>2153969</v>
      </c>
      <c r="B93" s="1" t="s">
        <v>2459</v>
      </c>
      <c r="C93" s="41"/>
      <c r="D93" s="111" t="s">
        <v>162</v>
      </c>
      <c r="E93" s="41"/>
      <c r="F93" s="346">
        <v>4</v>
      </c>
      <c r="G93" s="346">
        <v>4</v>
      </c>
      <c r="H93" s="346">
        <v>4</v>
      </c>
      <c r="I93" s="41" t="s">
        <v>104</v>
      </c>
      <c r="J93" s="41" t="s">
        <v>39</v>
      </c>
      <c r="K93" s="204" t="s">
        <v>46</v>
      </c>
      <c r="L93" s="41"/>
      <c r="M93" s="41"/>
      <c r="N93" s="41"/>
      <c r="O93" s="41"/>
      <c r="P93" s="41"/>
      <c r="Q93" s="56">
        <f t="shared" si="2"/>
        <v>4</v>
      </c>
    </row>
    <row r="94" spans="1:17" ht="14.5" x14ac:dyDescent="0.35">
      <c r="A94" s="1">
        <v>2153970</v>
      </c>
      <c r="B94" s="1" t="s">
        <v>2460</v>
      </c>
      <c r="C94" s="41"/>
      <c r="D94" s="111" t="s">
        <v>162</v>
      </c>
      <c r="E94" s="41"/>
      <c r="F94" s="346" t="s">
        <v>2461</v>
      </c>
      <c r="G94" s="346"/>
      <c r="H94" s="346"/>
      <c r="I94" s="26" t="s">
        <v>2461</v>
      </c>
      <c r="J94" s="41" t="s">
        <v>39</v>
      </c>
      <c r="K94" s="41"/>
      <c r="L94" s="41"/>
      <c r="M94" s="41"/>
      <c r="N94" s="41"/>
      <c r="O94" s="41"/>
      <c r="P94" s="41"/>
      <c r="Q94" s="56" t="str">
        <f t="shared" si="2"/>
        <v>Clubbed with 2153971</v>
      </c>
    </row>
    <row r="95" spans="1:17" ht="14.5" x14ac:dyDescent="0.35">
      <c r="A95" s="1">
        <v>2153971</v>
      </c>
      <c r="B95" s="1" t="s">
        <v>2462</v>
      </c>
      <c r="C95" s="41"/>
      <c r="D95" s="111" t="s">
        <v>162</v>
      </c>
      <c r="E95" s="41"/>
      <c r="F95" s="346">
        <v>5</v>
      </c>
      <c r="G95" s="346">
        <v>4</v>
      </c>
      <c r="H95" s="346">
        <v>4</v>
      </c>
      <c r="I95" s="41" t="s">
        <v>104</v>
      </c>
      <c r="J95" s="41" t="s">
        <v>39</v>
      </c>
      <c r="K95" s="204" t="s">
        <v>46</v>
      </c>
      <c r="L95" s="41"/>
      <c r="M95" s="41"/>
      <c r="N95" s="41"/>
      <c r="O95" s="41"/>
      <c r="P95" s="41"/>
      <c r="Q95" s="56">
        <f t="shared" si="2"/>
        <v>4</v>
      </c>
    </row>
    <row r="96" spans="1:17" ht="14.5" x14ac:dyDescent="0.35">
      <c r="A96" s="1">
        <v>2153980</v>
      </c>
      <c r="B96" s="1" t="s">
        <v>1196</v>
      </c>
      <c r="C96" s="41"/>
      <c r="D96" s="111" t="s">
        <v>162</v>
      </c>
      <c r="E96" s="41"/>
      <c r="F96" s="346">
        <v>6</v>
      </c>
      <c r="G96" s="346"/>
      <c r="H96" s="346"/>
      <c r="I96" s="41" t="s">
        <v>104</v>
      </c>
      <c r="J96" s="41" t="s">
        <v>46</v>
      </c>
      <c r="K96" s="41"/>
      <c r="L96" s="41"/>
      <c r="M96" s="41"/>
      <c r="N96" s="41"/>
      <c r="O96" s="41"/>
      <c r="P96" s="41"/>
      <c r="Q96" s="56">
        <f t="shared" si="2"/>
        <v>6</v>
      </c>
    </row>
  </sheetData>
  <autoFilter ref="A2:Q96" xr:uid="{D1E433AB-90F2-4D14-A1A3-F4072BA7FEAC}"/>
  <mergeCells count="1">
    <mergeCell ref="A1:P1"/>
  </mergeCells>
  <hyperlinks>
    <hyperlink ref="A3" r:id="rId1" display="https://octane.deloitte.com/ui/entity-navigation.jsp?p=1001/399004&amp;entityType=work_item&amp;id=2124140" xr:uid="{680DFE5D-60C7-44D4-A6F1-020184E062ED}"/>
    <hyperlink ref="A4" r:id="rId2" display="https://octane.deloitte.com/ui/entity-navigation.jsp?p=1001/399004&amp;entityType=work_item&amp;id=2124141" xr:uid="{F375DB49-E330-45D4-A822-0C22D05DD0D5}"/>
    <hyperlink ref="A5" r:id="rId3" display="https://octane.deloitte.com/ui/entity-navigation.jsp?p=1001/399004&amp;entityType=work_item&amp;id=2149393" xr:uid="{6D216265-F8BE-488C-8C33-A0F7889E17B0}"/>
    <hyperlink ref="A6" r:id="rId4" display="https://octane.deloitte.com/ui/entity-navigation.jsp?p=1001/399004&amp;entityType=work_item&amp;id=2149402" xr:uid="{C0C47577-B472-4D44-9669-7259D688F8A0}"/>
    <hyperlink ref="A7" r:id="rId5" display="https://octane.deloitte.com/ui/entity-navigation.jsp?p=1001/399004&amp;entityType=work_item&amp;id=2149403" xr:uid="{A668ABE3-B365-4991-8477-83BB6106B537}"/>
    <hyperlink ref="A8" r:id="rId6" display="https://octane.deloitte.com/ui/entity-navigation.jsp?p=1001/399004&amp;entityType=work_item&amp;id=2153046" xr:uid="{728988EB-FFE8-4FBB-9B84-75EC2C12812F}"/>
    <hyperlink ref="A9" r:id="rId7" display="https://octane.deloitte.com/ui/entity-navigation.jsp?p=1001/399004&amp;entityType=work_item&amp;id=2153050" xr:uid="{6E137EAE-093D-42BC-AB3C-06952024C7C1}"/>
    <hyperlink ref="A10" r:id="rId8" display="https://octane.deloitte.com/ui/entity-navigation.jsp?p=1001/399004&amp;entityType=work_item&amp;id=2153051" xr:uid="{CC9E09D0-BCCB-4E9B-8CFB-5D407119966E}"/>
    <hyperlink ref="A11" r:id="rId9" display="https://octane.deloitte.com/ui/entity-navigation.jsp?p=1001/399004&amp;entityType=work_item&amp;id=2153052" xr:uid="{534FC1E4-12D9-4EB6-97A3-26EE495492A6}"/>
    <hyperlink ref="A12" r:id="rId10" display="https://octane.deloitte.com/ui/entity-navigation.jsp?p=1001/399004&amp;entityType=work_item&amp;id=2153053" xr:uid="{9A99EC9A-5583-4EE6-BE81-0BF69E303E32}"/>
    <hyperlink ref="A13" r:id="rId11" display="https://octane.deloitte.com/ui/entity-navigation.jsp?p=1001/399004&amp;entityType=work_item&amp;id=2153054" xr:uid="{33D89A15-B065-4795-A806-A7274D159DA0}"/>
    <hyperlink ref="A14" r:id="rId12" display="https://octane.deloitte.com/ui/entity-navigation.jsp?p=1001/399004&amp;entityType=work_item&amp;id=2153055" xr:uid="{2D60F31A-4DC7-4453-A590-F6B2C1B1AB35}"/>
    <hyperlink ref="A15" r:id="rId13" display="https://octane.deloitte.com/ui/entity-navigation.jsp?p=1001/399004&amp;entityType=work_item&amp;id=2153056" xr:uid="{11FB1BA0-5AA0-4FD3-B0AA-1120A6A984FB}"/>
    <hyperlink ref="A16" r:id="rId14" display="https://octane.deloitte.com/ui/entity-navigation.jsp?p=1001/399004&amp;entityType=work_item&amp;id=2153057" xr:uid="{B80C9DC7-A461-4241-AED9-A4B69A6EDB80}"/>
    <hyperlink ref="A17" r:id="rId15" display="https://octane.deloitte.com/ui/entity-navigation.jsp?p=1001/399004&amp;entityType=work_item&amp;id=2153058" xr:uid="{420CA580-5B82-44FC-BB82-17C7A6E249D5}"/>
    <hyperlink ref="A18" r:id="rId16" display="https://octane.deloitte.com/ui/entity-navigation.jsp?p=1001/399004&amp;entityType=work_item&amp;id=2153059" xr:uid="{7325B30E-0B3D-47F4-B3B3-9242C476B0A0}"/>
    <hyperlink ref="A19" r:id="rId17" display="https://octane.deloitte.com/ui/entity-navigation.jsp?p=1001/399004&amp;entityType=work_item&amp;id=2153061" xr:uid="{4A53956B-6DB3-462B-B72F-4481DE5C1FD0}"/>
    <hyperlink ref="A20" r:id="rId18" display="https://octane.deloitte.com/ui/entity-navigation.jsp?p=1001/399004&amp;entityType=work_item&amp;id=2153063" xr:uid="{875BEAC4-1753-4D67-849D-D8DB785C1784}"/>
    <hyperlink ref="A21" r:id="rId19" display="https://octane.deloitte.com/ui/entity-navigation.jsp?p=1001/399004&amp;entityType=work_item&amp;id=2153065" xr:uid="{78D7CE76-9F9F-4DC4-A2CA-A7A4B65C3299}"/>
    <hyperlink ref="A22" r:id="rId20" display="https://octane.deloitte.com/ui/entity-navigation.jsp?p=1001/399004&amp;entityType=work_item&amp;id=2153066" xr:uid="{41213935-015C-41B2-BE2C-7BE636BDC05D}"/>
    <hyperlink ref="A23" r:id="rId21" display="https://octane.deloitte.com/ui/entity-navigation.jsp?p=1001/399004&amp;entityType=work_item&amp;id=2153075" xr:uid="{464E5884-D001-457F-A47D-D4CDB4165FA8}"/>
    <hyperlink ref="A24" r:id="rId22" display="https://octane.deloitte.com/ui/entity-navigation.jsp?p=1001/399004&amp;entityType=work_item&amp;id=2153078" xr:uid="{D00778F4-6A0A-4846-8A8B-A07D7F0120A9}"/>
    <hyperlink ref="A25" r:id="rId23" display="https://octane.deloitte.com/ui/entity-navigation.jsp?p=1001/399004&amp;entityType=work_item&amp;id=2153080" xr:uid="{A48C1444-6BCC-4478-B576-AF211762284E}"/>
    <hyperlink ref="A26" r:id="rId24" display="https://octane.deloitte.com/ui/entity-navigation.jsp?p=1001/399004&amp;entityType=work_item&amp;id=2153082" xr:uid="{0B9C7F6B-DB8B-4A18-BC07-DB5F35352A5D}"/>
    <hyperlink ref="A27" r:id="rId25" display="https://octane.deloitte.com/ui/entity-navigation.jsp?p=1001/399004&amp;entityType=work_item&amp;id=2153083" xr:uid="{9D2F0B50-E982-44B6-90F9-1B48CBF75DBA}"/>
    <hyperlink ref="A28" r:id="rId26" display="https://octane.deloitte.com/ui/entity-navigation.jsp?p=1001/399004&amp;entityType=work_item&amp;id=2153089" xr:uid="{B67D7EB4-BE92-429E-BC33-9A34C9A64D53}"/>
    <hyperlink ref="A29" r:id="rId27" display="https://octane.deloitte.com/ui/entity-navigation.jsp?p=1001/399004&amp;entityType=work_item&amp;id=2153090" xr:uid="{28A690E5-711D-4748-BC7D-016A9060D791}"/>
    <hyperlink ref="A30" r:id="rId28" display="https://octane.deloitte.com/ui/entity-navigation.jsp?p=1001/399004&amp;entityType=work_item&amp;id=2153091" xr:uid="{C9F972AA-2441-496C-9AF2-D7944B6DFBE8}"/>
    <hyperlink ref="A31" r:id="rId29" display="https://octane.deloitte.com/ui/entity-navigation.jsp?p=1001/399004&amp;entityType=work_item&amp;id=2153092" xr:uid="{EEC923B4-0AEE-4120-BA1A-7F20405B4A60}"/>
    <hyperlink ref="A32" r:id="rId30" display="https://octane.deloitte.com/ui/entity-navigation.jsp?p=1001/399004&amp;entityType=work_item&amp;id=2153093" xr:uid="{56E896A4-793C-461F-9FB1-DD3777BF2DDD}"/>
    <hyperlink ref="A33" r:id="rId31" display="https://octane.deloitte.com/ui/entity-navigation.jsp?p=1001/399004&amp;entityType=work_item&amp;id=2153101" xr:uid="{76AFFA73-ADBC-4AC9-8DBC-EBC9EFBA47B1}"/>
    <hyperlink ref="A34" r:id="rId32" display="https://octane.deloitte.com/ui/entity-navigation.jsp?p=1001/399004&amp;entityType=work_item&amp;id=2153103" xr:uid="{57D6BE88-FCE6-4DF6-8A8A-31CFB940B79A}"/>
    <hyperlink ref="A35" r:id="rId33" display="https://octane.deloitte.com/ui/entity-navigation.jsp?p=1001/399004&amp;entityType=work_item&amp;id=2153104" xr:uid="{15718803-52B4-490F-BF6D-41A468995BF5}"/>
    <hyperlink ref="A36" r:id="rId34" display="https://octane.deloitte.com/ui/entity-navigation.jsp?p=1001/399004&amp;entityType=work_item&amp;id=2153105" xr:uid="{5AD92503-EA24-456A-9F51-9E8268A24637}"/>
    <hyperlink ref="A37" r:id="rId35" display="https://octane.deloitte.com/ui/entity-navigation.jsp?p=1001/399004&amp;entityType=work_item&amp;id=2153106" xr:uid="{D3E6A8C8-0E2D-4B17-980C-DF19DD181B4B}"/>
    <hyperlink ref="A38" r:id="rId36" display="https://octane.deloitte.com/ui/entity-navigation.jsp?p=1001/399004&amp;entityType=work_item&amp;id=2153107" xr:uid="{197D21C2-F647-497C-AB0A-AB95215F4B9D}"/>
    <hyperlink ref="A39" r:id="rId37" display="https://octane.deloitte.com/ui/entity-navigation.jsp?p=1001/399004&amp;entityType=work_item&amp;id=2153108" xr:uid="{138F09F6-3229-4D1F-8D89-49B40FAE714E}"/>
    <hyperlink ref="A40" r:id="rId38" display="https://octane.deloitte.com/ui/entity-navigation.jsp?p=1001/399004&amp;entityType=work_item&amp;id=2153109" xr:uid="{0036BE74-733C-4DE5-A53E-8E31DB982A9E}"/>
    <hyperlink ref="A41" r:id="rId39" display="https://octane.deloitte.com/ui/entity-navigation.jsp?p=1001/399004&amp;entityType=work_item&amp;id=2153110" xr:uid="{C6AE5ADA-8404-4AC3-9345-5F36668495D0}"/>
    <hyperlink ref="A42" r:id="rId40" display="https://octane.deloitte.com/ui/entity-navigation.jsp?p=1001/399004&amp;entityType=work_item&amp;id=2153112" xr:uid="{656297E3-1FCD-4501-BD08-F2AB260F59AF}"/>
    <hyperlink ref="A43" r:id="rId41" display="https://octane.deloitte.com/ui/entity-navigation.jsp?p=1001/399004&amp;entityType=work_item&amp;id=2153113" xr:uid="{70744920-88B7-498B-9F89-D52994ED6CAE}"/>
    <hyperlink ref="A44" r:id="rId42" display="https://octane.deloitte.com/ui/entity-navigation.jsp?p=1001/399004&amp;entityType=work_item&amp;id=2153114" xr:uid="{10E37A3E-43DF-483F-BF18-263C8F834661}"/>
    <hyperlink ref="A45" r:id="rId43" display="https://octane.deloitte.com/ui/entity-navigation.jsp?p=1001/399004&amp;entityType=work_item&amp;id=2153115" xr:uid="{CF8AB928-22BF-4D29-9E51-7921FB854F0F}"/>
    <hyperlink ref="A46" r:id="rId44" display="https://octane.deloitte.com/ui/entity-navigation.jsp?p=1001/399004&amp;entityType=work_item&amp;id=2153117" xr:uid="{FC4622B8-7520-4413-A8B2-CDA233E1A6E9}"/>
    <hyperlink ref="A47" r:id="rId45" display="https://octane.deloitte.com/ui/entity-navigation.jsp?p=1001/399004&amp;entityType=work_item&amp;id=2153118" xr:uid="{FBC0DE5E-492B-49A1-8A88-602E17B482BD}"/>
    <hyperlink ref="A48" r:id="rId46" display="https://octane.deloitte.com/ui/entity-navigation.jsp?p=1001/399004&amp;entityType=work_item&amp;id=2153972" xr:uid="{8FDE920B-B729-426A-92FD-54927BC7C853}"/>
    <hyperlink ref="A49" r:id="rId47" display="https://octane.deloitte.com/ui/entity-navigation.jsp?p=1001/399004&amp;entityType=work_item&amp;id=2153981" xr:uid="{E654BBFA-7484-4905-B5A6-5385BC56E93E}"/>
    <hyperlink ref="A50" r:id="rId48" display="https://octane.deloitte.com/ui/entity-navigation.jsp?p=1001/399004&amp;entityType=work_item&amp;id=2153982" xr:uid="{2003AA4D-D284-4EFB-841E-A0BEDEFC843D}"/>
    <hyperlink ref="A51" r:id="rId49" display="https://octane.deloitte.com/ui/entity-navigation.jsp?p=1001/399004&amp;entityType=work_item&amp;id=2153973" xr:uid="{3FA14769-7FDA-41ED-811C-36C0CFFF42F0}"/>
    <hyperlink ref="A52" r:id="rId50" display="https://octane.deloitte.com/ui/entity-navigation.jsp?p=1001/399004&amp;entityType=work_item&amp;id=2153983" xr:uid="{311B3418-8A93-4A1E-97E4-5E9A1A96C55A}"/>
    <hyperlink ref="A53" r:id="rId51" display="https://octane.deloitte.com/ui/entity-navigation.jsp?p=1001/399004&amp;entityType=work_item&amp;id=2153974" xr:uid="{17C51446-1728-439D-BE22-CA887D87B167}"/>
    <hyperlink ref="A54" r:id="rId52" display="https://octane.deloitte.com/ui/entity-navigation.jsp?p=1001/399004&amp;entityType=work_item&amp;id=2153975" xr:uid="{F1EB76D1-4647-4C91-ADA3-C6F6201C9D6D}"/>
    <hyperlink ref="A55" r:id="rId53" display="https://octane.deloitte.com/ui/entity-navigation.jsp?p=1001/399004&amp;entityType=work_item&amp;id=2154269" xr:uid="{5FD5F64F-7856-4CB1-8D39-F1C89E5DC112}"/>
    <hyperlink ref="A56" r:id="rId54" display="https://octane.deloitte.com/ui/entity-navigation.jsp?p=1001/399004&amp;entityType=work_item&amp;id=2153976" xr:uid="{43DAD270-C166-4791-ABC4-0FBD72E0A40D}"/>
    <hyperlink ref="A57" r:id="rId55" display="https://octane.deloitte.com/ui/entity-navigation.jsp?p=1001/399004&amp;entityType=work_item&amp;id=2153977" xr:uid="{22AF9CAE-7837-4CB7-A14D-F1142B1AEE34}"/>
    <hyperlink ref="A58" r:id="rId56" display="https://octane.deloitte.com/ui/entity-navigation.jsp?p=1001/399004&amp;entityType=work_item&amp;id=2153978" xr:uid="{2FAEBA8B-1AB6-4838-82E8-0BEC63EC6A6B}"/>
    <hyperlink ref="A59" r:id="rId57" display="https://octane.deloitte.com/ui/entity-navigation.jsp?p=1001/399004&amp;entityType=work_item&amp;id=2153979" xr:uid="{0D06D98C-098C-476F-8EAD-586CA63D6BAB}"/>
    <hyperlink ref="A60" r:id="rId58" display="https://octane.deloitte.com/ui/entity-navigation.jsp?p=1001/399004&amp;entityType=work_item&amp;id=2154270" xr:uid="{17837AFC-0D0C-4DE9-9B46-9A695E2C4B00}"/>
    <hyperlink ref="A61" r:id="rId59" display="https://octane.deloitte.com/ui/entity-navigation.jsp?p=1001/399004&amp;entityType=work_item&amp;id=2154271" xr:uid="{E9FB31CA-B36F-4357-8537-75CE3D9A1710}"/>
    <hyperlink ref="A62" r:id="rId60" display="https://octane.deloitte.com/ui/entity-navigation.jsp?p=1001/399004&amp;entityType=work_item&amp;id=2154272" xr:uid="{6EC94BB4-4A42-4CF8-AC33-43723EB01AC3}"/>
    <hyperlink ref="A63" r:id="rId61" display="https://octane.deloitte.com/ui/entity-navigation.jsp?p=1001/399004&amp;entityType=work_item&amp;id=2153984" xr:uid="{9A15E3F0-5D42-4C87-8189-D4F188EDF463}"/>
    <hyperlink ref="A64" r:id="rId62" display="https://octane.deloitte.com/ui/entity-navigation.jsp?p=1001/399004&amp;entityType=work_item&amp;id=2154273" xr:uid="{8869347A-01E9-4FB9-A94E-5E104A31ADB5}"/>
    <hyperlink ref="A65" r:id="rId63" display="https://octane.deloitte.com/ui/entity-navigation.jsp?p=1001/399004&amp;entityType=work_item&amp;id=2154274" xr:uid="{BB3DB71D-B8E7-4E6E-A371-6F560CAF2675}"/>
    <hyperlink ref="A66" r:id="rId64" display="https://octane.deloitte.com/ui/entity-navigation.jsp?p=1001/399004&amp;entityType=work_item&amp;id=2154275" xr:uid="{729E513C-8A89-4B75-9989-E088BFA6E2A3}"/>
    <hyperlink ref="A67" r:id="rId65" display="https://octane.deloitte.com/ui/entity-navigation.jsp?p=1001/399004&amp;entityType=work_item&amp;id=2153985" xr:uid="{B0FE3FB4-4726-4BBE-AD73-05CE5F000A6C}"/>
    <hyperlink ref="A68" r:id="rId66" display="https://octane.deloitte.com/ui/entity-navigation.jsp?p=1001/399004&amp;entityType=work_item&amp;id=2154276" xr:uid="{0A2CC293-1432-4FCE-A8E7-8D4392DA2DDA}"/>
    <hyperlink ref="A69" r:id="rId67" display="https://octane.deloitte.com/ui/entity-navigation.jsp?p=1001/399004&amp;entityType=work_item&amp;id=2154286" xr:uid="{AFDE6A62-7663-4740-9D3A-30C92BAE4AEF}"/>
    <hyperlink ref="A70" r:id="rId68" display="https://octane.deloitte.com/ui/entity-navigation.jsp?p=1001/399004&amp;entityType=work_item&amp;id=2153958" xr:uid="{C3A9BB10-E2CE-4965-9831-2E20D255DA13}"/>
    <hyperlink ref="A71" r:id="rId69" display="https://octane.deloitte.com/ui/entity-navigation.jsp?p=1001/399004&amp;entityType=work_item&amp;id=2154288" xr:uid="{02321168-760D-4529-B94E-B5E382805AAA}"/>
    <hyperlink ref="A72" r:id="rId70" display="https://octane.deloitte.com/ui/entity-navigation.jsp?p=1001/399004&amp;entityType=work_item&amp;id=2154289" xr:uid="{6F8026E4-15F4-4C98-84A7-BE6286CD10A6}"/>
    <hyperlink ref="A73" r:id="rId71" display="https://octane.deloitte.com/ui/entity-navigation.jsp?p=1001/399004&amp;entityType=work_item&amp;id=2154291" xr:uid="{39195784-F10D-4215-B8AB-31DFD6CB5944}"/>
    <hyperlink ref="A74" r:id="rId72" display="https://octane.deloitte.com/ui/entity-navigation.jsp?p=1001/399004&amp;entityType=work_item&amp;id=2152928" xr:uid="{6BC4CBA9-3A27-4A18-82CB-DA1A83B7BF17}"/>
    <hyperlink ref="A75" r:id="rId73" display="https://octane.deloitte.com/ui/entity-navigation.jsp?p=1001/399004&amp;entityType=work_item&amp;id=2152929" xr:uid="{3AF1297C-6F79-447C-B9D6-2C5376DACC29}"/>
    <hyperlink ref="A76" r:id="rId74" display="https://octane.deloitte.com/ui/entity-navigation.jsp?p=1001/399004&amp;entityType=work_item&amp;id=2152934" xr:uid="{BF31976F-E39E-498B-B2A5-9D55A0094968}"/>
    <hyperlink ref="A77" r:id="rId75" display="https://octane.deloitte.com/ui/entity-navigation.jsp?p=1001/399004&amp;entityType=work_item&amp;id=2152936" xr:uid="{EEF4945E-6E9D-4AAA-B359-BC521B6BEBAA}"/>
    <hyperlink ref="A78" r:id="rId76" display="https://octane.deloitte.com/ui/entity-navigation.jsp?p=1001/399004&amp;entityType=work_item&amp;id=2152937" xr:uid="{64B1242F-B05D-4BF4-8682-FC33CDC1A975}"/>
    <hyperlink ref="A79" r:id="rId77" display="https://octane.deloitte.com/ui/entity-navigation.jsp?p=1001/399004&amp;entityType=work_item&amp;id=2153951" xr:uid="{C9F632E1-DD13-459F-AB82-6668EB0681DF}"/>
    <hyperlink ref="A80" r:id="rId78" display="https://octane.deloitte.com/ui/entity-navigation.jsp?p=1001/399004&amp;entityType=work_item&amp;id=2153952" xr:uid="{C07FD1BA-DB39-4870-B7CD-B0EF87A723F1}"/>
    <hyperlink ref="A81" r:id="rId79" display="https://octane.deloitte.com/ui/entity-navigation.jsp?p=1001/399004&amp;entityType=work_item&amp;id=2153953" xr:uid="{3D80F252-2122-46BF-A507-429009ABAAE5}"/>
    <hyperlink ref="A82" r:id="rId80" display="https://octane.deloitte.com/ui/entity-navigation.jsp?p=1001/399004&amp;entityType=work_item&amp;id=2153955" xr:uid="{5A389FE7-55E6-4B9A-9539-18B10CF6CED6}"/>
    <hyperlink ref="A83" r:id="rId81" display="https://octane.deloitte.com/ui/entity-navigation.jsp?p=1001/399004&amp;entityType=work_item&amp;id=2153956" xr:uid="{FAFBED12-25DF-47F4-8C0B-775FEF54968B}"/>
    <hyperlink ref="A84" r:id="rId82" display="https://octane.deloitte.com/ui/entity-navigation.jsp?p=1001/399004&amp;entityType=work_item&amp;id=2153959" xr:uid="{CC25359F-9435-441D-B6EA-AC09F4251C06}"/>
    <hyperlink ref="A85" r:id="rId83" display="https://octane.deloitte.com/ui/entity-navigation.jsp?p=1001/399004&amp;entityType=work_item&amp;id=2153960" xr:uid="{EE991FDB-1652-4B4B-AD85-4DD65DC6859F}"/>
    <hyperlink ref="A86" r:id="rId84" display="https://octane.deloitte.com/ui/entity-navigation.jsp?p=1001/399004&amp;entityType=work_item&amp;id=2153961" xr:uid="{8F396E94-6FAC-4FE3-9638-3DDC708DD6E7}"/>
    <hyperlink ref="A87" r:id="rId85" display="https://octane.deloitte.com/ui/entity-navigation.jsp?p=1001/399004&amp;entityType=work_item&amp;id=2153962" xr:uid="{F10AD033-5B4F-443E-984B-B86F5C7CAFB4}"/>
    <hyperlink ref="A88" r:id="rId86" display="https://octane.deloitte.com/ui/entity-navigation.jsp?p=1001/399004&amp;entityType=work_item&amp;id=2153963" xr:uid="{B6B3C804-4CFC-4A51-8DCB-FD3D81E8074D}"/>
    <hyperlink ref="A89" r:id="rId87" display="https://octane.deloitte.com/ui/entity-navigation.jsp?p=1001/399004&amp;entityType=work_item&amp;id=2153964" xr:uid="{C5B0F616-AF20-4034-AA97-B28A9695BED8}"/>
    <hyperlink ref="A90" r:id="rId88" display="https://octane.deloitte.com/ui/entity-navigation.jsp?p=1001/399004&amp;entityType=work_item&amp;id=2153965" xr:uid="{CE4545A9-1DE9-4785-8256-2F565F308C91}"/>
    <hyperlink ref="A91" r:id="rId89" display="https://octane.deloitte.com/ui/entity-navigation.jsp?p=1001/399004&amp;entityType=work_item&amp;id=2153966" xr:uid="{5CF48A95-10A2-42C4-8A3C-925C60815B09}"/>
    <hyperlink ref="A92" r:id="rId90" display="https://octane.deloitte.com/ui/entity-navigation.jsp?p=1001/399004&amp;entityType=work_item&amp;id=2153968" xr:uid="{BD075950-6101-4995-AD83-41CE39ADE1C6}"/>
    <hyperlink ref="A93" r:id="rId91" display="https://octane.deloitte.com/ui/entity-navigation.jsp?p=1001/399004&amp;entityType=work_item&amp;id=2153969" xr:uid="{0DDB57BA-0F91-4AFD-B24A-ADFAA3F10C5D}"/>
    <hyperlink ref="A94" r:id="rId92" display="https://octane.deloitte.com/ui/entity-navigation.jsp?p=1001/399004&amp;entityType=work_item&amp;id=2153970" xr:uid="{D3BCD598-47BE-4415-B6BE-E8E367CED9B8}"/>
    <hyperlink ref="A95" r:id="rId93" display="https://octane.deloitte.com/ui/entity-navigation.jsp?p=1001/399004&amp;entityType=work_item&amp;id=2153971" xr:uid="{4153FEE0-6363-4BD2-B949-45F8FA4D00A2}"/>
    <hyperlink ref="A96" r:id="rId94" display="https://octane.deloitte.com/ui/entity-navigation.jsp?p=1001/399004&amp;entityType=work_item&amp;id=2153980" xr:uid="{84097D8E-9886-415F-9E97-8EEEA6E6D4A6}"/>
  </hyperlinks>
  <pageMargins left="0.7" right="0.7" top="0.75" bottom="0.75" header="0.3" footer="0.3"/>
  <pageSetup paperSize="9" orientation="portrait" r:id="rId9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68A03-3E0F-4D21-A0E4-7687EF6BFEB5}">
  <dimension ref="A1:AB71"/>
  <sheetViews>
    <sheetView zoomScaleNormal="100" workbookViewId="0">
      <pane xSplit="1" topLeftCell="B1" activePane="topRight" state="frozen"/>
      <selection pane="topRight" activeCell="Z76" sqref="Z76"/>
    </sheetView>
  </sheetViews>
  <sheetFormatPr defaultRowHeight="14.5" x14ac:dyDescent="0.35"/>
  <cols>
    <col min="1" max="1" width="14.1796875" bestFit="1" customWidth="1"/>
    <col min="20" max="20" width="10.81640625" customWidth="1"/>
  </cols>
  <sheetData>
    <row r="1" spans="1:28" hidden="1" x14ac:dyDescent="0.35">
      <c r="A1" s="421" t="s">
        <v>1636</v>
      </c>
      <c r="B1" s="422"/>
      <c r="C1" s="422"/>
      <c r="D1" s="422"/>
      <c r="E1" s="422"/>
      <c r="F1" s="422"/>
      <c r="G1" s="422"/>
      <c r="H1" s="422"/>
      <c r="I1" s="422"/>
      <c r="J1" s="422"/>
      <c r="K1" s="422"/>
      <c r="L1" s="422"/>
      <c r="M1" s="422"/>
      <c r="N1" s="422"/>
      <c r="O1" s="422"/>
      <c r="P1" s="422"/>
      <c r="Q1" s="422"/>
      <c r="R1" s="422"/>
      <c r="S1" s="422"/>
      <c r="T1" s="422"/>
      <c r="U1" s="422"/>
      <c r="V1" s="422"/>
      <c r="W1" s="422"/>
      <c r="X1" s="422"/>
      <c r="Y1" s="422"/>
      <c r="Z1" s="422"/>
      <c r="AA1" s="422"/>
      <c r="AB1" s="423"/>
    </row>
    <row r="2" spans="1:28" hidden="1" x14ac:dyDescent="0.35">
      <c r="A2" s="1" t="s">
        <v>2463</v>
      </c>
      <c r="B2" s="256">
        <v>44396</v>
      </c>
      <c r="C2" s="256">
        <v>44397</v>
      </c>
      <c r="D2" s="256">
        <v>44398</v>
      </c>
      <c r="E2" s="256">
        <v>44399</v>
      </c>
      <c r="F2" s="256">
        <v>44400</v>
      </c>
      <c r="G2" s="257">
        <v>44401</v>
      </c>
      <c r="H2" s="257">
        <v>44402</v>
      </c>
      <c r="I2" s="256">
        <v>44403</v>
      </c>
      <c r="J2" s="256">
        <v>44404</v>
      </c>
      <c r="K2" s="256">
        <v>44405</v>
      </c>
      <c r="L2" s="256">
        <v>44406</v>
      </c>
      <c r="M2" s="256">
        <v>44407</v>
      </c>
      <c r="N2" s="257">
        <v>44408</v>
      </c>
      <c r="O2" s="257">
        <v>44409</v>
      </c>
      <c r="P2" s="256">
        <v>44410</v>
      </c>
      <c r="Q2" s="256">
        <v>44411</v>
      </c>
      <c r="R2" s="256">
        <v>44412</v>
      </c>
      <c r="S2" s="256">
        <v>44413</v>
      </c>
      <c r="T2" s="256">
        <v>44414</v>
      </c>
      <c r="U2" s="257">
        <v>44415</v>
      </c>
      <c r="V2" s="257">
        <v>44416</v>
      </c>
      <c r="W2" s="256">
        <v>44417</v>
      </c>
      <c r="X2" s="256">
        <v>44418</v>
      </c>
      <c r="Y2" s="256">
        <v>44419</v>
      </c>
      <c r="Z2" s="256">
        <v>44420</v>
      </c>
      <c r="AA2" s="256">
        <v>44421</v>
      </c>
      <c r="AB2" s="1" t="s">
        <v>110</v>
      </c>
    </row>
    <row r="3" spans="1:28" hidden="1" x14ac:dyDescent="0.35">
      <c r="A3" s="1" t="s">
        <v>23</v>
      </c>
      <c r="B3" s="258">
        <f>9/2</f>
        <v>4.5</v>
      </c>
      <c r="C3" s="258">
        <f>9/2</f>
        <v>4.5</v>
      </c>
      <c r="D3" s="261" t="s">
        <v>2464</v>
      </c>
      <c r="E3" s="261" t="s">
        <v>2464</v>
      </c>
      <c r="F3" s="258">
        <f>9/2</f>
        <v>4.5</v>
      </c>
      <c r="G3" s="258" t="s">
        <v>2465</v>
      </c>
      <c r="H3" s="258" t="s">
        <v>2465</v>
      </c>
      <c r="I3" s="258">
        <f>9/2</f>
        <v>4.5</v>
      </c>
      <c r="J3" s="258">
        <f>9/2</f>
        <v>4.5</v>
      </c>
      <c r="K3" s="258">
        <f>9/2</f>
        <v>4.5</v>
      </c>
      <c r="L3" s="258">
        <f>9/2</f>
        <v>4.5</v>
      </c>
      <c r="M3" s="258">
        <f>9/2</f>
        <v>4.5</v>
      </c>
      <c r="N3" s="258" t="s">
        <v>2465</v>
      </c>
      <c r="O3" s="258" t="s">
        <v>2465</v>
      </c>
      <c r="P3" s="258">
        <f>9/2</f>
        <v>4.5</v>
      </c>
      <c r="Q3" s="258">
        <f>9/2</f>
        <v>4.5</v>
      </c>
      <c r="R3" s="258">
        <f>9/2</f>
        <v>4.5</v>
      </c>
      <c r="S3" s="258">
        <f>9/2</f>
        <v>4.5</v>
      </c>
      <c r="T3" s="258">
        <f>9/2</f>
        <v>4.5</v>
      </c>
      <c r="U3" s="258" t="s">
        <v>2465</v>
      </c>
      <c r="V3" s="258" t="s">
        <v>2465</v>
      </c>
      <c r="W3" s="258">
        <f>9/2</f>
        <v>4.5</v>
      </c>
      <c r="X3" s="258">
        <f>9/2</f>
        <v>4.5</v>
      </c>
      <c r="Y3" s="258">
        <f>9/2</f>
        <v>4.5</v>
      </c>
      <c r="Z3" s="258">
        <f>9/2</f>
        <v>4.5</v>
      </c>
      <c r="AA3" s="258">
        <f>9/2</f>
        <v>4.5</v>
      </c>
      <c r="AB3" s="259">
        <f t="shared" ref="AB3:AB9" si="0">SUM(B3:AA3)</f>
        <v>81</v>
      </c>
    </row>
    <row r="4" spans="1:28" hidden="1" x14ac:dyDescent="0.35">
      <c r="A4" s="1" t="s">
        <v>46</v>
      </c>
      <c r="B4" s="347">
        <v>9</v>
      </c>
      <c r="C4" s="265" t="s">
        <v>2464</v>
      </c>
      <c r="D4" s="347">
        <v>9</v>
      </c>
      <c r="E4" s="347">
        <v>9</v>
      </c>
      <c r="F4" s="347">
        <v>9</v>
      </c>
      <c r="G4" s="258" t="s">
        <v>2465</v>
      </c>
      <c r="H4" s="258" t="s">
        <v>2465</v>
      </c>
      <c r="I4" s="347">
        <v>9</v>
      </c>
      <c r="J4" s="347">
        <v>9</v>
      </c>
      <c r="K4" s="347">
        <v>9</v>
      </c>
      <c r="L4" s="347">
        <v>9</v>
      </c>
      <c r="M4" s="347">
        <v>9</v>
      </c>
      <c r="N4" s="258" t="s">
        <v>2465</v>
      </c>
      <c r="O4" s="258" t="s">
        <v>2465</v>
      </c>
      <c r="P4" s="347">
        <v>9</v>
      </c>
      <c r="Q4" s="347">
        <v>9</v>
      </c>
      <c r="R4" s="347">
        <v>9</v>
      </c>
      <c r="S4" s="347">
        <v>9</v>
      </c>
      <c r="T4" s="347">
        <v>9</v>
      </c>
      <c r="U4" s="258" t="s">
        <v>2465</v>
      </c>
      <c r="V4" s="258" t="s">
        <v>2465</v>
      </c>
      <c r="W4" s="347">
        <v>9</v>
      </c>
      <c r="X4" s="347">
        <v>9</v>
      </c>
      <c r="Y4" s="347">
        <v>9</v>
      </c>
      <c r="Z4" s="347">
        <v>9</v>
      </c>
      <c r="AA4" s="347">
        <v>9</v>
      </c>
      <c r="AB4" s="259">
        <f t="shared" si="0"/>
        <v>171</v>
      </c>
    </row>
    <row r="5" spans="1:28" hidden="1" x14ac:dyDescent="0.35">
      <c r="A5" s="1" t="s">
        <v>39</v>
      </c>
      <c r="B5" s="347">
        <v>9</v>
      </c>
      <c r="C5" s="347">
        <v>9</v>
      </c>
      <c r="D5" s="347">
        <v>9</v>
      </c>
      <c r="E5" s="347">
        <v>9</v>
      </c>
      <c r="F5" s="347">
        <v>9</v>
      </c>
      <c r="G5" s="258" t="s">
        <v>2465</v>
      </c>
      <c r="H5" s="258" t="s">
        <v>2465</v>
      </c>
      <c r="I5" s="347">
        <v>9</v>
      </c>
      <c r="J5" s="347">
        <v>9</v>
      </c>
      <c r="K5" s="347">
        <v>9</v>
      </c>
      <c r="L5" s="347">
        <v>9</v>
      </c>
      <c r="M5" s="347">
        <v>9</v>
      </c>
      <c r="N5" s="258" t="s">
        <v>2465</v>
      </c>
      <c r="O5" s="258" t="s">
        <v>2465</v>
      </c>
      <c r="P5" s="347">
        <v>9</v>
      </c>
      <c r="Q5" s="347">
        <v>9</v>
      </c>
      <c r="R5" s="347">
        <v>9</v>
      </c>
      <c r="S5" s="347">
        <v>9</v>
      </c>
      <c r="T5" s="261" t="s">
        <v>2464</v>
      </c>
      <c r="U5" s="258" t="s">
        <v>2465</v>
      </c>
      <c r="V5" s="258" t="s">
        <v>2465</v>
      </c>
      <c r="W5" s="347">
        <v>9</v>
      </c>
      <c r="X5" s="347">
        <v>9</v>
      </c>
      <c r="Y5" s="347">
        <v>9</v>
      </c>
      <c r="Z5" s="347">
        <v>9</v>
      </c>
      <c r="AA5" s="272">
        <v>9</v>
      </c>
      <c r="AB5" s="259">
        <f>SUM(B5:AA5)</f>
        <v>171</v>
      </c>
    </row>
    <row r="6" spans="1:28" hidden="1" x14ac:dyDescent="0.35">
      <c r="A6" s="1" t="s">
        <v>30</v>
      </c>
      <c r="B6" s="347">
        <v>9</v>
      </c>
      <c r="C6" s="347">
        <v>9</v>
      </c>
      <c r="D6" s="347">
        <v>9</v>
      </c>
      <c r="E6" s="347">
        <v>9</v>
      </c>
      <c r="F6" s="347">
        <v>9</v>
      </c>
      <c r="G6" s="258" t="s">
        <v>2465</v>
      </c>
      <c r="H6" s="258" t="s">
        <v>2465</v>
      </c>
      <c r="I6" s="347">
        <v>9</v>
      </c>
      <c r="J6" s="347">
        <v>9</v>
      </c>
      <c r="K6" s="347">
        <v>9</v>
      </c>
      <c r="L6" s="347">
        <v>9</v>
      </c>
      <c r="M6" s="347">
        <v>9</v>
      </c>
      <c r="N6" s="258" t="s">
        <v>2465</v>
      </c>
      <c r="O6" s="258" t="s">
        <v>2465</v>
      </c>
      <c r="P6" s="347">
        <v>9</v>
      </c>
      <c r="Q6" s="347">
        <v>9</v>
      </c>
      <c r="R6" s="347">
        <v>9</v>
      </c>
      <c r="S6" s="347">
        <v>9</v>
      </c>
      <c r="T6" s="347">
        <v>9</v>
      </c>
      <c r="U6" s="258" t="s">
        <v>2465</v>
      </c>
      <c r="V6" s="258" t="s">
        <v>2465</v>
      </c>
      <c r="W6" s="347">
        <v>9</v>
      </c>
      <c r="X6" s="347">
        <v>9</v>
      </c>
      <c r="Y6" s="347">
        <v>9</v>
      </c>
      <c r="Z6" s="347">
        <v>9</v>
      </c>
      <c r="AA6" s="347">
        <v>9</v>
      </c>
      <c r="AB6" s="259">
        <f t="shared" si="0"/>
        <v>180</v>
      </c>
    </row>
    <row r="7" spans="1:28" hidden="1" x14ac:dyDescent="0.35">
      <c r="A7" s="1" t="s">
        <v>520</v>
      </c>
      <c r="B7" s="347">
        <v>9</v>
      </c>
      <c r="C7" s="347">
        <v>9</v>
      </c>
      <c r="D7" s="347">
        <v>9</v>
      </c>
      <c r="E7" s="347">
        <v>9</v>
      </c>
      <c r="F7" s="347">
        <v>9</v>
      </c>
      <c r="G7" s="258" t="s">
        <v>2465</v>
      </c>
      <c r="H7" s="258" t="s">
        <v>2465</v>
      </c>
      <c r="I7" s="347">
        <v>9</v>
      </c>
      <c r="J7" s="347">
        <v>9</v>
      </c>
      <c r="K7" s="347">
        <v>9</v>
      </c>
      <c r="L7" s="347">
        <v>9</v>
      </c>
      <c r="M7" s="347">
        <v>9</v>
      </c>
      <c r="N7" s="258" t="s">
        <v>2465</v>
      </c>
      <c r="O7" s="258" t="s">
        <v>2465</v>
      </c>
      <c r="P7" s="347">
        <v>9</v>
      </c>
      <c r="Q7" s="347">
        <v>9</v>
      </c>
      <c r="R7" s="347">
        <v>9</v>
      </c>
      <c r="S7" s="347">
        <v>9</v>
      </c>
      <c r="T7" s="347">
        <v>9</v>
      </c>
      <c r="U7" s="258" t="s">
        <v>2465</v>
      </c>
      <c r="V7" s="258" t="s">
        <v>2465</v>
      </c>
      <c r="W7" s="347">
        <v>9</v>
      </c>
      <c r="X7" s="347">
        <v>9</v>
      </c>
      <c r="Y7" s="347">
        <v>9</v>
      </c>
      <c r="Z7" s="347">
        <v>9</v>
      </c>
      <c r="AA7" s="261" t="s">
        <v>2464</v>
      </c>
      <c r="AB7" s="259">
        <f t="shared" si="0"/>
        <v>171</v>
      </c>
    </row>
    <row r="8" spans="1:28" hidden="1" x14ac:dyDescent="0.35">
      <c r="A8" s="1" t="s">
        <v>546</v>
      </c>
      <c r="B8" s="347">
        <v>9</v>
      </c>
      <c r="C8" s="347">
        <v>9</v>
      </c>
      <c r="D8" s="347">
        <v>9</v>
      </c>
      <c r="E8" s="347">
        <v>9</v>
      </c>
      <c r="F8" s="347">
        <v>9</v>
      </c>
      <c r="G8" s="258" t="s">
        <v>2465</v>
      </c>
      <c r="H8" s="258" t="s">
        <v>2465</v>
      </c>
      <c r="I8" s="347">
        <v>9</v>
      </c>
      <c r="J8" s="347">
        <v>9</v>
      </c>
      <c r="K8" s="347">
        <v>9</v>
      </c>
      <c r="L8" s="347">
        <v>9</v>
      </c>
      <c r="M8" s="347">
        <v>9</v>
      </c>
      <c r="N8" s="258" t="s">
        <v>2465</v>
      </c>
      <c r="O8" s="258" t="s">
        <v>2465</v>
      </c>
      <c r="P8" s="347">
        <v>9</v>
      </c>
      <c r="Q8" s="347">
        <v>9</v>
      </c>
      <c r="R8" s="347">
        <v>9</v>
      </c>
      <c r="S8" s="347">
        <v>9</v>
      </c>
      <c r="T8" s="347">
        <v>9</v>
      </c>
      <c r="U8" s="258" t="s">
        <v>2465</v>
      </c>
      <c r="V8" s="258" t="s">
        <v>2465</v>
      </c>
      <c r="W8" s="347">
        <v>9</v>
      </c>
      <c r="X8" s="347">
        <v>9</v>
      </c>
      <c r="Y8" s="347">
        <v>9</v>
      </c>
      <c r="Z8" s="347">
        <v>9</v>
      </c>
      <c r="AA8" s="347">
        <v>9</v>
      </c>
      <c r="AB8" s="259">
        <f t="shared" si="0"/>
        <v>180</v>
      </c>
    </row>
    <row r="9" spans="1:28" hidden="1" x14ac:dyDescent="0.35">
      <c r="A9" s="1" t="s">
        <v>1048</v>
      </c>
      <c r="B9" s="347">
        <v>9</v>
      </c>
      <c r="C9" s="347">
        <v>9</v>
      </c>
      <c r="D9" s="347">
        <v>9</v>
      </c>
      <c r="E9" s="347">
        <v>9</v>
      </c>
      <c r="F9" s="347">
        <v>9</v>
      </c>
      <c r="G9" s="258" t="s">
        <v>2465</v>
      </c>
      <c r="H9" s="258" t="s">
        <v>2465</v>
      </c>
      <c r="I9" s="347">
        <v>9</v>
      </c>
      <c r="J9" s="347">
        <v>9</v>
      </c>
      <c r="K9" s="347">
        <v>9</v>
      </c>
      <c r="L9" s="347">
        <v>9</v>
      </c>
      <c r="M9" s="347">
        <v>9</v>
      </c>
      <c r="N9" s="258" t="s">
        <v>2465</v>
      </c>
      <c r="O9" s="258" t="s">
        <v>2465</v>
      </c>
      <c r="P9" s="347">
        <v>9</v>
      </c>
      <c r="Q9" s="347">
        <v>9</v>
      </c>
      <c r="R9" s="347">
        <v>9</v>
      </c>
      <c r="S9" s="347">
        <v>9</v>
      </c>
      <c r="T9" s="347">
        <v>9</v>
      </c>
      <c r="U9" s="258" t="s">
        <v>2465</v>
      </c>
      <c r="V9" s="258" t="s">
        <v>2465</v>
      </c>
      <c r="W9" s="347">
        <v>9</v>
      </c>
      <c r="X9" s="347">
        <v>9</v>
      </c>
      <c r="Y9" s="347">
        <v>9</v>
      </c>
      <c r="Z9" s="347">
        <v>9</v>
      </c>
      <c r="AA9" s="347">
        <v>9</v>
      </c>
      <c r="AB9" s="259">
        <f t="shared" si="0"/>
        <v>180</v>
      </c>
    </row>
    <row r="10" spans="1:28" hidden="1" x14ac:dyDescent="0.35">
      <c r="AB10" s="260">
        <f>SUM(AB3:AB9)</f>
        <v>1134</v>
      </c>
    </row>
    <row r="11" spans="1:28" hidden="1" x14ac:dyDescent="0.35">
      <c r="AB11" s="260"/>
    </row>
    <row r="12" spans="1:28" hidden="1" x14ac:dyDescent="0.35">
      <c r="A12" s="421" t="s">
        <v>2466</v>
      </c>
      <c r="B12" s="422"/>
      <c r="C12" s="422"/>
      <c r="D12" s="422"/>
      <c r="E12" s="422"/>
      <c r="F12" s="422"/>
      <c r="G12" s="422"/>
      <c r="H12" s="422"/>
      <c r="I12" s="422"/>
      <c r="J12" s="422"/>
      <c r="K12" s="422"/>
      <c r="L12" s="422"/>
      <c r="M12" s="422"/>
      <c r="N12" s="422"/>
      <c r="O12" s="422"/>
      <c r="P12" s="422"/>
      <c r="Q12" s="422"/>
      <c r="R12" s="422"/>
      <c r="S12" s="422"/>
      <c r="T12" s="422"/>
      <c r="U12" s="422"/>
      <c r="V12" s="422"/>
      <c r="W12" s="422"/>
      <c r="X12" s="422"/>
      <c r="Y12" s="422"/>
      <c r="Z12" s="422"/>
      <c r="AA12" s="422"/>
      <c r="AB12" s="423"/>
    </row>
    <row r="13" spans="1:28" hidden="1" x14ac:dyDescent="0.35">
      <c r="A13" s="1" t="s">
        <v>2463</v>
      </c>
      <c r="B13" s="256">
        <v>44424</v>
      </c>
      <c r="C13" s="256">
        <v>44425</v>
      </c>
      <c r="D13" s="256">
        <v>44426</v>
      </c>
      <c r="E13" s="256">
        <v>44427</v>
      </c>
      <c r="F13" s="256">
        <v>44428</v>
      </c>
      <c r="G13" s="257">
        <v>44429</v>
      </c>
      <c r="H13" s="257">
        <v>44430</v>
      </c>
      <c r="I13" s="256">
        <v>44431</v>
      </c>
      <c r="J13" s="256">
        <v>44432</v>
      </c>
      <c r="K13" s="256">
        <v>44433</v>
      </c>
      <c r="L13" s="256">
        <v>44434</v>
      </c>
      <c r="M13" s="256">
        <v>44435</v>
      </c>
      <c r="N13" s="257">
        <v>44436</v>
      </c>
      <c r="O13" s="257">
        <v>44437</v>
      </c>
      <c r="P13" s="256">
        <v>44438</v>
      </c>
      <c r="Q13" s="256">
        <v>44439</v>
      </c>
      <c r="R13" s="256">
        <v>44440</v>
      </c>
      <c r="S13" s="256">
        <v>44441</v>
      </c>
      <c r="T13" s="256">
        <v>44442</v>
      </c>
      <c r="U13" s="257">
        <v>44443</v>
      </c>
      <c r="V13" s="257">
        <v>44444</v>
      </c>
      <c r="W13" s="256">
        <v>44445</v>
      </c>
      <c r="X13" s="256">
        <v>44446</v>
      </c>
      <c r="Y13" s="256">
        <v>44447</v>
      </c>
      <c r="Z13" s="256">
        <v>44448</v>
      </c>
      <c r="AA13" s="256">
        <v>44449</v>
      </c>
      <c r="AB13" s="1" t="s">
        <v>110</v>
      </c>
    </row>
    <row r="14" spans="1:28" hidden="1" x14ac:dyDescent="0.35">
      <c r="A14" s="1" t="s">
        <v>23</v>
      </c>
      <c r="B14" s="258">
        <f>9/2</f>
        <v>4.5</v>
      </c>
      <c r="C14" s="258">
        <f>9/2</f>
        <v>4.5</v>
      </c>
      <c r="D14" s="258">
        <f>9/2</f>
        <v>4.5</v>
      </c>
      <c r="E14" s="262">
        <f>9/2</f>
        <v>4.5</v>
      </c>
      <c r="F14" s="258">
        <f>9/2</f>
        <v>4.5</v>
      </c>
      <c r="G14" s="258" t="s">
        <v>2465</v>
      </c>
      <c r="H14" s="258" t="s">
        <v>2465</v>
      </c>
      <c r="I14" s="258">
        <f>9/2</f>
        <v>4.5</v>
      </c>
      <c r="J14" s="258">
        <f>9/2</f>
        <v>4.5</v>
      </c>
      <c r="K14" s="258">
        <f>9/2</f>
        <v>4.5</v>
      </c>
      <c r="L14" s="258">
        <f>9/2</f>
        <v>4.5</v>
      </c>
      <c r="M14" s="258">
        <f>9/2</f>
        <v>4.5</v>
      </c>
      <c r="N14" s="258" t="s">
        <v>2465</v>
      </c>
      <c r="O14" s="258" t="s">
        <v>2465</v>
      </c>
      <c r="P14" s="261" t="s">
        <v>2464</v>
      </c>
      <c r="Q14" s="258">
        <f>9/2</f>
        <v>4.5</v>
      </c>
      <c r="R14" s="258">
        <f>9/2</f>
        <v>4.5</v>
      </c>
      <c r="S14" s="258">
        <f>9/2</f>
        <v>4.5</v>
      </c>
      <c r="T14" s="258">
        <f>9/2</f>
        <v>4.5</v>
      </c>
      <c r="U14" s="258" t="s">
        <v>2465</v>
      </c>
      <c r="V14" s="258" t="s">
        <v>2465</v>
      </c>
      <c r="W14" s="258">
        <f>9/2</f>
        <v>4.5</v>
      </c>
      <c r="X14" s="258">
        <f>9/2</f>
        <v>4.5</v>
      </c>
      <c r="Y14" s="258">
        <f>9/2</f>
        <v>4.5</v>
      </c>
      <c r="Z14" s="258">
        <f>9/2</f>
        <v>4.5</v>
      </c>
      <c r="AA14" s="273" t="s">
        <v>2465</v>
      </c>
      <c r="AB14" s="259">
        <f t="shared" ref="AB14:AB20" si="1">SUM(B14:AA14)</f>
        <v>81</v>
      </c>
    </row>
    <row r="15" spans="1:28" hidden="1" x14ac:dyDescent="0.35">
      <c r="A15" s="1" t="s">
        <v>46</v>
      </c>
      <c r="B15" s="347">
        <v>9</v>
      </c>
      <c r="C15" s="347">
        <v>9</v>
      </c>
      <c r="D15" s="347">
        <v>9</v>
      </c>
      <c r="E15" s="261" t="s">
        <v>2464</v>
      </c>
      <c r="F15" s="261" t="s">
        <v>2464</v>
      </c>
      <c r="G15" s="258" t="s">
        <v>2465</v>
      </c>
      <c r="H15" s="258" t="s">
        <v>2465</v>
      </c>
      <c r="I15" s="261" t="s">
        <v>2464</v>
      </c>
      <c r="J15" s="261" t="s">
        <v>2464</v>
      </c>
      <c r="K15" s="347">
        <v>9</v>
      </c>
      <c r="L15" s="347">
        <v>9</v>
      </c>
      <c r="M15" s="347">
        <v>9</v>
      </c>
      <c r="N15" s="258" t="s">
        <v>2465</v>
      </c>
      <c r="O15" s="258" t="s">
        <v>2465</v>
      </c>
      <c r="P15" s="347">
        <v>9</v>
      </c>
      <c r="Q15" s="347">
        <v>9</v>
      </c>
      <c r="R15" s="347">
        <v>9</v>
      </c>
      <c r="S15" s="347">
        <v>9</v>
      </c>
      <c r="T15" s="347">
        <v>9</v>
      </c>
      <c r="U15" s="258" t="s">
        <v>2465</v>
      </c>
      <c r="V15" s="258" t="s">
        <v>2465</v>
      </c>
      <c r="W15" s="347">
        <v>9</v>
      </c>
      <c r="X15" s="347">
        <v>9</v>
      </c>
      <c r="Y15" s="347">
        <v>9</v>
      </c>
      <c r="Z15" s="347">
        <v>9</v>
      </c>
      <c r="AA15" s="273" t="s">
        <v>2465</v>
      </c>
      <c r="AB15" s="259">
        <f t="shared" si="1"/>
        <v>135</v>
      </c>
    </row>
    <row r="16" spans="1:28" hidden="1" x14ac:dyDescent="0.35">
      <c r="A16" s="1" t="s">
        <v>39</v>
      </c>
      <c r="B16" s="347">
        <v>9</v>
      </c>
      <c r="C16" s="347">
        <v>9</v>
      </c>
      <c r="D16" s="347">
        <v>9</v>
      </c>
      <c r="E16" s="347">
        <v>9</v>
      </c>
      <c r="F16" s="347">
        <v>9</v>
      </c>
      <c r="G16" s="258" t="s">
        <v>2465</v>
      </c>
      <c r="H16" s="258" t="s">
        <v>2465</v>
      </c>
      <c r="I16" s="347">
        <v>9</v>
      </c>
      <c r="J16" s="347">
        <v>9</v>
      </c>
      <c r="K16" s="261" t="s">
        <v>2464</v>
      </c>
      <c r="L16" s="265" t="s">
        <v>2464</v>
      </c>
      <c r="M16" s="265" t="s">
        <v>2464</v>
      </c>
      <c r="N16" s="258" t="s">
        <v>2465</v>
      </c>
      <c r="O16" s="258" t="s">
        <v>2465</v>
      </c>
      <c r="P16" s="347">
        <v>9</v>
      </c>
      <c r="Q16" s="347">
        <v>9</v>
      </c>
      <c r="R16" s="347">
        <v>9</v>
      </c>
      <c r="S16" s="347">
        <v>9</v>
      </c>
      <c r="T16" s="347">
        <v>9</v>
      </c>
      <c r="U16" s="258" t="s">
        <v>2465</v>
      </c>
      <c r="V16" s="258" t="s">
        <v>2465</v>
      </c>
      <c r="W16" s="347">
        <v>9</v>
      </c>
      <c r="X16" s="347">
        <v>9</v>
      </c>
      <c r="Y16" s="347">
        <v>9</v>
      </c>
      <c r="Z16" s="347">
        <v>9</v>
      </c>
      <c r="AA16" s="273" t="s">
        <v>2465</v>
      </c>
      <c r="AB16" s="259">
        <f t="shared" si="1"/>
        <v>144</v>
      </c>
    </row>
    <row r="17" spans="1:28" hidden="1" x14ac:dyDescent="0.35">
      <c r="A17" s="1" t="s">
        <v>30</v>
      </c>
      <c r="B17" s="347">
        <v>9</v>
      </c>
      <c r="C17" s="347">
        <v>9</v>
      </c>
      <c r="D17" s="347">
        <v>9</v>
      </c>
      <c r="E17" s="347">
        <v>9</v>
      </c>
      <c r="F17" s="347">
        <v>9</v>
      </c>
      <c r="G17" s="258" t="s">
        <v>2465</v>
      </c>
      <c r="H17" s="258" t="s">
        <v>2465</v>
      </c>
      <c r="I17" s="347">
        <v>9</v>
      </c>
      <c r="J17" s="347">
        <v>9</v>
      </c>
      <c r="K17" s="347">
        <v>9</v>
      </c>
      <c r="L17" s="347">
        <v>9</v>
      </c>
      <c r="M17" s="347">
        <v>9</v>
      </c>
      <c r="N17" s="258" t="s">
        <v>2465</v>
      </c>
      <c r="O17" s="258" t="s">
        <v>2465</v>
      </c>
      <c r="P17" s="347">
        <v>9</v>
      </c>
      <c r="Q17" s="347">
        <v>9</v>
      </c>
      <c r="R17" s="347">
        <v>9</v>
      </c>
      <c r="S17" s="347">
        <v>9</v>
      </c>
      <c r="T17" s="261" t="s">
        <v>2464</v>
      </c>
      <c r="U17" s="258" t="s">
        <v>2465</v>
      </c>
      <c r="V17" s="258" t="s">
        <v>2465</v>
      </c>
      <c r="W17" s="347">
        <v>9</v>
      </c>
      <c r="X17" s="347">
        <v>9</v>
      </c>
      <c r="Y17" s="347">
        <v>9</v>
      </c>
      <c r="Z17" s="265" t="s">
        <v>2464</v>
      </c>
      <c r="AA17" s="273" t="s">
        <v>2465</v>
      </c>
      <c r="AB17" s="259">
        <f t="shared" si="1"/>
        <v>153</v>
      </c>
    </row>
    <row r="18" spans="1:28" hidden="1" x14ac:dyDescent="0.35">
      <c r="A18" s="1" t="s">
        <v>520</v>
      </c>
      <c r="B18" s="347">
        <v>9</v>
      </c>
      <c r="C18" s="347">
        <v>9</v>
      </c>
      <c r="D18" s="347">
        <v>9</v>
      </c>
      <c r="E18" s="347">
        <v>9</v>
      </c>
      <c r="F18" s="347">
        <v>9</v>
      </c>
      <c r="G18" s="258" t="s">
        <v>2465</v>
      </c>
      <c r="H18" s="258" t="s">
        <v>2465</v>
      </c>
      <c r="I18" s="347">
        <v>9</v>
      </c>
      <c r="J18" s="347">
        <v>9</v>
      </c>
      <c r="K18" s="347">
        <v>9</v>
      </c>
      <c r="L18" s="347">
        <v>9</v>
      </c>
      <c r="M18" s="347">
        <v>9</v>
      </c>
      <c r="N18" s="258" t="s">
        <v>2465</v>
      </c>
      <c r="O18" s="258" t="s">
        <v>2465</v>
      </c>
      <c r="P18" s="347">
        <v>9</v>
      </c>
      <c r="Q18" s="347">
        <v>9</v>
      </c>
      <c r="R18" s="347">
        <v>9</v>
      </c>
      <c r="S18" s="347">
        <v>9</v>
      </c>
      <c r="T18" s="347">
        <v>9</v>
      </c>
      <c r="U18" s="258" t="s">
        <v>2465</v>
      </c>
      <c r="V18" s="258" t="s">
        <v>2465</v>
      </c>
      <c r="W18" s="347">
        <v>9</v>
      </c>
      <c r="X18" s="347">
        <v>9</v>
      </c>
      <c r="Y18" s="347">
        <v>9</v>
      </c>
      <c r="Z18" s="347">
        <v>9</v>
      </c>
      <c r="AA18" s="273" t="s">
        <v>2465</v>
      </c>
      <c r="AB18" s="259">
        <f t="shared" si="1"/>
        <v>171</v>
      </c>
    </row>
    <row r="19" spans="1:28" hidden="1" x14ac:dyDescent="0.35">
      <c r="A19" s="1" t="s">
        <v>546</v>
      </c>
      <c r="B19" s="347">
        <v>9</v>
      </c>
      <c r="C19" s="347">
        <v>9</v>
      </c>
      <c r="D19" s="347">
        <v>9</v>
      </c>
      <c r="E19" s="347">
        <v>9</v>
      </c>
      <c r="F19" s="261" t="s">
        <v>2464</v>
      </c>
      <c r="G19" s="258" t="s">
        <v>2465</v>
      </c>
      <c r="H19" s="258" t="s">
        <v>2465</v>
      </c>
      <c r="I19" s="347">
        <v>9</v>
      </c>
      <c r="J19" s="347">
        <v>9</v>
      </c>
      <c r="K19" s="347">
        <v>9</v>
      </c>
      <c r="L19" s="347">
        <v>9</v>
      </c>
      <c r="M19" s="347">
        <v>9</v>
      </c>
      <c r="N19" s="258" t="s">
        <v>2465</v>
      </c>
      <c r="O19" s="258" t="s">
        <v>2465</v>
      </c>
      <c r="P19" s="347">
        <v>9</v>
      </c>
      <c r="Q19" s="347">
        <v>9</v>
      </c>
      <c r="R19" s="347">
        <v>9</v>
      </c>
      <c r="S19" s="347">
        <v>9</v>
      </c>
      <c r="T19" s="347">
        <v>9</v>
      </c>
      <c r="U19" s="258" t="s">
        <v>2465</v>
      </c>
      <c r="V19" s="258" t="s">
        <v>2465</v>
      </c>
      <c r="W19" s="347">
        <v>9</v>
      </c>
      <c r="X19" s="347">
        <v>9</v>
      </c>
      <c r="Y19" s="347">
        <v>9</v>
      </c>
      <c r="Z19" s="347">
        <v>9</v>
      </c>
      <c r="AA19" s="273" t="s">
        <v>2465</v>
      </c>
      <c r="AB19" s="259">
        <f t="shared" si="1"/>
        <v>162</v>
      </c>
    </row>
    <row r="20" spans="1:28" hidden="1" x14ac:dyDescent="0.35">
      <c r="A20" s="1" t="s">
        <v>1048</v>
      </c>
      <c r="B20" s="347">
        <v>9</v>
      </c>
      <c r="C20" s="347">
        <v>9</v>
      </c>
      <c r="D20" s="347">
        <v>9</v>
      </c>
      <c r="E20" s="347">
        <v>9</v>
      </c>
      <c r="F20" s="347">
        <v>9</v>
      </c>
      <c r="G20" s="258" t="s">
        <v>2465</v>
      </c>
      <c r="H20" s="258" t="s">
        <v>2465</v>
      </c>
      <c r="I20" s="347">
        <v>9</v>
      </c>
      <c r="J20" s="347">
        <v>9</v>
      </c>
      <c r="K20" s="347">
        <v>9</v>
      </c>
      <c r="L20" s="347">
        <v>9</v>
      </c>
      <c r="M20" s="347">
        <v>9</v>
      </c>
      <c r="N20" s="258" t="s">
        <v>2465</v>
      </c>
      <c r="O20" s="258" t="s">
        <v>2465</v>
      </c>
      <c r="P20" s="347">
        <v>9</v>
      </c>
      <c r="Q20" s="347">
        <v>9</v>
      </c>
      <c r="R20" s="347">
        <v>9</v>
      </c>
      <c r="S20" s="347">
        <v>9</v>
      </c>
      <c r="T20" s="347">
        <v>9</v>
      </c>
      <c r="U20" s="258" t="s">
        <v>2465</v>
      </c>
      <c r="V20" s="258" t="s">
        <v>2465</v>
      </c>
      <c r="W20" s="347">
        <v>9</v>
      </c>
      <c r="X20" s="347">
        <v>9</v>
      </c>
      <c r="Y20" s="347">
        <v>9</v>
      </c>
      <c r="Z20" s="347">
        <v>9</v>
      </c>
      <c r="AA20" s="273" t="s">
        <v>2465</v>
      </c>
      <c r="AB20" s="259">
        <f t="shared" si="1"/>
        <v>171</v>
      </c>
    </row>
    <row r="21" spans="1:28" hidden="1" x14ac:dyDescent="0.35">
      <c r="AB21" s="263">
        <f>SUM(AB14:AB20)</f>
        <v>1017</v>
      </c>
    </row>
    <row r="22" spans="1:28" hidden="1" x14ac:dyDescent="0.35"/>
    <row r="23" spans="1:28" hidden="1" x14ac:dyDescent="0.35">
      <c r="A23" s="421" t="s">
        <v>2467</v>
      </c>
      <c r="B23" s="422"/>
      <c r="C23" s="422"/>
      <c r="D23" s="422"/>
      <c r="E23" s="422"/>
      <c r="F23" s="422"/>
      <c r="G23" s="422"/>
      <c r="H23" s="422"/>
      <c r="I23" s="422"/>
      <c r="J23" s="422"/>
      <c r="K23" s="422"/>
      <c r="L23" s="422"/>
      <c r="M23" s="422"/>
      <c r="N23" s="422"/>
      <c r="O23" s="422"/>
      <c r="P23" s="422"/>
      <c r="Q23" s="422"/>
      <c r="R23" s="422"/>
      <c r="S23" s="422"/>
      <c r="T23" s="422"/>
      <c r="U23" s="422"/>
      <c r="V23" s="422"/>
      <c r="W23" s="422"/>
      <c r="X23" s="422"/>
      <c r="Y23" s="422"/>
      <c r="Z23" s="422"/>
      <c r="AA23" s="422"/>
      <c r="AB23" s="423"/>
    </row>
    <row r="24" spans="1:28" hidden="1" x14ac:dyDescent="0.35">
      <c r="A24" s="1" t="s">
        <v>2463</v>
      </c>
      <c r="B24" s="256">
        <v>44452</v>
      </c>
      <c r="C24" s="256">
        <v>44453</v>
      </c>
      <c r="D24" s="256">
        <v>44454</v>
      </c>
      <c r="E24" s="256">
        <v>44455</v>
      </c>
      <c r="F24" s="256">
        <v>44456</v>
      </c>
      <c r="G24" s="257">
        <v>44457</v>
      </c>
      <c r="H24" s="257">
        <v>44458</v>
      </c>
      <c r="I24" s="256">
        <v>44459</v>
      </c>
      <c r="J24" s="256">
        <v>44460</v>
      </c>
      <c r="K24" s="256">
        <v>44461</v>
      </c>
      <c r="L24" s="256">
        <v>44462</v>
      </c>
      <c r="M24" s="256">
        <v>44463</v>
      </c>
      <c r="N24" s="257">
        <v>44464</v>
      </c>
      <c r="O24" s="257">
        <v>44465</v>
      </c>
      <c r="P24" s="256">
        <v>44466</v>
      </c>
      <c r="Q24" s="256">
        <v>44467</v>
      </c>
      <c r="R24" s="256">
        <v>44468</v>
      </c>
      <c r="S24" s="256">
        <v>44469</v>
      </c>
      <c r="T24" s="256">
        <v>44470</v>
      </c>
      <c r="U24" s="257">
        <v>44471</v>
      </c>
      <c r="V24" s="257">
        <v>44472</v>
      </c>
      <c r="W24" s="256">
        <v>44473</v>
      </c>
      <c r="X24" s="256">
        <v>44474</v>
      </c>
      <c r="Y24" s="256">
        <v>44475</v>
      </c>
      <c r="Z24" s="256">
        <v>44476</v>
      </c>
      <c r="AA24" s="256">
        <v>44477</v>
      </c>
      <c r="AB24" s="1" t="s">
        <v>110</v>
      </c>
    </row>
    <row r="25" spans="1:28" hidden="1" x14ac:dyDescent="0.35">
      <c r="A25" s="1" t="s">
        <v>23</v>
      </c>
      <c r="B25" s="258">
        <f>9/2</f>
        <v>4.5</v>
      </c>
      <c r="C25" s="258">
        <f>9/2</f>
        <v>4.5</v>
      </c>
      <c r="D25" s="258">
        <f>9/2</f>
        <v>4.5</v>
      </c>
      <c r="E25" s="258">
        <f>9/2</f>
        <v>4.5</v>
      </c>
      <c r="F25" s="258">
        <f>9/2</f>
        <v>4.5</v>
      </c>
      <c r="G25" s="258" t="s">
        <v>2465</v>
      </c>
      <c r="H25" s="258" t="s">
        <v>2465</v>
      </c>
      <c r="I25" s="258">
        <f>9/2</f>
        <v>4.5</v>
      </c>
      <c r="J25" s="258">
        <f>9/2</f>
        <v>4.5</v>
      </c>
      <c r="K25" s="258">
        <f>9/2</f>
        <v>4.5</v>
      </c>
      <c r="L25" s="258">
        <f>9/2</f>
        <v>4.5</v>
      </c>
      <c r="M25" s="258">
        <f>9/2</f>
        <v>4.5</v>
      </c>
      <c r="N25" s="258" t="s">
        <v>2465</v>
      </c>
      <c r="O25" s="258" t="s">
        <v>2465</v>
      </c>
      <c r="P25" s="258">
        <f>9/2</f>
        <v>4.5</v>
      </c>
      <c r="Q25" s="258">
        <f>9/2</f>
        <v>4.5</v>
      </c>
      <c r="R25" s="258">
        <f>9/2</f>
        <v>4.5</v>
      </c>
      <c r="S25" s="258">
        <f>9/2</f>
        <v>4.5</v>
      </c>
      <c r="T25" s="258">
        <f>9/2</f>
        <v>4.5</v>
      </c>
      <c r="U25" s="258" t="s">
        <v>2465</v>
      </c>
      <c r="V25" s="258" t="s">
        <v>2465</v>
      </c>
      <c r="W25" s="258">
        <f>9/2</f>
        <v>4.5</v>
      </c>
      <c r="X25" s="258">
        <f>9/2</f>
        <v>4.5</v>
      </c>
      <c r="Y25" s="258">
        <f>9/2</f>
        <v>4.5</v>
      </c>
      <c r="Z25" s="258">
        <f>9/2</f>
        <v>4.5</v>
      </c>
      <c r="AA25" s="258">
        <f>9/2</f>
        <v>4.5</v>
      </c>
      <c r="AB25" s="259">
        <f t="shared" ref="AB25:AB31" si="2">SUM(B25:AA25)</f>
        <v>90</v>
      </c>
    </row>
    <row r="26" spans="1:28" hidden="1" x14ac:dyDescent="0.35">
      <c r="A26" s="1" t="s">
        <v>46</v>
      </c>
      <c r="B26" s="347">
        <v>9</v>
      </c>
      <c r="C26" s="347">
        <v>9</v>
      </c>
      <c r="D26" s="347">
        <v>9</v>
      </c>
      <c r="E26" s="347">
        <v>9</v>
      </c>
      <c r="F26" s="347">
        <v>9</v>
      </c>
      <c r="G26" s="258" t="s">
        <v>2465</v>
      </c>
      <c r="H26" s="258" t="s">
        <v>2465</v>
      </c>
      <c r="I26" s="347">
        <v>9</v>
      </c>
      <c r="J26" s="347">
        <v>9</v>
      </c>
      <c r="K26" s="347">
        <v>9</v>
      </c>
      <c r="L26" s="347">
        <v>9</v>
      </c>
      <c r="M26" s="347">
        <v>9</v>
      </c>
      <c r="N26" s="258" t="s">
        <v>2465</v>
      </c>
      <c r="O26" s="258" t="s">
        <v>2465</v>
      </c>
      <c r="P26" s="347">
        <v>9</v>
      </c>
      <c r="Q26" s="347">
        <v>9</v>
      </c>
      <c r="R26" s="347">
        <v>9</v>
      </c>
      <c r="S26" s="347">
        <v>9</v>
      </c>
      <c r="T26" s="347">
        <v>9</v>
      </c>
      <c r="U26" s="258" t="s">
        <v>2465</v>
      </c>
      <c r="V26" s="258" t="s">
        <v>2465</v>
      </c>
      <c r="W26" s="347">
        <v>9</v>
      </c>
      <c r="X26" s="347">
        <v>9</v>
      </c>
      <c r="Y26" s="265" t="s">
        <v>2464</v>
      </c>
      <c r="Z26" s="347">
        <v>9</v>
      </c>
      <c r="AA26" s="347">
        <v>9</v>
      </c>
      <c r="AB26" s="259">
        <f t="shared" si="2"/>
        <v>171</v>
      </c>
    </row>
    <row r="27" spans="1:28" hidden="1" x14ac:dyDescent="0.35">
      <c r="A27" s="1" t="s">
        <v>39</v>
      </c>
      <c r="B27" s="347">
        <v>9</v>
      </c>
      <c r="C27" s="347">
        <v>9</v>
      </c>
      <c r="D27" s="347">
        <v>9</v>
      </c>
      <c r="E27" s="347">
        <v>9</v>
      </c>
      <c r="F27" s="347">
        <v>9</v>
      </c>
      <c r="G27" s="258" t="s">
        <v>2465</v>
      </c>
      <c r="H27" s="258" t="s">
        <v>2465</v>
      </c>
      <c r="I27" s="347">
        <v>9</v>
      </c>
      <c r="J27" s="347">
        <v>9</v>
      </c>
      <c r="K27" s="347">
        <v>9</v>
      </c>
      <c r="L27" s="347">
        <v>9</v>
      </c>
      <c r="M27" s="347">
        <v>9</v>
      </c>
      <c r="N27" s="258" t="s">
        <v>2465</v>
      </c>
      <c r="O27" s="258" t="s">
        <v>2465</v>
      </c>
      <c r="P27" s="347">
        <v>9</v>
      </c>
      <c r="Q27" s="347">
        <v>9</v>
      </c>
      <c r="R27" s="347">
        <v>9</v>
      </c>
      <c r="S27" s="347">
        <v>9</v>
      </c>
      <c r="T27" s="347">
        <v>9</v>
      </c>
      <c r="U27" s="258" t="s">
        <v>2465</v>
      </c>
      <c r="V27" s="258" t="s">
        <v>2465</v>
      </c>
      <c r="W27" s="347">
        <v>9</v>
      </c>
      <c r="X27" s="347">
        <v>9</v>
      </c>
      <c r="Y27" s="347">
        <v>9</v>
      </c>
      <c r="Z27" s="347">
        <v>9</v>
      </c>
      <c r="AA27" s="347">
        <v>9</v>
      </c>
      <c r="AB27" s="259">
        <f t="shared" si="2"/>
        <v>180</v>
      </c>
    </row>
    <row r="28" spans="1:28" hidden="1" x14ac:dyDescent="0.35">
      <c r="A28" s="1" t="s">
        <v>30</v>
      </c>
      <c r="B28" s="347">
        <v>9</v>
      </c>
      <c r="C28" s="347">
        <v>9</v>
      </c>
      <c r="D28" s="347">
        <v>9</v>
      </c>
      <c r="E28" s="261" t="s">
        <v>2464</v>
      </c>
      <c r="F28" s="261" t="s">
        <v>2464</v>
      </c>
      <c r="G28" s="258" t="s">
        <v>2465</v>
      </c>
      <c r="H28" s="258" t="s">
        <v>2465</v>
      </c>
      <c r="I28" s="347">
        <v>9</v>
      </c>
      <c r="J28" s="347">
        <v>9</v>
      </c>
      <c r="K28" s="347">
        <v>9</v>
      </c>
      <c r="L28" s="347">
        <v>9</v>
      </c>
      <c r="M28" s="347">
        <v>9</v>
      </c>
      <c r="N28" s="258" t="s">
        <v>2465</v>
      </c>
      <c r="O28" s="258" t="s">
        <v>2465</v>
      </c>
      <c r="P28" s="347">
        <v>9</v>
      </c>
      <c r="Q28" s="347">
        <v>9</v>
      </c>
      <c r="R28" s="347">
        <v>9</v>
      </c>
      <c r="S28" s="347">
        <v>9</v>
      </c>
      <c r="T28" s="347">
        <v>9</v>
      </c>
      <c r="U28" s="258" t="s">
        <v>2465</v>
      </c>
      <c r="V28" s="258" t="s">
        <v>2465</v>
      </c>
      <c r="W28" s="347">
        <v>9</v>
      </c>
      <c r="X28" s="347">
        <v>9</v>
      </c>
      <c r="Y28" s="347">
        <v>9</v>
      </c>
      <c r="Z28" s="347">
        <v>9</v>
      </c>
      <c r="AA28" s="347">
        <v>9</v>
      </c>
      <c r="AB28" s="259">
        <f t="shared" si="2"/>
        <v>162</v>
      </c>
    </row>
    <row r="29" spans="1:28" hidden="1" x14ac:dyDescent="0.35">
      <c r="A29" s="1" t="s">
        <v>520</v>
      </c>
      <c r="B29" s="265" t="s">
        <v>2464</v>
      </c>
      <c r="C29" s="265" t="s">
        <v>2464</v>
      </c>
      <c r="D29" s="347">
        <v>9</v>
      </c>
      <c r="E29" s="347">
        <v>9</v>
      </c>
      <c r="F29" s="347">
        <v>9</v>
      </c>
      <c r="G29" s="258" t="s">
        <v>2465</v>
      </c>
      <c r="H29" s="258" t="s">
        <v>2465</v>
      </c>
      <c r="I29" s="347">
        <v>9</v>
      </c>
      <c r="J29" s="347">
        <v>9</v>
      </c>
      <c r="K29" s="347">
        <v>9</v>
      </c>
      <c r="L29" s="347">
        <v>9</v>
      </c>
      <c r="M29" s="347">
        <v>9</v>
      </c>
      <c r="N29" s="258" t="s">
        <v>2465</v>
      </c>
      <c r="O29" s="258" t="s">
        <v>2465</v>
      </c>
      <c r="P29" s="347">
        <v>9</v>
      </c>
      <c r="Q29" s="347">
        <v>9</v>
      </c>
      <c r="R29" s="347">
        <v>9</v>
      </c>
      <c r="S29" s="347">
        <v>9</v>
      </c>
      <c r="T29" s="347">
        <v>9</v>
      </c>
      <c r="U29" s="258" t="s">
        <v>2465</v>
      </c>
      <c r="V29" s="258" t="s">
        <v>2465</v>
      </c>
      <c r="W29" s="347">
        <v>9</v>
      </c>
      <c r="X29" s="347">
        <v>9</v>
      </c>
      <c r="Y29" s="347">
        <v>9</v>
      </c>
      <c r="Z29" s="347">
        <v>9</v>
      </c>
      <c r="AA29" s="347">
        <v>9</v>
      </c>
      <c r="AB29" s="259">
        <f t="shared" si="2"/>
        <v>162</v>
      </c>
    </row>
    <row r="30" spans="1:28" hidden="1" x14ac:dyDescent="0.35">
      <c r="A30" s="1" t="s">
        <v>546</v>
      </c>
      <c r="B30" s="347">
        <v>9</v>
      </c>
      <c r="C30" s="347">
        <v>9</v>
      </c>
      <c r="D30" s="347">
        <v>9</v>
      </c>
      <c r="E30" s="347">
        <v>9</v>
      </c>
      <c r="F30" s="347">
        <v>9</v>
      </c>
      <c r="G30" s="258" t="s">
        <v>2465</v>
      </c>
      <c r="H30" s="258" t="s">
        <v>2465</v>
      </c>
      <c r="I30" s="347">
        <v>9</v>
      </c>
      <c r="J30" s="347">
        <v>9</v>
      </c>
      <c r="K30" s="347">
        <v>9</v>
      </c>
      <c r="L30" s="347">
        <v>9</v>
      </c>
      <c r="M30" s="347">
        <v>9</v>
      </c>
      <c r="N30" s="258" t="s">
        <v>2465</v>
      </c>
      <c r="O30" s="258" t="s">
        <v>2465</v>
      </c>
      <c r="P30" s="347">
        <v>9</v>
      </c>
      <c r="Q30" s="347">
        <v>9</v>
      </c>
      <c r="R30" s="347">
        <v>9</v>
      </c>
      <c r="S30" s="347">
        <v>9</v>
      </c>
      <c r="T30" s="347">
        <v>9</v>
      </c>
      <c r="U30" s="258" t="s">
        <v>2465</v>
      </c>
      <c r="V30" s="258" t="s">
        <v>2465</v>
      </c>
      <c r="W30" s="347">
        <v>9</v>
      </c>
      <c r="X30" s="347">
        <v>9</v>
      </c>
      <c r="Y30" s="347">
        <v>9</v>
      </c>
      <c r="Z30" s="347">
        <v>9</v>
      </c>
      <c r="AA30" s="347">
        <v>9</v>
      </c>
      <c r="AB30" s="259">
        <f t="shared" si="2"/>
        <v>180</v>
      </c>
    </row>
    <row r="31" spans="1:28" hidden="1" x14ac:dyDescent="0.35">
      <c r="A31" s="1" t="s">
        <v>1048</v>
      </c>
      <c r="B31" s="347">
        <v>9</v>
      </c>
      <c r="C31" s="347">
        <v>9</v>
      </c>
      <c r="D31" s="347">
        <v>9</v>
      </c>
      <c r="E31" s="347">
        <v>9</v>
      </c>
      <c r="F31" s="347">
        <v>9</v>
      </c>
      <c r="G31" s="258" t="s">
        <v>2465</v>
      </c>
      <c r="H31" s="258" t="s">
        <v>2465</v>
      </c>
      <c r="I31" s="347">
        <v>9</v>
      </c>
      <c r="J31" s="347">
        <v>9</v>
      </c>
      <c r="K31" s="347">
        <v>9</v>
      </c>
      <c r="L31" s="347">
        <v>9</v>
      </c>
      <c r="M31" s="347">
        <v>9</v>
      </c>
      <c r="N31" s="258" t="s">
        <v>2465</v>
      </c>
      <c r="O31" s="258" t="s">
        <v>2465</v>
      </c>
      <c r="P31" s="347">
        <v>9</v>
      </c>
      <c r="Q31" s="347">
        <v>9</v>
      </c>
      <c r="R31" s="347">
        <v>9</v>
      </c>
      <c r="S31" s="347">
        <v>9</v>
      </c>
      <c r="T31" s="347">
        <v>9</v>
      </c>
      <c r="U31" s="258" t="s">
        <v>2465</v>
      </c>
      <c r="V31" s="258" t="s">
        <v>2465</v>
      </c>
      <c r="W31" s="347">
        <v>9</v>
      </c>
      <c r="X31" s="347">
        <v>9</v>
      </c>
      <c r="Y31" s="347">
        <v>9</v>
      </c>
      <c r="Z31" s="347">
        <v>9</v>
      </c>
      <c r="AA31" s="347">
        <v>9</v>
      </c>
      <c r="AB31" s="259">
        <f t="shared" si="2"/>
        <v>180</v>
      </c>
    </row>
    <row r="32" spans="1:28" hidden="1" x14ac:dyDescent="0.35">
      <c r="AB32" s="263">
        <f>SUM(AB25:AB31)</f>
        <v>1125</v>
      </c>
    </row>
    <row r="33" spans="1:28" hidden="1" x14ac:dyDescent="0.35">
      <c r="A33" s="421" t="s">
        <v>2468</v>
      </c>
      <c r="B33" s="422"/>
      <c r="C33" s="422"/>
      <c r="D33" s="422"/>
      <c r="E33" s="422"/>
      <c r="F33" s="422"/>
      <c r="G33" s="422"/>
      <c r="H33" s="422"/>
      <c r="I33" s="422"/>
      <c r="J33" s="422"/>
      <c r="K33" s="422"/>
      <c r="L33" s="422"/>
      <c r="M33" s="422"/>
      <c r="N33" s="422"/>
      <c r="O33" s="422"/>
      <c r="P33" s="422"/>
      <c r="Q33" s="422"/>
      <c r="R33" s="422"/>
      <c r="S33" s="422"/>
      <c r="T33" s="422"/>
      <c r="U33" s="422"/>
      <c r="V33" s="422"/>
      <c r="W33" s="422"/>
      <c r="X33" s="422"/>
      <c r="Y33" s="422"/>
      <c r="Z33" s="422"/>
      <c r="AA33" s="422"/>
      <c r="AB33" s="423"/>
    </row>
    <row r="34" spans="1:28" hidden="1" x14ac:dyDescent="0.35">
      <c r="A34" s="1" t="s">
        <v>2463</v>
      </c>
      <c r="B34" s="256">
        <v>44480</v>
      </c>
      <c r="C34" s="256">
        <v>44481</v>
      </c>
      <c r="D34" s="256">
        <v>44482</v>
      </c>
      <c r="E34" s="256">
        <v>44483</v>
      </c>
      <c r="F34" s="256">
        <v>44484</v>
      </c>
      <c r="G34" s="257">
        <v>44485</v>
      </c>
      <c r="H34" s="257">
        <v>44486</v>
      </c>
      <c r="I34" s="256">
        <v>44487</v>
      </c>
      <c r="J34" s="256">
        <v>44488</v>
      </c>
      <c r="K34" s="256">
        <v>44489</v>
      </c>
      <c r="L34" s="256">
        <v>44490</v>
      </c>
      <c r="M34" s="256">
        <v>44491</v>
      </c>
      <c r="N34" s="257">
        <v>44492</v>
      </c>
      <c r="O34" s="257">
        <v>44493</v>
      </c>
      <c r="P34" s="256">
        <v>44494</v>
      </c>
      <c r="Q34" s="256">
        <v>44495</v>
      </c>
      <c r="R34" s="256">
        <v>44496</v>
      </c>
      <c r="S34" s="256">
        <v>44497</v>
      </c>
      <c r="T34" s="256">
        <v>44498</v>
      </c>
      <c r="U34" s="257">
        <v>44499</v>
      </c>
      <c r="V34" s="257">
        <v>44500</v>
      </c>
      <c r="W34" s="256">
        <v>44501</v>
      </c>
      <c r="X34" s="256">
        <v>44502</v>
      </c>
      <c r="Y34" s="256">
        <v>44503</v>
      </c>
      <c r="Z34" s="256">
        <v>44504</v>
      </c>
      <c r="AA34" s="256">
        <v>44505</v>
      </c>
      <c r="AB34" s="1" t="s">
        <v>110</v>
      </c>
    </row>
    <row r="35" spans="1:28" hidden="1" x14ac:dyDescent="0.35">
      <c r="A35" s="1" t="s">
        <v>23</v>
      </c>
      <c r="B35" s="258">
        <f>9/2</f>
        <v>4.5</v>
      </c>
      <c r="C35" s="258">
        <f>9/2</f>
        <v>4.5</v>
      </c>
      <c r="D35" s="258">
        <f>9/2</f>
        <v>4.5</v>
      </c>
      <c r="E35" s="258">
        <f>9/2</f>
        <v>4.5</v>
      </c>
      <c r="F35" s="258">
        <v>4.5</v>
      </c>
      <c r="G35" s="258" t="s">
        <v>2465</v>
      </c>
      <c r="H35" s="258" t="s">
        <v>2465</v>
      </c>
      <c r="I35" s="258">
        <f>9/2</f>
        <v>4.5</v>
      </c>
      <c r="J35" s="258">
        <f>9/2</f>
        <v>4.5</v>
      </c>
      <c r="K35" s="258">
        <f>9/2</f>
        <v>4.5</v>
      </c>
      <c r="L35" s="258">
        <f>9/2</f>
        <v>4.5</v>
      </c>
      <c r="M35" s="258">
        <f>9/2</f>
        <v>4.5</v>
      </c>
      <c r="N35" s="258" t="s">
        <v>2465</v>
      </c>
      <c r="O35" s="258" t="s">
        <v>2465</v>
      </c>
      <c r="P35" s="258">
        <f>9/2</f>
        <v>4.5</v>
      </c>
      <c r="Q35" s="258">
        <f>9/2</f>
        <v>4.5</v>
      </c>
      <c r="R35" s="258">
        <f>9/2</f>
        <v>4.5</v>
      </c>
      <c r="S35" s="258">
        <f>9/2</f>
        <v>4.5</v>
      </c>
      <c r="T35" s="258">
        <f>9/2</f>
        <v>4.5</v>
      </c>
      <c r="U35" s="258" t="s">
        <v>2465</v>
      </c>
      <c r="V35" s="258" t="s">
        <v>2465</v>
      </c>
      <c r="W35" s="258" t="s">
        <v>2465</v>
      </c>
      <c r="X35" s="261" t="s">
        <v>2464</v>
      </c>
      <c r="Y35" s="261" t="s">
        <v>2464</v>
      </c>
      <c r="Z35" s="258" t="s">
        <v>2465</v>
      </c>
      <c r="AA35" s="258" t="s">
        <v>2465</v>
      </c>
      <c r="AB35" s="259">
        <f t="shared" ref="AB35:AB41" si="3">SUM(B35:AA35)</f>
        <v>67.5</v>
      </c>
    </row>
    <row r="36" spans="1:28" hidden="1" x14ac:dyDescent="0.35">
      <c r="A36" s="1" t="s">
        <v>46</v>
      </c>
      <c r="B36" s="347">
        <v>9</v>
      </c>
      <c r="C36" s="347">
        <v>9</v>
      </c>
      <c r="D36" s="347">
        <v>9</v>
      </c>
      <c r="E36" s="347">
        <v>9</v>
      </c>
      <c r="F36" s="347" t="s">
        <v>2465</v>
      </c>
      <c r="G36" s="258" t="s">
        <v>2465</v>
      </c>
      <c r="H36" s="258" t="s">
        <v>2465</v>
      </c>
      <c r="I36" s="347">
        <v>9</v>
      </c>
      <c r="J36" s="347">
        <v>9</v>
      </c>
      <c r="K36" s="347">
        <v>9</v>
      </c>
      <c r="L36" s="347">
        <v>9</v>
      </c>
      <c r="M36" s="347">
        <v>9</v>
      </c>
      <c r="N36" s="258" t="s">
        <v>2465</v>
      </c>
      <c r="O36" s="258" t="s">
        <v>2465</v>
      </c>
      <c r="P36" s="347">
        <v>9</v>
      </c>
      <c r="Q36" s="347">
        <v>9</v>
      </c>
      <c r="R36" s="347">
        <v>9</v>
      </c>
      <c r="S36" s="347">
        <v>9</v>
      </c>
      <c r="T36" s="347">
        <v>9</v>
      </c>
      <c r="U36" s="258" t="s">
        <v>2465</v>
      </c>
      <c r="V36" s="258" t="s">
        <v>2465</v>
      </c>
      <c r="W36" s="347">
        <v>9</v>
      </c>
      <c r="X36" s="347">
        <v>9</v>
      </c>
      <c r="Y36" s="347">
        <v>9</v>
      </c>
      <c r="Z36" s="258" t="s">
        <v>2465</v>
      </c>
      <c r="AA36" s="258" t="s">
        <v>2465</v>
      </c>
      <c r="AB36" s="259">
        <f t="shared" si="3"/>
        <v>153</v>
      </c>
    </row>
    <row r="37" spans="1:28" hidden="1" x14ac:dyDescent="0.35">
      <c r="A37" s="1" t="s">
        <v>39</v>
      </c>
      <c r="B37" s="347">
        <v>9</v>
      </c>
      <c r="C37" s="347">
        <v>9</v>
      </c>
      <c r="D37" s="347">
        <v>9</v>
      </c>
      <c r="E37" s="261" t="s">
        <v>2464</v>
      </c>
      <c r="F37" s="347" t="s">
        <v>2465</v>
      </c>
      <c r="G37" s="258" t="s">
        <v>2465</v>
      </c>
      <c r="H37" s="258" t="s">
        <v>2465</v>
      </c>
      <c r="I37" s="265" t="s">
        <v>2464</v>
      </c>
      <c r="J37" s="347">
        <v>9</v>
      </c>
      <c r="K37" s="347">
        <v>9</v>
      </c>
      <c r="L37" s="347">
        <v>9</v>
      </c>
      <c r="M37" s="347">
        <v>9</v>
      </c>
      <c r="N37" s="258" t="s">
        <v>2465</v>
      </c>
      <c r="O37" s="258" t="s">
        <v>2465</v>
      </c>
      <c r="P37" s="347">
        <v>9</v>
      </c>
      <c r="Q37" s="347">
        <v>9</v>
      </c>
      <c r="R37" s="347">
        <v>9</v>
      </c>
      <c r="S37" s="347">
        <v>9</v>
      </c>
      <c r="T37" s="347">
        <v>9</v>
      </c>
      <c r="U37" s="258" t="s">
        <v>2465</v>
      </c>
      <c r="V37" s="258" t="s">
        <v>2465</v>
      </c>
      <c r="W37" s="347" t="s">
        <v>2465</v>
      </c>
      <c r="X37" s="347">
        <v>9</v>
      </c>
      <c r="Y37" s="265" t="s">
        <v>2464</v>
      </c>
      <c r="Z37" s="258" t="s">
        <v>2465</v>
      </c>
      <c r="AA37" s="258" t="s">
        <v>2465</v>
      </c>
      <c r="AB37" s="259">
        <f t="shared" si="3"/>
        <v>117</v>
      </c>
    </row>
    <row r="38" spans="1:28" hidden="1" x14ac:dyDescent="0.35">
      <c r="A38" s="1" t="s">
        <v>30</v>
      </c>
      <c r="B38" s="347">
        <v>9</v>
      </c>
      <c r="C38" s="347">
        <v>9</v>
      </c>
      <c r="D38" s="347">
        <v>9</v>
      </c>
      <c r="E38" s="347">
        <v>9</v>
      </c>
      <c r="F38" s="347">
        <v>9</v>
      </c>
      <c r="G38" s="258" t="s">
        <v>2465</v>
      </c>
      <c r="H38" s="258" t="s">
        <v>2465</v>
      </c>
      <c r="I38" s="347">
        <v>9</v>
      </c>
      <c r="J38" s="347">
        <v>9</v>
      </c>
      <c r="K38" s="347">
        <v>9</v>
      </c>
      <c r="L38" s="347">
        <v>9</v>
      </c>
      <c r="M38" s="347">
        <v>9</v>
      </c>
      <c r="N38" s="258" t="s">
        <v>2465</v>
      </c>
      <c r="O38" s="258" t="s">
        <v>2465</v>
      </c>
      <c r="P38" s="347">
        <v>9</v>
      </c>
      <c r="Q38" s="347">
        <v>9</v>
      </c>
      <c r="R38" s="347">
        <v>9</v>
      </c>
      <c r="S38" s="347">
        <v>9</v>
      </c>
      <c r="T38" s="347">
        <v>9</v>
      </c>
      <c r="U38" s="258" t="s">
        <v>2465</v>
      </c>
      <c r="V38" s="258" t="s">
        <v>2465</v>
      </c>
      <c r="W38" s="347">
        <v>9</v>
      </c>
      <c r="X38" s="347">
        <v>9</v>
      </c>
      <c r="Y38" s="347">
        <v>9</v>
      </c>
      <c r="Z38" s="258" t="s">
        <v>2465</v>
      </c>
      <c r="AA38" s="258" t="s">
        <v>2465</v>
      </c>
      <c r="AB38" s="259">
        <f t="shared" si="3"/>
        <v>162</v>
      </c>
    </row>
    <row r="39" spans="1:28" hidden="1" x14ac:dyDescent="0.35">
      <c r="A39" s="1" t="s">
        <v>520</v>
      </c>
      <c r="B39" s="347">
        <v>9</v>
      </c>
      <c r="C39" s="347">
        <v>9</v>
      </c>
      <c r="D39" s="347">
        <v>9</v>
      </c>
      <c r="E39" s="347">
        <v>9</v>
      </c>
      <c r="F39" s="347" t="s">
        <v>2465</v>
      </c>
      <c r="G39" s="258" t="s">
        <v>2465</v>
      </c>
      <c r="H39" s="258" t="s">
        <v>2465</v>
      </c>
      <c r="I39" s="347">
        <v>9</v>
      </c>
      <c r="J39" s="347">
        <v>9</v>
      </c>
      <c r="K39" s="347">
        <v>9</v>
      </c>
      <c r="L39" s="347">
        <v>9</v>
      </c>
      <c r="M39" s="347">
        <v>9</v>
      </c>
      <c r="N39" s="258" t="s">
        <v>2465</v>
      </c>
      <c r="O39" s="258" t="s">
        <v>2465</v>
      </c>
      <c r="P39" s="261" t="s">
        <v>2464</v>
      </c>
      <c r="Q39" s="347">
        <v>9</v>
      </c>
      <c r="R39" s="347">
        <v>9</v>
      </c>
      <c r="S39" s="347">
        <v>9</v>
      </c>
      <c r="T39" s="347">
        <v>9</v>
      </c>
      <c r="U39" s="258" t="s">
        <v>2465</v>
      </c>
      <c r="V39" s="258" t="s">
        <v>2465</v>
      </c>
      <c r="W39" s="261" t="s">
        <v>2464</v>
      </c>
      <c r="X39" s="347">
        <v>9</v>
      </c>
      <c r="Y39" s="347">
        <v>9</v>
      </c>
      <c r="Z39" s="258" t="s">
        <v>2465</v>
      </c>
      <c r="AA39" s="258" t="s">
        <v>2465</v>
      </c>
      <c r="AB39" s="259">
        <f t="shared" si="3"/>
        <v>135</v>
      </c>
    </row>
    <row r="40" spans="1:28" hidden="1" x14ac:dyDescent="0.35">
      <c r="A40" s="1" t="s">
        <v>546</v>
      </c>
      <c r="B40" s="347">
        <v>9</v>
      </c>
      <c r="C40" s="347">
        <v>9</v>
      </c>
      <c r="D40" s="347">
        <v>9</v>
      </c>
      <c r="E40" s="347">
        <v>9</v>
      </c>
      <c r="F40" s="261" t="s">
        <v>2464</v>
      </c>
      <c r="G40" s="258" t="s">
        <v>2465</v>
      </c>
      <c r="H40" s="258" t="s">
        <v>2465</v>
      </c>
      <c r="I40" s="347">
        <v>9</v>
      </c>
      <c r="J40" s="347">
        <v>9</v>
      </c>
      <c r="K40" s="347">
        <v>9</v>
      </c>
      <c r="L40" s="347">
        <v>9</v>
      </c>
      <c r="M40" s="347">
        <v>9</v>
      </c>
      <c r="N40" s="258" t="s">
        <v>2465</v>
      </c>
      <c r="O40" s="258" t="s">
        <v>2465</v>
      </c>
      <c r="P40" s="347">
        <v>9</v>
      </c>
      <c r="Q40" s="347">
        <v>9</v>
      </c>
      <c r="R40" s="347">
        <v>9</v>
      </c>
      <c r="S40" s="347">
        <v>9</v>
      </c>
      <c r="T40" s="347">
        <v>9</v>
      </c>
      <c r="U40" s="258" t="s">
        <v>2465</v>
      </c>
      <c r="V40" s="258" t="s">
        <v>2465</v>
      </c>
      <c r="W40" s="347" t="s">
        <v>2465</v>
      </c>
      <c r="X40" s="347">
        <v>9</v>
      </c>
      <c r="Y40" s="347">
        <v>9</v>
      </c>
      <c r="Z40" s="258" t="s">
        <v>2465</v>
      </c>
      <c r="AA40" s="258" t="s">
        <v>2465</v>
      </c>
      <c r="AB40" s="259">
        <f t="shared" si="3"/>
        <v>144</v>
      </c>
    </row>
    <row r="41" spans="1:28" hidden="1" x14ac:dyDescent="0.35">
      <c r="A41" s="1" t="s">
        <v>1048</v>
      </c>
      <c r="B41" s="347">
        <v>9</v>
      </c>
      <c r="C41" s="347">
        <v>9</v>
      </c>
      <c r="D41" s="347">
        <v>9</v>
      </c>
      <c r="E41" s="261" t="s">
        <v>2464</v>
      </c>
      <c r="F41" s="347" t="s">
        <v>2465</v>
      </c>
      <c r="G41" s="258" t="s">
        <v>2465</v>
      </c>
      <c r="H41" s="258" t="s">
        <v>2465</v>
      </c>
      <c r="I41" s="347">
        <v>9</v>
      </c>
      <c r="J41" s="347">
        <v>9</v>
      </c>
      <c r="K41" s="347">
        <v>9</v>
      </c>
      <c r="L41" s="347">
        <v>9</v>
      </c>
      <c r="M41" s="347">
        <v>9</v>
      </c>
      <c r="N41" s="258" t="s">
        <v>2465</v>
      </c>
      <c r="O41" s="258" t="s">
        <v>2465</v>
      </c>
      <c r="P41" s="347">
        <v>9</v>
      </c>
      <c r="Q41" s="347">
        <v>9</v>
      </c>
      <c r="R41" s="347">
        <v>9</v>
      </c>
      <c r="S41" s="347">
        <v>9</v>
      </c>
      <c r="T41" s="347">
        <v>9</v>
      </c>
      <c r="U41" s="258" t="s">
        <v>2465</v>
      </c>
      <c r="V41" s="258" t="s">
        <v>2465</v>
      </c>
      <c r="W41" s="347">
        <v>9</v>
      </c>
      <c r="X41" s="347">
        <v>9</v>
      </c>
      <c r="Y41" s="347">
        <v>9</v>
      </c>
      <c r="Z41" s="258" t="s">
        <v>2465</v>
      </c>
      <c r="AA41" s="258" t="s">
        <v>2465</v>
      </c>
      <c r="AB41" s="259">
        <f t="shared" si="3"/>
        <v>144</v>
      </c>
    </row>
    <row r="42" spans="1:28" hidden="1" x14ac:dyDescent="0.35">
      <c r="AB42" s="263">
        <f>SUM(AB35:AB41)</f>
        <v>922.5</v>
      </c>
    </row>
    <row r="43" spans="1:28" hidden="1" x14ac:dyDescent="0.35">
      <c r="A43" s="421" t="s">
        <v>2469</v>
      </c>
      <c r="B43" s="422"/>
      <c r="C43" s="422"/>
      <c r="D43" s="422"/>
      <c r="E43" s="422"/>
      <c r="F43" s="422"/>
      <c r="G43" s="422"/>
      <c r="H43" s="422"/>
      <c r="I43" s="422"/>
      <c r="J43" s="422"/>
      <c r="K43" s="422"/>
      <c r="L43" s="422"/>
      <c r="M43" s="422"/>
      <c r="N43" s="422"/>
      <c r="O43" s="422"/>
      <c r="P43" s="422"/>
      <c r="Q43" s="422"/>
      <c r="R43" s="422"/>
      <c r="S43" s="422"/>
      <c r="T43" s="422"/>
      <c r="U43" s="422"/>
      <c r="V43" s="422"/>
      <c r="W43" s="422"/>
      <c r="X43" s="422"/>
      <c r="Y43" s="422"/>
      <c r="Z43" s="422"/>
      <c r="AA43" s="422"/>
      <c r="AB43" s="423"/>
    </row>
    <row r="44" spans="1:28" hidden="1" x14ac:dyDescent="0.35">
      <c r="A44" s="1" t="s">
        <v>2463</v>
      </c>
      <c r="B44" s="256">
        <v>44508</v>
      </c>
      <c r="C44" s="256">
        <v>44509</v>
      </c>
      <c r="D44" s="256">
        <v>44510</v>
      </c>
      <c r="E44" s="256">
        <v>44511</v>
      </c>
      <c r="F44" s="256">
        <v>44512</v>
      </c>
      <c r="G44" s="257">
        <v>44513</v>
      </c>
      <c r="H44" s="257">
        <v>44514</v>
      </c>
      <c r="I44" s="256">
        <v>44515</v>
      </c>
      <c r="J44" s="256">
        <v>44516</v>
      </c>
      <c r="K44" s="256">
        <v>44517</v>
      </c>
      <c r="L44" s="256">
        <v>44518</v>
      </c>
      <c r="M44" s="256">
        <v>44519</v>
      </c>
      <c r="N44" s="257">
        <v>44520</v>
      </c>
      <c r="O44" s="257">
        <v>44521</v>
      </c>
      <c r="P44" s="256">
        <v>44522</v>
      </c>
      <c r="Q44" s="256">
        <v>44523</v>
      </c>
      <c r="R44" s="256">
        <v>44524</v>
      </c>
      <c r="S44" s="256">
        <v>44525</v>
      </c>
      <c r="T44" s="256">
        <v>44526</v>
      </c>
      <c r="U44" s="257">
        <v>44527</v>
      </c>
      <c r="V44" s="257">
        <v>44528</v>
      </c>
      <c r="W44" s="256">
        <v>44529</v>
      </c>
      <c r="X44" s="256">
        <v>44530</v>
      </c>
      <c r="Y44" s="256">
        <v>44531</v>
      </c>
      <c r="Z44" s="256">
        <v>44532</v>
      </c>
      <c r="AA44" s="256">
        <v>44533</v>
      </c>
      <c r="AB44" s="1" t="s">
        <v>110</v>
      </c>
    </row>
    <row r="45" spans="1:28" hidden="1" x14ac:dyDescent="0.35">
      <c r="A45" s="1" t="s">
        <v>23</v>
      </c>
      <c r="B45" s="258">
        <f>9/2</f>
        <v>4.5</v>
      </c>
      <c r="C45" s="258">
        <f>9/2</f>
        <v>4.5</v>
      </c>
      <c r="D45" s="258">
        <f>9/2</f>
        <v>4.5</v>
      </c>
      <c r="E45" s="258">
        <f>9/2</f>
        <v>4.5</v>
      </c>
      <c r="F45" s="258">
        <v>4.5</v>
      </c>
      <c r="G45" s="258" t="s">
        <v>2465</v>
      </c>
      <c r="H45" s="258" t="s">
        <v>2465</v>
      </c>
      <c r="I45" s="258">
        <f>9/2</f>
        <v>4.5</v>
      </c>
      <c r="J45" s="258">
        <f>9/2</f>
        <v>4.5</v>
      </c>
      <c r="K45" s="258">
        <f>9/2</f>
        <v>4.5</v>
      </c>
      <c r="L45" s="258">
        <f>9/2</f>
        <v>4.5</v>
      </c>
      <c r="M45" s="258">
        <f>9/2</f>
        <v>4.5</v>
      </c>
      <c r="N45" s="258" t="s">
        <v>2465</v>
      </c>
      <c r="O45" s="258" t="s">
        <v>2465</v>
      </c>
      <c r="P45" s="258">
        <f>9/2</f>
        <v>4.5</v>
      </c>
      <c r="Q45" s="258">
        <f>9/2</f>
        <v>4.5</v>
      </c>
      <c r="R45" s="258">
        <f>9/2</f>
        <v>4.5</v>
      </c>
      <c r="S45" s="258">
        <f>9/2</f>
        <v>4.5</v>
      </c>
      <c r="T45" s="258" t="s">
        <v>2470</v>
      </c>
      <c r="U45" s="258" t="s">
        <v>2465</v>
      </c>
      <c r="V45" s="258" t="s">
        <v>2465</v>
      </c>
      <c r="W45" s="258">
        <f>9/2</f>
        <v>4.5</v>
      </c>
      <c r="X45" s="258">
        <f>9/2</f>
        <v>4.5</v>
      </c>
      <c r="Y45" s="258">
        <f>9/2</f>
        <v>4.5</v>
      </c>
      <c r="Z45" s="258">
        <f>9/2</f>
        <v>4.5</v>
      </c>
      <c r="AA45" s="258">
        <f>9/2</f>
        <v>4.5</v>
      </c>
      <c r="AB45" s="259">
        <f t="shared" ref="AB45:AB51" si="4">SUM(B45:AA45)</f>
        <v>85.5</v>
      </c>
    </row>
    <row r="46" spans="1:28" hidden="1" x14ac:dyDescent="0.35">
      <c r="A46" s="1" t="s">
        <v>46</v>
      </c>
      <c r="B46" s="347">
        <v>9</v>
      </c>
      <c r="C46" s="347">
        <v>9</v>
      </c>
      <c r="D46" s="347">
        <v>9</v>
      </c>
      <c r="E46" s="347">
        <v>9</v>
      </c>
      <c r="F46" s="347">
        <v>9</v>
      </c>
      <c r="G46" s="258" t="s">
        <v>2465</v>
      </c>
      <c r="H46" s="258" t="s">
        <v>2465</v>
      </c>
      <c r="I46" s="347">
        <v>9</v>
      </c>
      <c r="J46" s="347">
        <v>9</v>
      </c>
      <c r="K46" s="347">
        <v>9</v>
      </c>
      <c r="L46" s="347">
        <v>9</v>
      </c>
      <c r="M46" s="261" t="s">
        <v>2464</v>
      </c>
      <c r="N46" s="258" t="s">
        <v>2465</v>
      </c>
      <c r="O46" s="258" t="s">
        <v>2465</v>
      </c>
      <c r="P46" s="261" t="s">
        <v>2464</v>
      </c>
      <c r="Q46" s="347">
        <v>9</v>
      </c>
      <c r="R46" s="347">
        <v>9</v>
      </c>
      <c r="S46" s="347">
        <v>9</v>
      </c>
      <c r="T46" s="258" t="s">
        <v>2470</v>
      </c>
      <c r="U46" s="258" t="s">
        <v>2465</v>
      </c>
      <c r="V46" s="258" t="s">
        <v>2465</v>
      </c>
      <c r="W46" s="347">
        <v>9</v>
      </c>
      <c r="X46" s="347">
        <v>9</v>
      </c>
      <c r="Y46" s="347">
        <v>9</v>
      </c>
      <c r="Z46" s="347">
        <v>9</v>
      </c>
      <c r="AA46" s="347">
        <v>9</v>
      </c>
      <c r="AB46" s="259">
        <f t="shared" si="4"/>
        <v>153</v>
      </c>
    </row>
    <row r="47" spans="1:28" hidden="1" x14ac:dyDescent="0.35">
      <c r="A47" s="1" t="s">
        <v>39</v>
      </c>
      <c r="B47" s="347">
        <v>9</v>
      </c>
      <c r="C47" s="347">
        <v>9</v>
      </c>
      <c r="D47" s="347">
        <v>9</v>
      </c>
      <c r="E47" s="347">
        <v>9</v>
      </c>
      <c r="F47" s="347">
        <v>9</v>
      </c>
      <c r="G47" s="258" t="s">
        <v>2465</v>
      </c>
      <c r="H47" s="258" t="s">
        <v>2465</v>
      </c>
      <c r="I47" s="347">
        <v>9</v>
      </c>
      <c r="J47" s="347">
        <v>9</v>
      </c>
      <c r="K47" s="347">
        <v>9</v>
      </c>
      <c r="L47" s="347">
        <v>9</v>
      </c>
      <c r="M47" s="347">
        <v>9</v>
      </c>
      <c r="N47" s="258" t="s">
        <v>2465</v>
      </c>
      <c r="O47" s="258" t="s">
        <v>2465</v>
      </c>
      <c r="P47" s="347">
        <v>9</v>
      </c>
      <c r="Q47" s="347">
        <v>9</v>
      </c>
      <c r="R47" s="347">
        <v>9</v>
      </c>
      <c r="S47" s="347">
        <v>9</v>
      </c>
      <c r="T47" s="258" t="s">
        <v>2470</v>
      </c>
      <c r="U47" s="258" t="s">
        <v>2465</v>
      </c>
      <c r="V47" s="258" t="s">
        <v>2465</v>
      </c>
      <c r="W47" s="347">
        <v>9</v>
      </c>
      <c r="X47" s="347">
        <v>9</v>
      </c>
      <c r="Y47" s="347">
        <v>9</v>
      </c>
      <c r="Z47" s="347">
        <v>9</v>
      </c>
      <c r="AA47" s="347">
        <v>9</v>
      </c>
      <c r="AB47" s="259">
        <f t="shared" si="4"/>
        <v>171</v>
      </c>
    </row>
    <row r="48" spans="1:28" hidden="1" x14ac:dyDescent="0.35">
      <c r="A48" s="1" t="s">
        <v>30</v>
      </c>
      <c r="B48" s="347">
        <v>9</v>
      </c>
      <c r="C48" s="347">
        <v>9</v>
      </c>
      <c r="D48" s="347">
        <v>9</v>
      </c>
      <c r="E48" s="347">
        <v>9</v>
      </c>
      <c r="F48" s="347">
        <v>9</v>
      </c>
      <c r="G48" s="258" t="s">
        <v>2465</v>
      </c>
      <c r="H48" s="258" t="s">
        <v>2465</v>
      </c>
      <c r="I48" s="347">
        <v>9</v>
      </c>
      <c r="J48" s="347">
        <v>9</v>
      </c>
      <c r="K48" s="347">
        <v>9</v>
      </c>
      <c r="L48" s="347">
        <v>9</v>
      </c>
      <c r="M48" s="347">
        <v>9</v>
      </c>
      <c r="N48" s="258" t="s">
        <v>2465</v>
      </c>
      <c r="O48" s="258" t="s">
        <v>2465</v>
      </c>
      <c r="P48" s="261" t="s">
        <v>2464</v>
      </c>
      <c r="Q48" s="347">
        <v>9</v>
      </c>
      <c r="R48" s="347">
        <v>9</v>
      </c>
      <c r="S48" s="347">
        <v>9</v>
      </c>
      <c r="T48" s="258" t="s">
        <v>2470</v>
      </c>
      <c r="U48" s="258" t="s">
        <v>2465</v>
      </c>
      <c r="V48" s="258" t="s">
        <v>2465</v>
      </c>
      <c r="W48" s="261" t="s">
        <v>2464</v>
      </c>
      <c r="X48" s="261" t="s">
        <v>2464</v>
      </c>
      <c r="Y48" s="347">
        <v>9</v>
      </c>
      <c r="Z48" s="347">
        <v>9</v>
      </c>
      <c r="AA48" s="347">
        <v>9</v>
      </c>
      <c r="AB48" s="259">
        <f t="shared" si="4"/>
        <v>144</v>
      </c>
    </row>
    <row r="49" spans="1:28" hidden="1" x14ac:dyDescent="0.35">
      <c r="A49" s="1" t="s">
        <v>520</v>
      </c>
      <c r="B49" s="347">
        <v>9</v>
      </c>
      <c r="C49" s="347">
        <v>9</v>
      </c>
      <c r="D49" s="347">
        <v>9</v>
      </c>
      <c r="E49" s="347">
        <v>9</v>
      </c>
      <c r="F49" s="347">
        <v>9</v>
      </c>
      <c r="G49" s="258" t="s">
        <v>2465</v>
      </c>
      <c r="H49" s="258" t="s">
        <v>2465</v>
      </c>
      <c r="I49" s="261" t="s">
        <v>2464</v>
      </c>
      <c r="J49" s="347">
        <v>9</v>
      </c>
      <c r="K49" s="347">
        <v>9</v>
      </c>
      <c r="L49" s="347">
        <v>9</v>
      </c>
      <c r="M49" s="347">
        <v>9</v>
      </c>
      <c r="N49" s="258" t="s">
        <v>2465</v>
      </c>
      <c r="O49" s="258" t="s">
        <v>2465</v>
      </c>
      <c r="P49" s="347">
        <v>9</v>
      </c>
      <c r="Q49" s="347">
        <v>9</v>
      </c>
      <c r="R49" s="347">
        <v>9</v>
      </c>
      <c r="S49" s="347">
        <v>9</v>
      </c>
      <c r="T49" s="258" t="s">
        <v>2470</v>
      </c>
      <c r="U49" s="258" t="s">
        <v>2465</v>
      </c>
      <c r="V49" s="258" t="s">
        <v>2465</v>
      </c>
      <c r="W49" s="347">
        <v>9</v>
      </c>
      <c r="X49" s="347">
        <v>9</v>
      </c>
      <c r="Y49" s="347">
        <v>9</v>
      </c>
      <c r="Z49" s="347">
        <v>9</v>
      </c>
      <c r="AA49" s="347">
        <v>9</v>
      </c>
      <c r="AB49" s="259">
        <f t="shared" si="4"/>
        <v>162</v>
      </c>
    </row>
    <row r="50" spans="1:28" hidden="1" x14ac:dyDescent="0.35">
      <c r="A50" s="1" t="s">
        <v>546</v>
      </c>
      <c r="B50" s="347">
        <v>9</v>
      </c>
      <c r="C50" s="347">
        <v>9</v>
      </c>
      <c r="D50" s="347">
        <v>9</v>
      </c>
      <c r="E50" s="347">
        <v>9</v>
      </c>
      <c r="F50" s="347">
        <v>9</v>
      </c>
      <c r="G50" s="258" t="s">
        <v>2465</v>
      </c>
      <c r="H50" s="258" t="s">
        <v>2465</v>
      </c>
      <c r="I50" s="347">
        <v>9</v>
      </c>
      <c r="J50" s="347">
        <v>9</v>
      </c>
      <c r="K50" s="347">
        <v>9</v>
      </c>
      <c r="L50" s="347">
        <v>9</v>
      </c>
      <c r="M50" s="347">
        <v>9</v>
      </c>
      <c r="N50" s="258" t="s">
        <v>2465</v>
      </c>
      <c r="O50" s="258" t="s">
        <v>2465</v>
      </c>
      <c r="P50" s="347">
        <v>9</v>
      </c>
      <c r="Q50" s="347">
        <v>9</v>
      </c>
      <c r="R50" s="261" t="s">
        <v>2464</v>
      </c>
      <c r="S50" s="347">
        <v>9</v>
      </c>
      <c r="T50" s="258" t="s">
        <v>2470</v>
      </c>
      <c r="U50" s="258" t="s">
        <v>2465</v>
      </c>
      <c r="V50" s="258" t="s">
        <v>2465</v>
      </c>
      <c r="W50" s="261" t="s">
        <v>2464</v>
      </c>
      <c r="X50" s="261" t="s">
        <v>2464</v>
      </c>
      <c r="Y50" s="347">
        <v>9</v>
      </c>
      <c r="Z50" s="347">
        <v>9</v>
      </c>
      <c r="AA50" s="347">
        <v>9</v>
      </c>
      <c r="AB50" s="259">
        <f t="shared" si="4"/>
        <v>144</v>
      </c>
    </row>
    <row r="51" spans="1:28" hidden="1" x14ac:dyDescent="0.35">
      <c r="A51" s="1" t="s">
        <v>1048</v>
      </c>
      <c r="B51" s="347">
        <v>9</v>
      </c>
      <c r="C51" s="347">
        <v>9</v>
      </c>
      <c r="D51" s="347">
        <v>9</v>
      </c>
      <c r="E51" s="347">
        <v>9</v>
      </c>
      <c r="F51" s="347">
        <v>9</v>
      </c>
      <c r="G51" s="258" t="s">
        <v>2465</v>
      </c>
      <c r="H51" s="258" t="s">
        <v>2465</v>
      </c>
      <c r="I51" s="347">
        <v>9</v>
      </c>
      <c r="J51" s="347">
        <v>9</v>
      </c>
      <c r="K51" s="347">
        <v>9</v>
      </c>
      <c r="L51" s="347">
        <v>9</v>
      </c>
      <c r="M51" s="365" t="s">
        <v>2464</v>
      </c>
      <c r="N51" s="258" t="s">
        <v>2465</v>
      </c>
      <c r="O51" s="258" t="s">
        <v>2465</v>
      </c>
      <c r="P51" s="347">
        <v>9</v>
      </c>
      <c r="Q51" s="347">
        <v>9</v>
      </c>
      <c r="R51" s="347">
        <v>9</v>
      </c>
      <c r="S51" s="347">
        <v>9</v>
      </c>
      <c r="T51" s="258" t="s">
        <v>2470</v>
      </c>
      <c r="U51" s="258" t="s">
        <v>2465</v>
      </c>
      <c r="V51" s="258" t="s">
        <v>2465</v>
      </c>
      <c r="W51" s="347">
        <v>9</v>
      </c>
      <c r="X51" s="347">
        <v>9</v>
      </c>
      <c r="Y51" s="347">
        <v>9</v>
      </c>
      <c r="Z51" s="347">
        <v>9</v>
      </c>
      <c r="AA51" s="347">
        <v>9</v>
      </c>
      <c r="AB51" s="259">
        <f t="shared" si="4"/>
        <v>162</v>
      </c>
    </row>
    <row r="52" spans="1:28" hidden="1" x14ac:dyDescent="0.35">
      <c r="AB52" s="263">
        <f>SUM(AB45:AB51)</f>
        <v>1021.5</v>
      </c>
    </row>
    <row r="53" spans="1:28" hidden="1" x14ac:dyDescent="0.35">
      <c r="A53" s="421" t="s">
        <v>2471</v>
      </c>
      <c r="B53" s="422"/>
      <c r="C53" s="422"/>
      <c r="D53" s="422"/>
      <c r="E53" s="422"/>
      <c r="F53" s="422"/>
      <c r="G53" s="422"/>
      <c r="H53" s="422"/>
      <c r="I53" s="422"/>
      <c r="J53" s="422"/>
      <c r="K53" s="422"/>
      <c r="L53" s="422"/>
      <c r="M53" s="422"/>
      <c r="N53" s="422"/>
      <c r="O53" s="422"/>
      <c r="P53" s="422"/>
      <c r="Q53" s="422"/>
      <c r="R53" s="422"/>
      <c r="S53" s="422"/>
      <c r="T53" s="422"/>
      <c r="U53" s="422"/>
      <c r="V53" s="422"/>
      <c r="W53" s="422"/>
      <c r="X53" s="422"/>
      <c r="Y53" s="422"/>
      <c r="Z53" s="422"/>
      <c r="AA53" s="422"/>
      <c r="AB53" s="423"/>
    </row>
    <row r="54" spans="1:28" hidden="1" x14ac:dyDescent="0.35">
      <c r="A54" s="1" t="s">
        <v>2463</v>
      </c>
      <c r="B54" s="256">
        <v>44536</v>
      </c>
      <c r="C54" s="256">
        <v>44537</v>
      </c>
      <c r="D54" s="256">
        <v>44538</v>
      </c>
      <c r="E54" s="256">
        <v>44539</v>
      </c>
      <c r="F54" s="256">
        <v>44540</v>
      </c>
      <c r="G54" s="257">
        <v>44541</v>
      </c>
      <c r="H54" s="257">
        <v>44542</v>
      </c>
      <c r="I54" s="256">
        <v>44543</v>
      </c>
      <c r="J54" s="256">
        <v>44544</v>
      </c>
      <c r="K54" s="256">
        <v>44545</v>
      </c>
      <c r="L54" s="256">
        <v>44546</v>
      </c>
      <c r="M54" s="256">
        <v>44547</v>
      </c>
      <c r="N54" s="257">
        <v>44548</v>
      </c>
      <c r="O54" s="257">
        <v>44549</v>
      </c>
      <c r="P54" s="256">
        <v>44550</v>
      </c>
      <c r="Q54" s="256">
        <v>44551</v>
      </c>
      <c r="R54" s="256">
        <v>44552</v>
      </c>
      <c r="S54" s="256">
        <v>44553</v>
      </c>
      <c r="T54" s="256">
        <v>44554</v>
      </c>
      <c r="U54" s="257">
        <v>44555</v>
      </c>
      <c r="V54" s="257">
        <v>44556</v>
      </c>
      <c r="W54" s="256">
        <v>44557</v>
      </c>
      <c r="X54" s="256">
        <v>44558</v>
      </c>
      <c r="Y54" s="256">
        <v>44559</v>
      </c>
      <c r="Z54" s="256">
        <v>44560</v>
      </c>
      <c r="AA54" s="256">
        <v>44561</v>
      </c>
      <c r="AB54" s="1" t="s">
        <v>110</v>
      </c>
    </row>
    <row r="55" spans="1:28" hidden="1" x14ac:dyDescent="0.35">
      <c r="A55" s="1" t="s">
        <v>23</v>
      </c>
      <c r="B55" s="258">
        <f>9/2</f>
        <v>4.5</v>
      </c>
      <c r="C55" s="258">
        <f>9/2</f>
        <v>4.5</v>
      </c>
      <c r="D55" s="258">
        <f>9/2</f>
        <v>4.5</v>
      </c>
      <c r="E55" s="258">
        <f>9/2</f>
        <v>4.5</v>
      </c>
      <c r="F55" s="258">
        <v>4.5</v>
      </c>
      <c r="G55" s="258" t="s">
        <v>2465</v>
      </c>
      <c r="H55" s="258" t="s">
        <v>2465</v>
      </c>
      <c r="I55" s="258">
        <f>9/2</f>
        <v>4.5</v>
      </c>
      <c r="J55" s="258">
        <f>9/2</f>
        <v>4.5</v>
      </c>
      <c r="K55" s="258">
        <f>9/2</f>
        <v>4.5</v>
      </c>
      <c r="L55" s="258">
        <f>9/2</f>
        <v>4.5</v>
      </c>
      <c r="M55" s="258">
        <f>9/2</f>
        <v>4.5</v>
      </c>
      <c r="N55" s="258" t="s">
        <v>2465</v>
      </c>
      <c r="O55" s="258" t="s">
        <v>2465</v>
      </c>
      <c r="P55" s="261" t="s">
        <v>2464</v>
      </c>
      <c r="Q55" s="261" t="s">
        <v>2464</v>
      </c>
      <c r="R55" s="261" t="s">
        <v>2464</v>
      </c>
      <c r="S55" s="261" t="s">
        <v>2464</v>
      </c>
      <c r="T55" s="258" t="s">
        <v>2465</v>
      </c>
      <c r="U55" s="258" t="s">
        <v>2465</v>
      </c>
      <c r="V55" s="258" t="s">
        <v>2465</v>
      </c>
      <c r="W55" s="258" t="s">
        <v>2465</v>
      </c>
      <c r="X55" s="258" t="s">
        <v>2465</v>
      </c>
      <c r="Y55" s="258" t="s">
        <v>2465</v>
      </c>
      <c r="Z55" s="258" t="s">
        <v>2465</v>
      </c>
      <c r="AA55" s="258" t="s">
        <v>2465</v>
      </c>
      <c r="AB55" s="259">
        <f t="shared" ref="AB55:AB61" si="5">SUM(B55:AA55)</f>
        <v>45</v>
      </c>
    </row>
    <row r="56" spans="1:28" hidden="1" x14ac:dyDescent="0.35">
      <c r="A56" s="1" t="s">
        <v>46</v>
      </c>
      <c r="B56" s="261" t="s">
        <v>2464</v>
      </c>
      <c r="C56" s="261" t="s">
        <v>2464</v>
      </c>
      <c r="D56" s="261" t="s">
        <v>2464</v>
      </c>
      <c r="E56" s="261" t="s">
        <v>2464</v>
      </c>
      <c r="F56" s="347">
        <v>9</v>
      </c>
      <c r="G56" s="258" t="s">
        <v>2465</v>
      </c>
      <c r="H56" s="258" t="s">
        <v>2465</v>
      </c>
      <c r="I56" s="347">
        <v>9</v>
      </c>
      <c r="J56" s="347">
        <v>9</v>
      </c>
      <c r="K56" s="347">
        <v>9</v>
      </c>
      <c r="L56" s="347">
        <v>9</v>
      </c>
      <c r="M56" s="347">
        <v>9</v>
      </c>
      <c r="N56" s="258" t="s">
        <v>2465</v>
      </c>
      <c r="O56" s="258" t="s">
        <v>2465</v>
      </c>
      <c r="P56" s="347">
        <v>9</v>
      </c>
      <c r="Q56" s="347">
        <v>9</v>
      </c>
      <c r="R56" s="347">
        <v>9</v>
      </c>
      <c r="S56" s="347">
        <v>9</v>
      </c>
      <c r="T56" s="258" t="s">
        <v>2465</v>
      </c>
      <c r="U56" s="258" t="s">
        <v>2465</v>
      </c>
      <c r="V56" s="258" t="s">
        <v>2465</v>
      </c>
      <c r="W56" s="258" t="s">
        <v>2465</v>
      </c>
      <c r="X56" s="258" t="s">
        <v>2465</v>
      </c>
      <c r="Y56" s="258" t="s">
        <v>2465</v>
      </c>
      <c r="Z56" s="258" t="s">
        <v>2465</v>
      </c>
      <c r="AA56" s="258" t="s">
        <v>2465</v>
      </c>
      <c r="AB56" s="259">
        <f t="shared" si="5"/>
        <v>90</v>
      </c>
    </row>
    <row r="57" spans="1:28" hidden="1" x14ac:dyDescent="0.35">
      <c r="A57" s="1" t="s">
        <v>39</v>
      </c>
      <c r="B57" s="261" t="s">
        <v>2464</v>
      </c>
      <c r="C57" s="261" t="s">
        <v>2464</v>
      </c>
      <c r="D57" s="261" t="s">
        <v>2464</v>
      </c>
      <c r="E57" s="261" t="s">
        <v>2464</v>
      </c>
      <c r="F57" s="347">
        <v>9</v>
      </c>
      <c r="G57" s="258" t="s">
        <v>2465</v>
      </c>
      <c r="H57" s="258" t="s">
        <v>2465</v>
      </c>
      <c r="I57" s="365" t="s">
        <v>2464</v>
      </c>
      <c r="J57" s="347">
        <v>9</v>
      </c>
      <c r="K57" s="347">
        <v>9</v>
      </c>
      <c r="L57" s="347">
        <v>9</v>
      </c>
      <c r="M57" s="347">
        <v>9</v>
      </c>
      <c r="N57" s="258" t="s">
        <v>2465</v>
      </c>
      <c r="O57" s="258" t="s">
        <v>2465</v>
      </c>
      <c r="P57" s="347">
        <v>9</v>
      </c>
      <c r="Q57" s="347">
        <v>9</v>
      </c>
      <c r="R57" s="347">
        <v>9</v>
      </c>
      <c r="S57" s="347">
        <v>9</v>
      </c>
      <c r="T57" s="258" t="s">
        <v>2465</v>
      </c>
      <c r="U57" s="258" t="s">
        <v>2465</v>
      </c>
      <c r="V57" s="258" t="s">
        <v>2465</v>
      </c>
      <c r="W57" s="258" t="s">
        <v>2465</v>
      </c>
      <c r="X57" s="258" t="s">
        <v>2465</v>
      </c>
      <c r="Y57" s="258" t="s">
        <v>2465</v>
      </c>
      <c r="Z57" s="258" t="s">
        <v>2465</v>
      </c>
      <c r="AA57" s="258" t="s">
        <v>2465</v>
      </c>
      <c r="AB57" s="259">
        <f t="shared" si="5"/>
        <v>81</v>
      </c>
    </row>
    <row r="58" spans="1:28" hidden="1" x14ac:dyDescent="0.35">
      <c r="A58" s="1" t="s">
        <v>30</v>
      </c>
      <c r="B58" s="347">
        <v>9</v>
      </c>
      <c r="C58" s="347">
        <v>9</v>
      </c>
      <c r="D58" s="347">
        <v>9</v>
      </c>
      <c r="E58" s="347">
        <v>9</v>
      </c>
      <c r="F58" s="347">
        <v>9</v>
      </c>
      <c r="G58" s="258" t="s">
        <v>2465</v>
      </c>
      <c r="H58" s="258" t="s">
        <v>2465</v>
      </c>
      <c r="I58" s="347">
        <v>9</v>
      </c>
      <c r="J58" s="347">
        <v>9</v>
      </c>
      <c r="K58" s="347">
        <v>9</v>
      </c>
      <c r="L58" s="347">
        <v>9</v>
      </c>
      <c r="M58" s="347">
        <v>9</v>
      </c>
      <c r="N58" s="258" t="s">
        <v>2465</v>
      </c>
      <c r="O58" s="258" t="s">
        <v>2465</v>
      </c>
      <c r="P58" s="347">
        <v>9</v>
      </c>
      <c r="Q58" s="347">
        <v>9</v>
      </c>
      <c r="R58" s="347">
        <v>9</v>
      </c>
      <c r="S58" s="347">
        <v>9</v>
      </c>
      <c r="T58" s="258" t="s">
        <v>2465</v>
      </c>
      <c r="U58" s="258" t="s">
        <v>2465</v>
      </c>
      <c r="V58" s="258" t="s">
        <v>2465</v>
      </c>
      <c r="W58" s="258" t="s">
        <v>2465</v>
      </c>
      <c r="X58" s="258" t="s">
        <v>2465</v>
      </c>
      <c r="Y58" s="258" t="s">
        <v>2465</v>
      </c>
      <c r="Z58" s="258" t="s">
        <v>2465</v>
      </c>
      <c r="AA58" s="258" t="s">
        <v>2465</v>
      </c>
      <c r="AB58" s="259">
        <f t="shared" si="5"/>
        <v>126</v>
      </c>
    </row>
    <row r="59" spans="1:28" hidden="1" x14ac:dyDescent="0.35">
      <c r="A59" s="1" t="s">
        <v>520</v>
      </c>
      <c r="B59" s="347">
        <v>9</v>
      </c>
      <c r="C59" s="347">
        <v>9</v>
      </c>
      <c r="D59" s="347">
        <v>9</v>
      </c>
      <c r="E59" s="347">
        <v>9</v>
      </c>
      <c r="F59" s="261" t="s">
        <v>2464</v>
      </c>
      <c r="G59" s="258" t="s">
        <v>2465</v>
      </c>
      <c r="H59" s="258" t="s">
        <v>2465</v>
      </c>
      <c r="I59" s="261" t="s">
        <v>2464</v>
      </c>
      <c r="J59" s="347">
        <v>9</v>
      </c>
      <c r="K59" s="347">
        <v>9</v>
      </c>
      <c r="L59" s="347">
        <v>9</v>
      </c>
      <c r="M59" s="347">
        <v>9</v>
      </c>
      <c r="N59" s="258" t="s">
        <v>2465</v>
      </c>
      <c r="O59" s="258" t="s">
        <v>2465</v>
      </c>
      <c r="P59" s="261" t="s">
        <v>2464</v>
      </c>
      <c r="Q59" s="347">
        <v>9</v>
      </c>
      <c r="R59" s="347">
        <v>9</v>
      </c>
      <c r="S59" s="347">
        <v>9</v>
      </c>
      <c r="T59" s="258" t="s">
        <v>2465</v>
      </c>
      <c r="U59" s="258" t="s">
        <v>2465</v>
      </c>
      <c r="V59" s="258" t="s">
        <v>2465</v>
      </c>
      <c r="W59" s="258" t="s">
        <v>2465</v>
      </c>
      <c r="X59" s="258" t="s">
        <v>2465</v>
      </c>
      <c r="Y59" s="258" t="s">
        <v>2465</v>
      </c>
      <c r="Z59" s="258" t="s">
        <v>2465</v>
      </c>
      <c r="AA59" s="258" t="s">
        <v>2465</v>
      </c>
      <c r="AB59" s="259">
        <f t="shared" si="5"/>
        <v>99</v>
      </c>
    </row>
    <row r="60" spans="1:28" hidden="1" x14ac:dyDescent="0.35">
      <c r="A60" s="1" t="s">
        <v>546</v>
      </c>
      <c r="B60" s="347">
        <v>9</v>
      </c>
      <c r="C60" s="347">
        <v>9</v>
      </c>
      <c r="D60" s="347">
        <v>9</v>
      </c>
      <c r="E60" s="347">
        <v>9</v>
      </c>
      <c r="F60" s="347">
        <v>9</v>
      </c>
      <c r="G60" s="258" t="s">
        <v>2465</v>
      </c>
      <c r="H60" s="258" t="s">
        <v>2465</v>
      </c>
      <c r="I60" s="347">
        <v>9</v>
      </c>
      <c r="J60" s="347">
        <v>9</v>
      </c>
      <c r="K60" s="347">
        <v>9</v>
      </c>
      <c r="L60" s="347">
        <v>9</v>
      </c>
      <c r="M60" s="347">
        <v>9</v>
      </c>
      <c r="N60" s="258" t="s">
        <v>2465</v>
      </c>
      <c r="O60" s="258" t="s">
        <v>2465</v>
      </c>
      <c r="P60" s="347">
        <v>9</v>
      </c>
      <c r="Q60" s="347">
        <v>9</v>
      </c>
      <c r="R60" s="261" t="s">
        <v>2464</v>
      </c>
      <c r="S60" s="261" t="s">
        <v>2464</v>
      </c>
      <c r="T60" s="258" t="s">
        <v>2465</v>
      </c>
      <c r="U60" s="258" t="s">
        <v>2465</v>
      </c>
      <c r="V60" s="258" t="s">
        <v>2465</v>
      </c>
      <c r="W60" s="258" t="s">
        <v>2465</v>
      </c>
      <c r="X60" s="258" t="s">
        <v>2465</v>
      </c>
      <c r="Y60" s="258" t="s">
        <v>2465</v>
      </c>
      <c r="Z60" s="258" t="s">
        <v>2465</v>
      </c>
      <c r="AA60" s="258" t="s">
        <v>2465</v>
      </c>
      <c r="AB60" s="259">
        <f t="shared" si="5"/>
        <v>108</v>
      </c>
    </row>
    <row r="61" spans="1:28" hidden="1" x14ac:dyDescent="0.35">
      <c r="A61" s="1" t="s">
        <v>1048</v>
      </c>
      <c r="B61" s="347">
        <v>9</v>
      </c>
      <c r="C61" s="347">
        <v>9</v>
      </c>
      <c r="D61" s="347">
        <v>9</v>
      </c>
      <c r="E61" s="261" t="s">
        <v>2464</v>
      </c>
      <c r="F61" s="261" t="s">
        <v>2464</v>
      </c>
      <c r="G61" s="258" t="s">
        <v>2465</v>
      </c>
      <c r="H61" s="258" t="s">
        <v>2465</v>
      </c>
      <c r="I61" s="347">
        <v>9</v>
      </c>
      <c r="J61" s="347">
        <v>9</v>
      </c>
      <c r="K61" s="347">
        <v>9</v>
      </c>
      <c r="L61" s="347">
        <v>9</v>
      </c>
      <c r="M61" s="347">
        <v>9</v>
      </c>
      <c r="N61" s="258" t="s">
        <v>2465</v>
      </c>
      <c r="O61" s="258" t="s">
        <v>2465</v>
      </c>
      <c r="P61" s="347">
        <v>9</v>
      </c>
      <c r="Q61" s="347">
        <v>9</v>
      </c>
      <c r="R61" s="261" t="s">
        <v>2464</v>
      </c>
      <c r="S61" s="261" t="s">
        <v>2464</v>
      </c>
      <c r="T61" s="258" t="s">
        <v>2465</v>
      </c>
      <c r="U61" s="258" t="s">
        <v>2465</v>
      </c>
      <c r="V61" s="258" t="s">
        <v>2465</v>
      </c>
      <c r="W61" s="258" t="s">
        <v>2465</v>
      </c>
      <c r="X61" s="258" t="s">
        <v>2465</v>
      </c>
      <c r="Y61" s="258" t="s">
        <v>2465</v>
      </c>
      <c r="Z61" s="258" t="s">
        <v>2465</v>
      </c>
      <c r="AA61" s="258" t="s">
        <v>2465</v>
      </c>
      <c r="AB61" s="259">
        <f t="shared" si="5"/>
        <v>90</v>
      </c>
    </row>
    <row r="63" spans="1:28" x14ac:dyDescent="0.35">
      <c r="A63" s="421" t="s">
        <v>2472</v>
      </c>
      <c r="B63" s="422"/>
      <c r="C63" s="422"/>
      <c r="D63" s="422"/>
      <c r="E63" s="422"/>
      <c r="F63" s="422"/>
      <c r="G63" s="422"/>
      <c r="H63" s="422"/>
      <c r="I63" s="422"/>
      <c r="J63" s="422"/>
      <c r="K63" s="422"/>
      <c r="L63" s="422"/>
      <c r="M63" s="422"/>
      <c r="N63" s="422"/>
      <c r="O63" s="422"/>
      <c r="P63" s="422"/>
      <c r="Q63" s="422"/>
      <c r="R63" s="422"/>
      <c r="S63" s="422"/>
      <c r="T63" s="422"/>
      <c r="U63" s="422"/>
      <c r="V63" s="422"/>
      <c r="W63" s="422"/>
      <c r="X63" s="422"/>
      <c r="Y63" s="422"/>
      <c r="Z63" s="422"/>
      <c r="AA63" s="422"/>
      <c r="AB63" s="423"/>
    </row>
    <row r="64" spans="1:28" x14ac:dyDescent="0.35">
      <c r="A64" s="1" t="s">
        <v>2463</v>
      </c>
      <c r="B64" s="256">
        <v>44571</v>
      </c>
      <c r="C64" s="256">
        <v>44572</v>
      </c>
      <c r="D64" s="256">
        <v>44573</v>
      </c>
      <c r="E64" s="256">
        <v>44574</v>
      </c>
      <c r="F64" s="256">
        <v>44575</v>
      </c>
      <c r="G64" s="257">
        <v>44576</v>
      </c>
      <c r="H64" s="257">
        <v>44577</v>
      </c>
      <c r="I64" s="256">
        <v>44578</v>
      </c>
      <c r="J64" s="256">
        <v>44579</v>
      </c>
      <c r="K64" s="256">
        <v>44580</v>
      </c>
      <c r="L64" s="256">
        <v>44581</v>
      </c>
      <c r="M64" s="256">
        <v>44582</v>
      </c>
      <c r="N64" s="257">
        <v>44583</v>
      </c>
      <c r="O64" s="257">
        <v>44584</v>
      </c>
      <c r="P64" s="256">
        <v>44585</v>
      </c>
      <c r="Q64" s="256">
        <v>44586</v>
      </c>
      <c r="R64" s="256">
        <v>44587</v>
      </c>
      <c r="S64" s="256">
        <v>44588</v>
      </c>
      <c r="T64" s="256">
        <v>44589</v>
      </c>
      <c r="U64" s="257">
        <v>44590</v>
      </c>
      <c r="V64" s="257">
        <v>44591</v>
      </c>
      <c r="W64" s="256">
        <v>44592</v>
      </c>
      <c r="X64" s="256">
        <v>44593</v>
      </c>
      <c r="Y64" s="256">
        <v>44594</v>
      </c>
      <c r="Z64" s="256">
        <v>44595</v>
      </c>
      <c r="AA64" s="256">
        <v>44596</v>
      </c>
      <c r="AB64" s="1" t="s">
        <v>110</v>
      </c>
    </row>
    <row r="65" spans="1:28" x14ac:dyDescent="0.35">
      <c r="A65" s="1" t="s">
        <v>23</v>
      </c>
      <c r="B65" s="258">
        <f>9/2</f>
        <v>4.5</v>
      </c>
      <c r="C65" s="258">
        <f>9/2</f>
        <v>4.5</v>
      </c>
      <c r="D65" s="258">
        <f>9/2</f>
        <v>4.5</v>
      </c>
      <c r="E65" s="258">
        <f>9/2</f>
        <v>4.5</v>
      </c>
      <c r="F65" s="258" t="s">
        <v>2465</v>
      </c>
      <c r="G65" s="258" t="s">
        <v>2465</v>
      </c>
      <c r="H65" s="258" t="s">
        <v>2465</v>
      </c>
      <c r="I65" s="258">
        <f>9/2</f>
        <v>4.5</v>
      </c>
      <c r="J65" s="258">
        <f>9/2</f>
        <v>4.5</v>
      </c>
      <c r="K65" s="258">
        <f>9/2</f>
        <v>4.5</v>
      </c>
      <c r="L65" s="258">
        <f>9/2</f>
        <v>4.5</v>
      </c>
      <c r="M65" s="258">
        <f>9/2</f>
        <v>4.5</v>
      </c>
      <c r="N65" s="258" t="s">
        <v>2465</v>
      </c>
      <c r="O65" s="258" t="s">
        <v>2465</v>
      </c>
      <c r="P65" s="258">
        <f>9/2</f>
        <v>4.5</v>
      </c>
      <c r="Q65" s="258">
        <f>9/2</f>
        <v>4.5</v>
      </c>
      <c r="R65" s="258" t="s">
        <v>2465</v>
      </c>
      <c r="S65" s="258">
        <f>9/2</f>
        <v>4.5</v>
      </c>
      <c r="T65" s="258">
        <f>9/2</f>
        <v>4.5</v>
      </c>
      <c r="U65" s="258" t="s">
        <v>2465</v>
      </c>
      <c r="V65" s="258" t="s">
        <v>2465</v>
      </c>
      <c r="W65" s="258">
        <f>9/2</f>
        <v>4.5</v>
      </c>
      <c r="X65" s="258">
        <v>0</v>
      </c>
      <c r="Y65" s="258">
        <v>0</v>
      </c>
      <c r="Z65" s="258">
        <v>0</v>
      </c>
      <c r="AA65" s="258">
        <v>0</v>
      </c>
      <c r="AB65" s="259">
        <f t="shared" ref="AB65:AB71" si="6">SUM(B65:AA65)</f>
        <v>63</v>
      </c>
    </row>
    <row r="66" spans="1:28" x14ac:dyDescent="0.35">
      <c r="A66" s="1" t="s">
        <v>46</v>
      </c>
      <c r="B66" s="347">
        <v>9</v>
      </c>
      <c r="C66" s="347">
        <v>9</v>
      </c>
      <c r="D66" s="347">
        <v>9</v>
      </c>
      <c r="E66" s="347">
        <v>9</v>
      </c>
      <c r="F66" s="258" t="s">
        <v>2465</v>
      </c>
      <c r="G66" s="258" t="s">
        <v>2465</v>
      </c>
      <c r="H66" s="258" t="s">
        <v>2465</v>
      </c>
      <c r="I66" s="347">
        <v>9</v>
      </c>
      <c r="J66" s="347">
        <v>9</v>
      </c>
      <c r="K66" s="347">
        <v>9</v>
      </c>
      <c r="L66" s="347">
        <v>9</v>
      </c>
      <c r="M66" s="347">
        <v>9</v>
      </c>
      <c r="N66" s="258" t="s">
        <v>2465</v>
      </c>
      <c r="O66" s="258" t="s">
        <v>2465</v>
      </c>
      <c r="P66" s="347">
        <v>9</v>
      </c>
      <c r="Q66" s="347">
        <v>9</v>
      </c>
      <c r="R66" s="258" t="s">
        <v>2465</v>
      </c>
      <c r="S66" s="347">
        <v>9</v>
      </c>
      <c r="T66" s="347">
        <v>9</v>
      </c>
      <c r="U66" s="258" t="s">
        <v>2465</v>
      </c>
      <c r="V66" s="258" t="s">
        <v>2465</v>
      </c>
      <c r="W66" s="347">
        <v>9</v>
      </c>
      <c r="X66" s="347">
        <v>3.6</v>
      </c>
      <c r="Y66" s="347">
        <v>3.6</v>
      </c>
      <c r="Z66" s="347">
        <v>3.6</v>
      </c>
      <c r="AA66" s="347">
        <v>3.6</v>
      </c>
      <c r="AB66" s="259">
        <f t="shared" si="6"/>
        <v>140.39999999999998</v>
      </c>
    </row>
    <row r="67" spans="1:28" x14ac:dyDescent="0.35">
      <c r="A67" s="1" t="s">
        <v>39</v>
      </c>
      <c r="B67" s="347">
        <v>9</v>
      </c>
      <c r="C67" s="347">
        <v>9</v>
      </c>
      <c r="D67" s="347">
        <v>9</v>
      </c>
      <c r="E67" s="347">
        <v>9</v>
      </c>
      <c r="F67" s="258" t="s">
        <v>2465</v>
      </c>
      <c r="G67" s="258" t="s">
        <v>2465</v>
      </c>
      <c r="H67" s="258" t="s">
        <v>2465</v>
      </c>
      <c r="I67" s="347">
        <v>9</v>
      </c>
      <c r="J67" s="347">
        <v>9</v>
      </c>
      <c r="K67" s="347">
        <v>9</v>
      </c>
      <c r="L67" s="347">
        <v>9</v>
      </c>
      <c r="M67" s="347">
        <v>9</v>
      </c>
      <c r="N67" s="258" t="s">
        <v>2465</v>
      </c>
      <c r="O67" s="258" t="s">
        <v>2465</v>
      </c>
      <c r="P67" s="347">
        <v>9</v>
      </c>
      <c r="Q67" s="347">
        <v>9</v>
      </c>
      <c r="R67" s="258" t="s">
        <v>2465</v>
      </c>
      <c r="S67" s="347">
        <v>9</v>
      </c>
      <c r="T67" s="347">
        <v>9</v>
      </c>
      <c r="U67" s="258" t="s">
        <v>2465</v>
      </c>
      <c r="V67" s="258" t="s">
        <v>2465</v>
      </c>
      <c r="W67" s="347">
        <v>9</v>
      </c>
      <c r="X67" s="258">
        <v>0</v>
      </c>
      <c r="Y67" s="258">
        <v>0</v>
      </c>
      <c r="Z67" s="258">
        <v>0</v>
      </c>
      <c r="AA67" s="258">
        <v>0</v>
      </c>
      <c r="AB67" s="259">
        <f t="shared" si="6"/>
        <v>126</v>
      </c>
    </row>
    <row r="68" spans="1:28" x14ac:dyDescent="0.35">
      <c r="A68" s="1" t="s">
        <v>30</v>
      </c>
      <c r="B68" s="347">
        <v>9</v>
      </c>
      <c r="C68" s="347">
        <v>9</v>
      </c>
      <c r="D68" s="347">
        <v>9</v>
      </c>
      <c r="E68" s="347">
        <v>9</v>
      </c>
      <c r="F68" s="258" t="s">
        <v>2465</v>
      </c>
      <c r="G68" s="258" t="s">
        <v>2465</v>
      </c>
      <c r="H68" s="258" t="s">
        <v>2465</v>
      </c>
      <c r="I68" s="347">
        <v>9</v>
      </c>
      <c r="J68" s="347">
        <v>9</v>
      </c>
      <c r="K68" s="347">
        <v>9</v>
      </c>
      <c r="L68" s="347">
        <v>9</v>
      </c>
      <c r="M68" s="347">
        <v>9</v>
      </c>
      <c r="N68" s="258" t="s">
        <v>2465</v>
      </c>
      <c r="O68" s="258" t="s">
        <v>2465</v>
      </c>
      <c r="P68" s="347">
        <v>9</v>
      </c>
      <c r="Q68" s="347">
        <v>9</v>
      </c>
      <c r="R68" s="258" t="s">
        <v>2465</v>
      </c>
      <c r="S68" s="347">
        <v>9</v>
      </c>
      <c r="T68" s="347">
        <v>9</v>
      </c>
      <c r="U68" s="258" t="s">
        <v>2465</v>
      </c>
      <c r="V68" s="258" t="s">
        <v>2465</v>
      </c>
      <c r="W68" s="347">
        <v>9</v>
      </c>
      <c r="X68" s="258">
        <v>0</v>
      </c>
      <c r="Y68" s="258">
        <v>0</v>
      </c>
      <c r="Z68" s="258">
        <v>0</v>
      </c>
      <c r="AA68" s="258">
        <v>0</v>
      </c>
      <c r="AB68" s="259">
        <f t="shared" si="6"/>
        <v>126</v>
      </c>
    </row>
    <row r="69" spans="1:28" x14ac:dyDescent="0.35">
      <c r="A69" s="1" t="s">
        <v>520</v>
      </c>
      <c r="B69" s="347">
        <v>9</v>
      </c>
      <c r="C69" s="347">
        <v>9</v>
      </c>
      <c r="D69" s="347">
        <v>9</v>
      </c>
      <c r="E69" s="347">
        <v>9</v>
      </c>
      <c r="F69" s="258" t="s">
        <v>2465</v>
      </c>
      <c r="G69" s="258" t="s">
        <v>2465</v>
      </c>
      <c r="H69" s="258" t="s">
        <v>2465</v>
      </c>
      <c r="I69" s="347">
        <v>9</v>
      </c>
      <c r="J69" s="347">
        <v>9</v>
      </c>
      <c r="K69" s="347">
        <v>9</v>
      </c>
      <c r="L69" s="347">
        <v>9</v>
      </c>
      <c r="M69" s="347">
        <v>9</v>
      </c>
      <c r="N69" s="258" t="s">
        <v>2465</v>
      </c>
      <c r="O69" s="258" t="s">
        <v>2465</v>
      </c>
      <c r="P69" s="347">
        <v>9</v>
      </c>
      <c r="Q69" s="347">
        <v>9</v>
      </c>
      <c r="R69" s="258" t="s">
        <v>2465</v>
      </c>
      <c r="S69" s="347">
        <v>9</v>
      </c>
      <c r="T69" s="347">
        <v>9</v>
      </c>
      <c r="U69" s="258" t="s">
        <v>2465</v>
      </c>
      <c r="V69" s="258" t="s">
        <v>2465</v>
      </c>
      <c r="W69" s="347">
        <v>9</v>
      </c>
      <c r="X69" s="347">
        <v>3.6</v>
      </c>
      <c r="Y69" s="347">
        <v>3.6</v>
      </c>
      <c r="Z69" s="347">
        <v>3.6</v>
      </c>
      <c r="AA69" s="347">
        <v>3.6</v>
      </c>
      <c r="AB69" s="259">
        <f t="shared" si="6"/>
        <v>140.39999999999998</v>
      </c>
    </row>
    <row r="70" spans="1:28" x14ac:dyDescent="0.35">
      <c r="A70" s="1" t="s">
        <v>546</v>
      </c>
      <c r="B70" s="347">
        <v>9</v>
      </c>
      <c r="C70" s="347">
        <v>9</v>
      </c>
      <c r="D70" s="347">
        <v>9</v>
      </c>
      <c r="E70" s="347">
        <v>9</v>
      </c>
      <c r="F70" s="258" t="s">
        <v>2465</v>
      </c>
      <c r="G70" s="258" t="s">
        <v>2465</v>
      </c>
      <c r="H70" s="258" t="s">
        <v>2465</v>
      </c>
      <c r="I70" s="347">
        <v>9</v>
      </c>
      <c r="J70" s="347">
        <v>9</v>
      </c>
      <c r="K70" s="347">
        <v>9</v>
      </c>
      <c r="L70" s="347">
        <v>9</v>
      </c>
      <c r="M70" s="347">
        <v>9</v>
      </c>
      <c r="N70" s="258" t="s">
        <v>2465</v>
      </c>
      <c r="O70" s="258" t="s">
        <v>2465</v>
      </c>
      <c r="P70" s="347">
        <v>9</v>
      </c>
      <c r="Q70" s="347">
        <v>9</v>
      </c>
      <c r="R70" s="258" t="s">
        <v>2465</v>
      </c>
      <c r="S70" s="347">
        <v>9</v>
      </c>
      <c r="T70" s="347">
        <v>9</v>
      </c>
      <c r="U70" s="258" t="s">
        <v>2465</v>
      </c>
      <c r="V70" s="258" t="s">
        <v>2465</v>
      </c>
      <c r="W70" s="347">
        <v>9</v>
      </c>
      <c r="X70" s="258">
        <v>0</v>
      </c>
      <c r="Y70" s="258">
        <v>0</v>
      </c>
      <c r="Z70" s="258">
        <v>0</v>
      </c>
      <c r="AA70" s="258">
        <v>0</v>
      </c>
      <c r="AB70" s="259">
        <f t="shared" si="6"/>
        <v>126</v>
      </c>
    </row>
    <row r="71" spans="1:28" x14ac:dyDescent="0.35">
      <c r="A71" s="1" t="s">
        <v>1048</v>
      </c>
      <c r="B71" s="347">
        <v>9</v>
      </c>
      <c r="C71" s="347">
        <v>9</v>
      </c>
      <c r="D71" s="347">
        <v>9</v>
      </c>
      <c r="E71" s="347">
        <v>9</v>
      </c>
      <c r="F71" s="258" t="s">
        <v>2465</v>
      </c>
      <c r="G71" s="258" t="s">
        <v>2465</v>
      </c>
      <c r="H71" s="258" t="s">
        <v>2465</v>
      </c>
      <c r="I71" s="347">
        <v>9</v>
      </c>
      <c r="J71" s="347">
        <v>9</v>
      </c>
      <c r="K71" s="347">
        <v>9</v>
      </c>
      <c r="L71" s="347">
        <v>9</v>
      </c>
      <c r="M71" s="347">
        <v>9</v>
      </c>
      <c r="N71" s="258" t="s">
        <v>2465</v>
      </c>
      <c r="O71" s="258" t="s">
        <v>2465</v>
      </c>
      <c r="P71" s="347">
        <v>9</v>
      </c>
      <c r="Q71" s="347">
        <v>9</v>
      </c>
      <c r="R71" s="258" t="s">
        <v>2465</v>
      </c>
      <c r="S71" s="347">
        <v>9</v>
      </c>
      <c r="T71" s="347">
        <v>9</v>
      </c>
      <c r="U71" s="258" t="s">
        <v>2465</v>
      </c>
      <c r="V71" s="258" t="s">
        <v>2465</v>
      </c>
      <c r="W71" s="347">
        <v>9</v>
      </c>
      <c r="X71" s="258">
        <v>0</v>
      </c>
      <c r="Y71" s="258">
        <v>0</v>
      </c>
      <c r="Z71" s="258">
        <v>0</v>
      </c>
      <c r="AA71" s="258">
        <v>0</v>
      </c>
      <c r="AB71" s="259">
        <f t="shared" si="6"/>
        <v>126</v>
      </c>
    </row>
  </sheetData>
  <mergeCells count="7">
    <mergeCell ref="A63:AB63"/>
    <mergeCell ref="A53:AB53"/>
    <mergeCell ref="A12:AB12"/>
    <mergeCell ref="A1:AB1"/>
    <mergeCell ref="A23:AB23"/>
    <mergeCell ref="A33:AB33"/>
    <mergeCell ref="A43:AB43"/>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DDF16-1CAA-4032-B1FC-662ABB47975E}">
  <dimension ref="A1:G12"/>
  <sheetViews>
    <sheetView workbookViewId="0">
      <selection activeCell="D6" sqref="D6"/>
    </sheetView>
  </sheetViews>
  <sheetFormatPr defaultRowHeight="14.5" x14ac:dyDescent="0.35"/>
  <cols>
    <col min="2" max="2" width="26.453125" bestFit="1" customWidth="1"/>
    <col min="3" max="3" width="24.7265625" customWidth="1"/>
    <col min="4" max="4" width="15.81640625" customWidth="1"/>
    <col min="5" max="5" width="12.26953125" bestFit="1" customWidth="1"/>
    <col min="6" max="6" width="20.54296875" bestFit="1" customWidth="1"/>
    <col min="7" max="7" width="10.1796875" bestFit="1" customWidth="1"/>
  </cols>
  <sheetData>
    <row r="1" spans="1:7" x14ac:dyDescent="0.35">
      <c r="A1" s="1" t="s">
        <v>9</v>
      </c>
      <c r="B1" s="1" t="s">
        <v>2473</v>
      </c>
      <c r="C1" s="1" t="s">
        <v>2474</v>
      </c>
      <c r="D1" s="1" t="s">
        <v>2475</v>
      </c>
      <c r="E1" s="1" t="s">
        <v>2476</v>
      </c>
      <c r="F1" s="1" t="s">
        <v>2477</v>
      </c>
      <c r="G1" s="1" t="s">
        <v>18</v>
      </c>
    </row>
    <row r="2" spans="1:7" x14ac:dyDescent="0.35">
      <c r="A2" s="1" t="s">
        <v>520</v>
      </c>
      <c r="B2" s="1" t="s">
        <v>2478</v>
      </c>
      <c r="C2" s="1" t="s">
        <v>2479</v>
      </c>
      <c r="D2" s="1" t="s">
        <v>2480</v>
      </c>
      <c r="E2" s="1" t="s">
        <v>2481</v>
      </c>
      <c r="F2" s="1"/>
      <c r="G2" s="1" t="s">
        <v>2482</v>
      </c>
    </row>
    <row r="3" spans="1:7" x14ac:dyDescent="0.35">
      <c r="A3" s="1" t="s">
        <v>520</v>
      </c>
      <c r="B3" s="1" t="s">
        <v>2478</v>
      </c>
      <c r="C3" s="1" t="s">
        <v>2483</v>
      </c>
      <c r="D3" s="1" t="s">
        <v>2484</v>
      </c>
      <c r="E3" s="1" t="s">
        <v>2485</v>
      </c>
      <c r="F3" s="1"/>
      <c r="G3" s="1" t="s">
        <v>2486</v>
      </c>
    </row>
    <row r="4" spans="1:7" x14ac:dyDescent="0.35">
      <c r="A4" s="1" t="s">
        <v>1048</v>
      </c>
      <c r="B4" s="1" t="s">
        <v>545</v>
      </c>
      <c r="C4" s="1"/>
      <c r="D4" s="1"/>
      <c r="E4" s="1"/>
      <c r="F4" s="1"/>
      <c r="G4" s="1" t="s">
        <v>2482</v>
      </c>
    </row>
    <row r="5" spans="1:7" ht="87" x14ac:dyDescent="0.35">
      <c r="A5" s="1" t="s">
        <v>30</v>
      </c>
      <c r="B5" s="1" t="s">
        <v>545</v>
      </c>
      <c r="C5" s="1" t="s">
        <v>2487</v>
      </c>
      <c r="D5" s="1" t="s">
        <v>2488</v>
      </c>
      <c r="E5" s="1" t="s">
        <v>2481</v>
      </c>
      <c r="F5" s="2" t="s">
        <v>2489</v>
      </c>
      <c r="G5" s="1" t="s">
        <v>2486</v>
      </c>
    </row>
    <row r="6" spans="1:7" ht="72.5" x14ac:dyDescent="0.35">
      <c r="A6" s="1" t="s">
        <v>546</v>
      </c>
      <c r="B6" s="1" t="s">
        <v>2490</v>
      </c>
      <c r="C6" s="1"/>
      <c r="D6" s="281" t="s">
        <v>2491</v>
      </c>
      <c r="E6" s="1" t="s">
        <v>2492</v>
      </c>
      <c r="F6" s="2" t="s">
        <v>2493</v>
      </c>
      <c r="G6" s="1" t="s">
        <v>2482</v>
      </c>
    </row>
    <row r="7" spans="1:7" ht="58" x14ac:dyDescent="0.35">
      <c r="A7" s="1" t="s">
        <v>1048</v>
      </c>
      <c r="B7" s="1" t="s">
        <v>2490</v>
      </c>
      <c r="C7" s="1"/>
      <c r="D7" s="1" t="s">
        <v>2494</v>
      </c>
      <c r="E7" s="1" t="s">
        <v>2492</v>
      </c>
      <c r="F7" s="2" t="s">
        <v>2495</v>
      </c>
      <c r="G7" s="1" t="s">
        <v>2486</v>
      </c>
    </row>
    <row r="8" spans="1:7" ht="72.5" x14ac:dyDescent="0.35">
      <c r="A8" s="1" t="s">
        <v>46</v>
      </c>
      <c r="B8" s="1" t="s">
        <v>2496</v>
      </c>
      <c r="C8" s="1"/>
      <c r="D8" s="1" t="s">
        <v>2497</v>
      </c>
      <c r="E8" s="1" t="s">
        <v>2498</v>
      </c>
      <c r="F8" s="2" t="s">
        <v>2499</v>
      </c>
      <c r="G8" s="1" t="s">
        <v>2482</v>
      </c>
    </row>
    <row r="9" spans="1:7" ht="58" x14ac:dyDescent="0.35">
      <c r="A9" s="1" t="s">
        <v>39</v>
      </c>
      <c r="B9" s="1" t="s">
        <v>2496</v>
      </c>
      <c r="C9" s="1"/>
      <c r="D9" s="1" t="s">
        <v>2500</v>
      </c>
      <c r="E9" s="1" t="s">
        <v>2498</v>
      </c>
      <c r="F9" s="2" t="s">
        <v>2501</v>
      </c>
      <c r="G9" s="1" t="s">
        <v>2486</v>
      </c>
    </row>
    <row r="10" spans="1:7" x14ac:dyDescent="0.35">
      <c r="A10" s="1" t="s">
        <v>30</v>
      </c>
      <c r="B10" s="1" t="s">
        <v>2502</v>
      </c>
      <c r="C10" s="1"/>
      <c r="D10" s="1"/>
      <c r="E10" s="1"/>
      <c r="F10" s="2"/>
      <c r="G10" s="1" t="s">
        <v>2482</v>
      </c>
    </row>
    <row r="11" spans="1:7" x14ac:dyDescent="0.35">
      <c r="A11" s="1" t="s">
        <v>39</v>
      </c>
      <c r="B11" s="1" t="s">
        <v>2502</v>
      </c>
      <c r="C11" s="1"/>
      <c r="D11" s="2"/>
      <c r="E11" s="1"/>
      <c r="F11" s="2"/>
      <c r="G11" s="1" t="s">
        <v>2486</v>
      </c>
    </row>
    <row r="12" spans="1:7" ht="72.5" x14ac:dyDescent="0.35">
      <c r="A12" s="1" t="s">
        <v>46</v>
      </c>
      <c r="B12" s="1" t="s">
        <v>2503</v>
      </c>
      <c r="C12" s="1" t="s">
        <v>2504</v>
      </c>
      <c r="D12" s="1" t="s">
        <v>2505</v>
      </c>
      <c r="E12" s="1" t="s">
        <v>2481</v>
      </c>
      <c r="F12" s="2" t="s">
        <v>2506</v>
      </c>
      <c r="G12" s="1" t="s">
        <v>2507</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218B9-B98A-4515-B183-E5DFDFC996F2}">
  <dimension ref="A1:O65"/>
  <sheetViews>
    <sheetView topLeftCell="B1" zoomScale="91" workbookViewId="0">
      <selection activeCell="G2" sqref="G2"/>
    </sheetView>
  </sheetViews>
  <sheetFormatPr defaultColWidth="8.7265625" defaultRowHeight="13" x14ac:dyDescent="0.3"/>
  <cols>
    <col min="1" max="1" width="20.1796875" style="56" customWidth="1"/>
    <col min="2" max="2" width="49.7265625" style="56" customWidth="1"/>
    <col min="3" max="3" width="23.453125" style="56" customWidth="1"/>
    <col min="4" max="4" width="18.54296875" style="56" customWidth="1"/>
    <col min="5" max="5" width="21.54296875" style="56" bestFit="1" customWidth="1"/>
    <col min="6" max="6" width="16.453125" style="56" customWidth="1"/>
    <col min="7" max="7" width="13" style="56" customWidth="1"/>
    <col min="8" max="8" width="11.1796875" style="56" customWidth="1"/>
    <col min="9" max="9" width="8.7265625" style="56"/>
    <col min="10" max="10" width="8.54296875" style="56" customWidth="1"/>
    <col min="11" max="11" width="12.453125" style="56" customWidth="1"/>
    <col min="12" max="12" width="14.81640625" style="56" customWidth="1"/>
    <col min="13" max="13" width="20.54296875" style="56" customWidth="1"/>
    <col min="14" max="14" width="13.7265625" style="56" customWidth="1"/>
    <col min="15" max="15" width="18.26953125" style="56" customWidth="1"/>
    <col min="16" max="16384" width="8.7265625" style="56"/>
  </cols>
  <sheetData>
    <row r="1" spans="1:15" x14ac:dyDescent="0.3">
      <c r="A1" s="396" t="s">
        <v>2508</v>
      </c>
      <c r="B1" s="397"/>
      <c r="C1" s="397"/>
      <c r="D1" s="397"/>
      <c r="E1" s="397"/>
      <c r="F1" s="397"/>
      <c r="G1" s="397"/>
      <c r="H1" s="397"/>
      <c r="I1" s="397"/>
      <c r="J1" s="397"/>
    </row>
    <row r="2" spans="1:15" ht="52" x14ac:dyDescent="0.3">
      <c r="A2" s="342" t="s">
        <v>74</v>
      </c>
      <c r="B2" s="342" t="s">
        <v>75</v>
      </c>
      <c r="C2" s="344" t="s">
        <v>104</v>
      </c>
      <c r="D2" s="344" t="s">
        <v>77</v>
      </c>
      <c r="E2" s="344" t="s">
        <v>21</v>
      </c>
      <c r="F2" s="344" t="s">
        <v>27</v>
      </c>
      <c r="G2" s="344" t="s">
        <v>105</v>
      </c>
      <c r="H2" s="344" t="s">
        <v>213</v>
      </c>
      <c r="I2" s="344" t="s">
        <v>555</v>
      </c>
      <c r="J2" s="344" t="s">
        <v>636</v>
      </c>
    </row>
    <row r="3" spans="1:15" x14ac:dyDescent="0.3">
      <c r="A3" s="114" t="s">
        <v>81</v>
      </c>
      <c r="B3" s="115">
        <f>COUNT(A6:A64)</f>
        <v>45</v>
      </c>
      <c r="C3" s="33">
        <f>COUNTIF(C6:C64,C2)</f>
        <v>11</v>
      </c>
      <c r="D3" s="33">
        <f>COUNTIF(C6:D64,D2)</f>
        <v>1</v>
      </c>
      <c r="E3" s="33">
        <f>COUNTIF(C6:E64,E2)</f>
        <v>18</v>
      </c>
      <c r="F3" s="33">
        <f>COUNTIF(C6:F64,F2)</f>
        <v>4</v>
      </c>
      <c r="G3" s="33">
        <f>COUNTIF(C6:G64,G2)</f>
        <v>1</v>
      </c>
      <c r="H3" s="33">
        <f>COUNTIF(C6:H64,H2)</f>
        <v>0</v>
      </c>
      <c r="I3" s="33">
        <f>COUNTIF(C6:I64,I2)</f>
        <v>9</v>
      </c>
      <c r="J3" s="33">
        <f>COUNTIF(C6:J64,J2)</f>
        <v>0</v>
      </c>
    </row>
    <row r="5" spans="1:15" x14ac:dyDescent="0.3">
      <c r="A5" s="342" t="s">
        <v>106</v>
      </c>
      <c r="B5" s="157" t="s">
        <v>2</v>
      </c>
      <c r="C5" s="342" t="s">
        <v>107</v>
      </c>
      <c r="D5" s="342" t="s">
        <v>108</v>
      </c>
      <c r="E5" s="342" t="s">
        <v>637</v>
      </c>
      <c r="F5" s="342"/>
      <c r="G5" s="342"/>
      <c r="H5" s="342"/>
      <c r="I5" s="342"/>
      <c r="J5" s="342"/>
      <c r="K5" s="342"/>
      <c r="L5" s="342"/>
      <c r="M5" s="342"/>
      <c r="N5" s="342"/>
      <c r="O5" s="342"/>
    </row>
    <row r="6" spans="1:15" ht="14.5" x14ac:dyDescent="0.35">
      <c r="A6" s="1">
        <v>1868192</v>
      </c>
      <c r="B6" s="26" t="str">
        <f>VLOOKUP(A6,'S7 Details'!3:72,2,FALSE)</f>
        <v>Remove KY Specific Notifications</v>
      </c>
      <c r="C6" s="346" t="str">
        <f>VLOOKUP(A6,'S7 Details'!3:72,9,FALSE)</f>
        <v>Design and review complete</v>
      </c>
      <c r="D6" s="104">
        <f>VLOOKUP(A6,'S7 Details'!3:72,4,FALSE)</f>
        <v>44376</v>
      </c>
      <c r="E6" s="346">
        <f>VLOOKUP(A6,'S7 Details'!A3:Q74,17,0)</f>
        <v>0</v>
      </c>
    </row>
    <row r="7" spans="1:15" ht="14.5" x14ac:dyDescent="0.35">
      <c r="A7" s="179">
        <v>1883125</v>
      </c>
      <c r="B7" s="26" t="str">
        <f>VLOOKUP(A7,'S7 Details'!4:73,2,FALSE)</f>
        <v>2 SNAP 6 Month Reporting Flow</v>
      </c>
      <c r="C7" s="346" t="str">
        <f>VLOOKUP(A7,'S7 Details'!4:73,9,FALSE)</f>
        <v>Clubbed with other US</v>
      </c>
      <c r="D7" s="104">
        <f>VLOOKUP(A7,'S7 Details'!4:73,4,FALSE)</f>
        <v>44372</v>
      </c>
      <c r="E7" s="346" t="str">
        <f>VLOOKUP(A7,'S7 Details'!A4:Q75,17,0)</f>
        <v>Will be Clubbed</v>
      </c>
    </row>
    <row r="8" spans="1:15" ht="14.5" x14ac:dyDescent="0.35">
      <c r="A8" s="179">
        <v>1883126</v>
      </c>
      <c r="B8" s="26" t="str">
        <f>VLOOKUP(A8,'S7 Details'!5:74,2,FALSE)</f>
        <v>2.1 Get Started on the SNAP 6 Month Report</v>
      </c>
      <c r="C8" s="346" t="str">
        <f>VLOOKUP(A8,'S7 Details'!5:74,9,FALSE)</f>
        <v>Design and review complete</v>
      </c>
      <c r="D8" s="104">
        <f>VLOOKUP(A8,'S7 Details'!5:74,4,FALSE)</f>
        <v>44370</v>
      </c>
      <c r="E8" s="346">
        <f>VLOOKUP(A8,'S7 Details'!A5:Q76,17,0)</f>
        <v>6</v>
      </c>
    </row>
    <row r="9" spans="1:15" ht="14.5" x14ac:dyDescent="0.35">
      <c r="A9" s="179">
        <v>1883127</v>
      </c>
      <c r="B9" s="26" t="str">
        <f>VLOOKUP(A9,'S7 Details'!6:75,2,FALSE)</f>
        <v>2.2 SNAP 6 Month Report Summary</v>
      </c>
      <c r="C9" s="346" t="str">
        <f>VLOOKUP(A9,'S7 Details'!6:75,9,FALSE)</f>
        <v>Design and review complete</v>
      </c>
      <c r="D9" s="104">
        <f>VLOOKUP(A9,'S7 Details'!6:75,4,FALSE)</f>
        <v>44375</v>
      </c>
      <c r="E9" s="346">
        <f>VLOOKUP(A9,'S7 Details'!A6:Q77,17,0)</f>
        <v>6</v>
      </c>
    </row>
    <row r="10" spans="1:15" ht="14.5" x14ac:dyDescent="0.35">
      <c r="A10" s="179">
        <v>1883128</v>
      </c>
      <c r="B10" s="26" t="str">
        <f>VLOOKUP(A10,'S7 Details'!7:76,2,FALSE)</f>
        <v>2.3 Adding a Member in SNAP 6 Month Report</v>
      </c>
      <c r="C10" s="346" t="str">
        <f>VLOOKUP(A10,'S7 Details'!7:76,9,FALSE)</f>
        <v>Design and review complete</v>
      </c>
      <c r="D10" s="104">
        <f>VLOOKUP(A10,'S7 Details'!7:76,4,FALSE)</f>
        <v>44369</v>
      </c>
      <c r="E10" s="346">
        <f>VLOOKUP(A10,'S7 Details'!A7:Q78,17,0)</f>
        <v>9</v>
      </c>
    </row>
    <row r="11" spans="1:15" ht="14.5" x14ac:dyDescent="0.35">
      <c r="A11" s="179">
        <v>1883129</v>
      </c>
      <c r="B11" s="26" t="str">
        <f>VLOOKUP(A11,'S7 Details'!8:77,2,FALSE)</f>
        <v>2.4 Leave SNAP 6 Month Report</v>
      </c>
      <c r="C11" s="346" t="str">
        <f>VLOOKUP(A11,'S7 Details'!8:77,9,FALSE)</f>
        <v>Design and review complete</v>
      </c>
      <c r="D11" s="104">
        <f>VLOOKUP(A11,'S7 Details'!8:77,4,FALSE)</f>
        <v>44369</v>
      </c>
      <c r="E11" s="346">
        <f>VLOOKUP(A11,'S7 Details'!A8:Q79,17,0)</f>
        <v>8</v>
      </c>
    </row>
    <row r="12" spans="1:15" ht="14.5" x14ac:dyDescent="0.35">
      <c r="A12" s="1">
        <v>1883130</v>
      </c>
      <c r="B12" s="26" t="str">
        <f>VLOOKUP(A12,'S7 Details'!9:78,2,FALSE)</f>
        <v>2.5 Pre-Fill Data for SNAP 6 Month Report</v>
      </c>
      <c r="C12" s="346" t="str">
        <f>VLOOKUP(A12,'S7 Details'!9:78,9,FALSE)</f>
        <v>Design and review complete</v>
      </c>
      <c r="D12" s="104">
        <f>VLOOKUP(A12,'S7 Details'!9:78,4,FALSE)</f>
        <v>44369</v>
      </c>
      <c r="E12" s="346">
        <f>VLOOKUP(A12,'S7 Details'!A9:Q80,17,0)</f>
        <v>6</v>
      </c>
    </row>
    <row r="13" spans="1:15" ht="14.5" x14ac:dyDescent="0.35">
      <c r="A13" s="1">
        <v>1883131</v>
      </c>
      <c r="B13" s="26" t="str">
        <f>VLOOKUP(A13,'S7 Details'!10:79,2,FALSE)</f>
        <v>2.6 Accessing SNAP 6 Month Report Flow</v>
      </c>
      <c r="C13" s="346" t="str">
        <f>VLOOKUP(A13,'S7 Details'!10:79,9,FALSE)</f>
        <v>Design and review complete</v>
      </c>
      <c r="D13" s="104">
        <f>VLOOKUP(A13,'S7 Details'!10:79,4,FALSE)</f>
        <v>44372</v>
      </c>
      <c r="E13" s="346">
        <f>VLOOKUP(A13,'S7 Details'!A10:Q81,17,0)</f>
        <v>3</v>
      </c>
    </row>
    <row r="14" spans="1:15" ht="14.5" x14ac:dyDescent="0.35">
      <c r="A14" s="1">
        <v>1882683</v>
      </c>
      <c r="B14" s="26" t="str">
        <f>VLOOKUP(A14,'S7 Details'!11:80,2,FALSE)</f>
        <v>2.3.2 Dashboard Widgets - Message Center</v>
      </c>
      <c r="C14" s="346" t="str">
        <f>VLOOKUP(A14,'S7 Details'!11:80,9,FALSE)</f>
        <v>Design and review complete</v>
      </c>
      <c r="D14" s="104" t="str">
        <f>VLOOKUP(A14,'S7 Details'!11:80,4,FALSE)</f>
        <v>TBD</v>
      </c>
      <c r="E14" s="346">
        <f>VLOOKUP(A14,'S7 Details'!A11:Q82,17,0)</f>
        <v>3</v>
      </c>
    </row>
    <row r="15" spans="1:15" ht="14.5" x14ac:dyDescent="0.35">
      <c r="A15" s="1">
        <v>1883193</v>
      </c>
      <c r="B15" s="26" t="str">
        <f>VLOOKUP(A15,'S7 Details'!12:81,2,FALSE)</f>
        <v>Notifications &amp; To Do's</v>
      </c>
      <c r="C15" s="346" t="str">
        <f>VLOOKUP(A15,'S7 Details'!12:81,9,FALSE)</f>
        <v>Clubbed with other US</v>
      </c>
      <c r="D15" s="104">
        <f>VLOOKUP(A15,'S7 Details'!12:81,4,FALSE)</f>
        <v>44378</v>
      </c>
      <c r="E15" s="346">
        <f>VLOOKUP(A15,'S7 Details'!A12:Q83,17,0)</f>
        <v>3</v>
      </c>
    </row>
    <row r="16" spans="1:15" ht="14.5" x14ac:dyDescent="0.35">
      <c r="A16" s="1">
        <v>1883372</v>
      </c>
      <c r="B16" s="26" t="str">
        <f>VLOOKUP(A16,'S7 Details'!13:82,2,FALSE)</f>
        <v>Renewal Submission</v>
      </c>
      <c r="C16" s="346" t="str">
        <f>VLOOKUP(A16,'S7 Details'!13:82,9,FALSE)</f>
        <v>Design and review complete</v>
      </c>
      <c r="D16" s="104" t="str">
        <f>VLOOKUP(A16,'S7 Details'!13:82,4,FALSE)</f>
        <v>TBD</v>
      </c>
      <c r="E16" s="346">
        <f>VLOOKUP(A16,'S7 Details'!A13:Q84,17,0)</f>
        <v>7</v>
      </c>
    </row>
    <row r="17" spans="1:5" ht="14.5" x14ac:dyDescent="0.35">
      <c r="A17" s="1">
        <v>1883862</v>
      </c>
      <c r="B17" s="26" t="str">
        <f>VLOOKUP(A17,'S7 Details'!14:83,2,FALSE)</f>
        <v>Update to add Help Desk Phone Number (1-855-797-4357)</v>
      </c>
      <c r="C17" s="346" t="str">
        <f>VLOOKUP(A17,'S7 Details'!14:83,9,FALSE)</f>
        <v>Design and review complete</v>
      </c>
      <c r="D17" s="104">
        <f>VLOOKUP(A17,'S7 Details'!14:83,4,FALSE)</f>
        <v>44369</v>
      </c>
      <c r="E17" s="346">
        <f>VLOOKUP(A17,'S7 Details'!A14:Q85,17,0)</f>
        <v>4</v>
      </c>
    </row>
    <row r="18" spans="1:5" ht="14.5" x14ac:dyDescent="0.35">
      <c r="A18" s="1">
        <v>1883886</v>
      </c>
      <c r="B18" s="26" t="str">
        <f>VLOOKUP(A18,'S7 Details'!15:84,2,FALSE)</f>
        <v>2.08.02.07 Medicare Coverage Details - Update to increase the size of the Medicare card photos on mobile</v>
      </c>
      <c r="C18" s="346" t="str">
        <f>VLOOKUP(A18,'S7 Details'!15:84,9,FALSE)</f>
        <v>No TC Needed</v>
      </c>
      <c r="D18" s="104">
        <f>VLOOKUP(A18,'S7 Details'!15:84,4,FALSE)</f>
        <v>44370</v>
      </c>
      <c r="E18" s="346" t="str">
        <f>VLOOKUP(A18,'S7 Details'!A15:Q86,17,0)</f>
        <v>No Test Case Needed</v>
      </c>
    </row>
    <row r="19" spans="1:5" ht="14.5" x14ac:dyDescent="0.35">
      <c r="A19" s="1">
        <v>1883852</v>
      </c>
      <c r="B19" s="26" t="str">
        <f>VLOOKUP(A19,'S7 Details'!16:85,2,FALSE)</f>
        <v>2.9 Activation Email + 5.3 Reset Password Email - Update to add the email address for sending these emails</v>
      </c>
      <c r="C19" s="346" t="str">
        <f>VLOOKUP(A19,'S7 Details'!16:85,9,FALSE)</f>
        <v>No TC Needed</v>
      </c>
      <c r="D19" s="104">
        <f>VLOOKUP(A19,'S7 Details'!16:85,4,FALSE)</f>
        <v>44371</v>
      </c>
      <c r="E19" s="346" t="str">
        <f>VLOOKUP(A19,'S7 Details'!A16:Q87,17,0)</f>
        <v>No Test Case Needed</v>
      </c>
    </row>
    <row r="20" spans="1:5" ht="14.5" x14ac:dyDescent="0.35">
      <c r="A20" s="1">
        <v>1883838</v>
      </c>
      <c r="B20" s="26" t="str">
        <f>VLOOKUP(A20,'S7 Details'!17:86,2,FALSE)</f>
        <v>2.03.02 Household Member Details - Update to change SSN validation</v>
      </c>
      <c r="C20" s="346" t="str">
        <f>VLOOKUP(A20,'S7 Details'!17:86,9,FALSE)</f>
        <v>Design and review complete</v>
      </c>
      <c r="D20" s="104">
        <f>VLOOKUP(A20,'S7 Details'!17:86,4,FALSE)</f>
        <v>44371</v>
      </c>
      <c r="E20" s="346">
        <f>VLOOKUP(A20,'S7 Details'!A17:Q88,17,0)</f>
        <v>4</v>
      </c>
    </row>
    <row r="21" spans="1:5" ht="14.5" x14ac:dyDescent="0.35">
      <c r="A21" s="1">
        <v>1841241</v>
      </c>
      <c r="B21" s="26" t="str">
        <f>VLOOKUP(A21,'S7 Details'!18:87,2,FALSE)</f>
        <v>2 SSA Verification Composite Service</v>
      </c>
      <c r="C21" s="346" t="str">
        <f>VLOOKUP(A21,'S7 Details'!18:87,9,FALSE)</f>
        <v>No TC Needed</v>
      </c>
      <c r="D21" s="104">
        <f>VLOOKUP(A21,'S7 Details'!18:87,4,FALSE)</f>
        <v>44370</v>
      </c>
      <c r="E21" s="346" t="str">
        <f>VLOOKUP(A21,'S7 Details'!A18:Q89,17,0)</f>
        <v>No Test Case Needed</v>
      </c>
    </row>
    <row r="22" spans="1:5" ht="14.5" x14ac:dyDescent="0.35">
      <c r="A22" s="1">
        <v>1714186</v>
      </c>
      <c r="B22" s="26" t="str">
        <f>VLOOKUP(A22,'S7 Details'!19:88,2,FALSE)</f>
        <v>2.03.04 SSN Verification</v>
      </c>
      <c r="C22" s="346" t="str">
        <f>VLOOKUP(A22,'S7 Details'!19:88,9,FALSE)</f>
        <v>Design and review complete</v>
      </c>
      <c r="D22" s="104">
        <f>VLOOKUP(A22,'S7 Details'!19:88,4,FALSE)</f>
        <v>44370</v>
      </c>
      <c r="E22" s="346">
        <f>VLOOKUP(A22,'S7 Details'!A19:Q90,17,0)</f>
        <v>5</v>
      </c>
    </row>
    <row r="23" spans="1:5" ht="14.5" x14ac:dyDescent="0.35">
      <c r="A23" s="1">
        <v>1714185</v>
      </c>
      <c r="B23" s="26" t="str">
        <f>VLOOKUP(A23,'S7 Details'!20:89,2,FALSE)</f>
        <v>2.03.05 Pre-Verification Warning</v>
      </c>
      <c r="C23" s="346" t="str">
        <f>VLOOKUP(A23,'S7 Details'!20:89,9,FALSE)</f>
        <v>Design and review complete</v>
      </c>
      <c r="D23" s="104">
        <f>VLOOKUP(A23,'S7 Details'!20:89,4,FALSE)</f>
        <v>44370</v>
      </c>
      <c r="E23" s="346">
        <f>VLOOKUP(A23,'S7 Details'!A20:Q91,17,0)</f>
        <v>9</v>
      </c>
    </row>
    <row r="24" spans="1:5" ht="14.5" x14ac:dyDescent="0.35">
      <c r="A24" s="1">
        <v>1854649</v>
      </c>
      <c r="B24" s="26" t="str">
        <f>VLOOKUP(A24,'S7 Details'!21:90,2,FALSE)</f>
        <v>2.1 Select a Case for Renewal</v>
      </c>
      <c r="C24" s="346" t="str">
        <f>VLOOKUP(A24,'S7 Details'!21:90,9,FALSE)</f>
        <v>Review pending</v>
      </c>
      <c r="D24" s="104">
        <f>VLOOKUP(A24,'S7 Details'!21:90,4,FALSE)</f>
        <v>44370</v>
      </c>
      <c r="E24" s="346">
        <f>VLOOKUP(A24,'S7 Details'!A21:Q92,17,0)</f>
        <v>5</v>
      </c>
    </row>
    <row r="25" spans="1:5" ht="14.5" x14ac:dyDescent="0.35">
      <c r="A25" s="1">
        <v>1909403</v>
      </c>
      <c r="B25" s="26" t="str">
        <f>VLOOKUP(A25,'S7 Details'!22:91,2,FALSE)</f>
        <v>2.13 Verified &amp; Approved Field Disabling - Update for Conviction field disabling</v>
      </c>
      <c r="C25" s="346" t="str">
        <f>VLOOKUP(A25,'S7 Details'!22:91,9,FALSE)</f>
        <v>Design and review complete</v>
      </c>
      <c r="D25" s="104" t="str">
        <f>VLOOKUP(A25,'S7 Details'!22:91,4,FALSE)</f>
        <v>TBD</v>
      </c>
      <c r="E25" s="346">
        <f>VLOOKUP(A25,'S7 Details'!A22:Q93,17,0)</f>
        <v>0</v>
      </c>
    </row>
    <row r="26" spans="1:5" ht="14.5" x14ac:dyDescent="0.35">
      <c r="A26" s="1">
        <v>1841243</v>
      </c>
      <c r="B26" s="26" t="str">
        <f>VLOOKUP(A26,'S7 Details'!23:92,2,FALSE)</f>
        <v>3 Verify Current Income (VCI) Service</v>
      </c>
      <c r="C26" s="346" t="str">
        <f>VLOOKUP(A26,'S7 Details'!23:92,9,FALSE)</f>
        <v>No TC Needed</v>
      </c>
      <c r="D26" s="104">
        <f>VLOOKUP(A26,'S7 Details'!23:92,4,FALSE)</f>
        <v>44370</v>
      </c>
      <c r="E26" s="346" t="str">
        <f>VLOOKUP(A26,'S7 Details'!A23:Q94,17,0)</f>
        <v>No Test Case Needed</v>
      </c>
    </row>
    <row r="27" spans="1:5" ht="14.5" x14ac:dyDescent="0.35">
      <c r="A27" s="1">
        <v>1841245</v>
      </c>
      <c r="B27" s="26" t="str">
        <f>VLOOKUP(A27,'S7 Details'!24:93,2,FALSE)</f>
        <v>4 Verify Lawful Presence (VLP) Service</v>
      </c>
      <c r="C27" s="346" t="str">
        <f>VLOOKUP(A27,'S7 Details'!24:93,9,FALSE)</f>
        <v>No TC Needed</v>
      </c>
      <c r="D27" s="104">
        <f>VLOOKUP(A27,'S7 Details'!24:93,4,FALSE)</f>
        <v>44370</v>
      </c>
      <c r="E27" s="346" t="str">
        <f>VLOOKUP(A27,'S7 Details'!A24:Q95,17,0)</f>
        <v>No Test Case Needed</v>
      </c>
    </row>
    <row r="28" spans="1:5" ht="14.5" x14ac:dyDescent="0.35">
      <c r="A28" s="1">
        <v>1920955</v>
      </c>
      <c r="B28" s="26" t="str">
        <f>VLOOKUP(A28,'S7 Details'!25:94,2,FALSE)</f>
        <v>2.2 Individual Dashboard - Existing User - Adding SNAP 6 Month Report Button</v>
      </c>
      <c r="C28" s="346" t="str">
        <f>VLOOKUP(A28,'S7 Details'!25:94,9,FALSE)</f>
        <v>Design and review complete</v>
      </c>
      <c r="D28" s="104" t="str">
        <f>VLOOKUP(A28,'S7 Details'!25:94,4,FALSE)</f>
        <v>TBD</v>
      </c>
      <c r="E28" s="346">
        <f>VLOOKUP(A28,'S7 Details'!A25:Q96,17,0)</f>
        <v>7</v>
      </c>
    </row>
    <row r="29" spans="1:5" ht="14.5" x14ac:dyDescent="0.35">
      <c r="A29" s="1">
        <v>1920966</v>
      </c>
      <c r="B29" s="26" t="str">
        <f>VLOOKUP(A29,'S7 Details'!26:95,2,FALSE)</f>
        <v>3.1.1 Benefits - Add SNAP 6 Month Report Functionality</v>
      </c>
      <c r="C29" s="346" t="str">
        <f>VLOOKUP(A29,'S7 Details'!26:95,9,FALSE)</f>
        <v>Design and review complete</v>
      </c>
      <c r="D29" s="104">
        <f>VLOOKUP(A29,'S7 Details'!26:95,4,FALSE)</f>
        <v>44372</v>
      </c>
      <c r="E29" s="346">
        <f>VLOOKUP(A29,'S7 Details'!A26:Q97,17,0)</f>
        <v>4</v>
      </c>
    </row>
    <row r="30" spans="1:5" ht="14.5" x14ac:dyDescent="0.35">
      <c r="A30" s="1">
        <v>1914022</v>
      </c>
      <c r="B30" s="26" t="str">
        <f>VLOOKUP(A30,'S7 Details'!27:96,2,FALSE)</f>
        <v>Address Validation with SmartyStreets</v>
      </c>
      <c r="C30" s="346" t="str">
        <f>VLOOKUP(A30,'S7 Details'!27:96,9,FALSE)</f>
        <v>No TC Needed</v>
      </c>
      <c r="D30" s="104">
        <f>VLOOKUP(A30,'S7 Details'!27:96,4,FALSE)</f>
        <v>44377</v>
      </c>
      <c r="E30" s="346" t="str">
        <f>VLOOKUP(A30,'S7 Details'!A27:Q98,17,0)</f>
        <v>No Test Case Needed</v>
      </c>
    </row>
    <row r="31" spans="1:5" ht="14.5" x14ac:dyDescent="0.35">
      <c r="A31" s="1">
        <v>1914020</v>
      </c>
      <c r="B31" s="26" t="e">
        <f>VLOOKUP(A31,'S7 Details'!28:97,2,FALSE)</f>
        <v>#N/A</v>
      </c>
      <c r="C31" s="346" t="e">
        <f>VLOOKUP(A31,'S7 Details'!28:97,9,FALSE)</f>
        <v>#N/A</v>
      </c>
      <c r="D31" s="104" t="e">
        <f>VLOOKUP(A31,'S7 Details'!28:97,4,FALSE)</f>
        <v>#N/A</v>
      </c>
      <c r="E31" s="346" t="e">
        <f>VLOOKUP(A31,'S7 Details'!A28:Q99,17,0)</f>
        <v>#N/A</v>
      </c>
    </row>
    <row r="32" spans="1:5" ht="14.5" x14ac:dyDescent="0.3">
      <c r="A32" s="222">
        <v>1919963</v>
      </c>
      <c r="B32" s="26" t="str">
        <f>VLOOKUP(A32,'S7 Details'!28:98,2,FALSE)</f>
        <v>Application Pre-Fill: Household Information - Update to add disability prefill</v>
      </c>
      <c r="C32" s="346" t="str">
        <f>VLOOKUP(A32,'S7 Details'!28:98,9,FALSE)</f>
        <v>Design and review complete</v>
      </c>
      <c r="D32" s="104">
        <f>VLOOKUP(A32,'S7 Details'!28:98,4,FALSE)</f>
        <v>44220</v>
      </c>
      <c r="E32" s="346">
        <f>VLOOKUP(A32,'S7 Details'!A28:Q100,17,0)</f>
        <v>6</v>
      </c>
    </row>
    <row r="33" spans="1:5" ht="14.5" x14ac:dyDescent="0.3">
      <c r="A33" s="222">
        <v>1925334</v>
      </c>
      <c r="B33" s="26" t="str">
        <f>VLOOKUP(A33,'S7 Details'!29:99,2,FALSE)</f>
        <v xml:space="preserve">3.1.1.2 Program Tiles - Update apply AG display logic to TANF/SNAP + change Notice of Decision language on TANF </v>
      </c>
      <c r="C33" s="346" t="str">
        <f>VLOOKUP(A33,'S7 Details'!29:99,9,FALSE)</f>
        <v>Design and review complete</v>
      </c>
      <c r="D33" s="104">
        <f>VLOOKUP(A33,'S7 Details'!29:99,4,FALSE)</f>
        <v>44372</v>
      </c>
      <c r="E33" s="346">
        <f>VLOOKUP(A33,'S7 Details'!A29:Q101,17,0)</f>
        <v>0</v>
      </c>
    </row>
    <row r="34" spans="1:5" ht="14.5" x14ac:dyDescent="0.35">
      <c r="A34" s="1">
        <v>1946683</v>
      </c>
      <c r="B34" s="26" t="str">
        <f>VLOOKUP(A34,'S7 Details'!30:100,2,FALSE)</f>
        <v>2.1 Individual Dashboard - First Time User - Update to add Connect to Benefits button</v>
      </c>
      <c r="C34" s="346" t="str">
        <f>VLOOKUP(A34,'S7 Details'!30:100,9,FALSE)</f>
        <v>Clubbed with other US</v>
      </c>
      <c r="D34" s="104">
        <f>VLOOKUP(A34,'S7 Details'!30:100,4,FALSE)</f>
        <v>44384</v>
      </c>
      <c r="E34" s="346">
        <f>VLOOKUP(A34,'S7 Details'!A30:Q102,17,0)</f>
        <v>0</v>
      </c>
    </row>
    <row r="35" spans="1:5" ht="14.5" x14ac:dyDescent="0.35">
      <c r="A35" s="1">
        <v>1946653</v>
      </c>
      <c r="B35" s="26" t="str">
        <f>VLOOKUP(A35,'S7 Details'!31:101,2,FALSE)</f>
        <v>2.1 Message Center Home</v>
      </c>
      <c r="C35" s="346" t="str">
        <f>VLOOKUP(A35,'S7 Details'!31:101,9,FALSE)</f>
        <v>Review pending</v>
      </c>
      <c r="D35" s="104">
        <f>VLOOKUP(A35,'S7 Details'!31:101,4,FALSE)</f>
        <v>44385</v>
      </c>
      <c r="E35" s="346">
        <f>VLOOKUP(A35,'S7 Details'!A31:Q103,17,0)</f>
        <v>0</v>
      </c>
    </row>
    <row r="36" spans="1:5" ht="14.5" x14ac:dyDescent="0.35">
      <c r="A36" s="1">
        <v>1946684</v>
      </c>
      <c r="B36" s="26" t="str">
        <f>VLOOKUP(A36,'S7 Details'!32:102,2,FALSE)</f>
        <v>2.1.1 Connect to Benefits</v>
      </c>
      <c r="C36" s="346" t="str">
        <f>VLOOKUP(A36,'S7 Details'!32:102,9,FALSE)</f>
        <v>Review pending</v>
      </c>
      <c r="D36" s="104" t="str">
        <f>VLOOKUP(A36,'S7 Details'!32:102,4,FALSE)</f>
        <v>TBD</v>
      </c>
      <c r="E36" s="346">
        <f>VLOOKUP(A36,'S7 Details'!A32:Q104,17,0)</f>
        <v>0</v>
      </c>
    </row>
    <row r="37" spans="1:5" ht="14.5" x14ac:dyDescent="0.35">
      <c r="A37" s="1">
        <v>1946685</v>
      </c>
      <c r="B37" s="26" t="str">
        <f>VLOOKUP(A37,'S7 Details'!33:103,2,FALSE)</f>
        <v>2.1.1.1 Connected to Benefits</v>
      </c>
      <c r="C37" s="346" t="str">
        <f>VLOOKUP(A37,'S7 Details'!33:103,9,FALSE)</f>
        <v>Review pending</v>
      </c>
      <c r="D37" s="104">
        <f>VLOOKUP(A37,'S7 Details'!33:103,4,FALSE)</f>
        <v>44386</v>
      </c>
      <c r="E37" s="346">
        <f>VLOOKUP(A37,'S7 Details'!A33:Q105,17,0)</f>
        <v>0</v>
      </c>
    </row>
    <row r="38" spans="1:5" ht="14.5" x14ac:dyDescent="0.35">
      <c r="A38" s="1">
        <v>1946686</v>
      </c>
      <c r="B38" s="26" t="str">
        <f>VLOOKUP(A38,'S7 Details'!34:104,2,FALSE)</f>
        <v>2.1.1.2 Connect to Benefits - Not Match Found</v>
      </c>
      <c r="C38" s="346" t="str">
        <f>VLOOKUP(A38,'S7 Details'!34:104,9,FALSE)</f>
        <v>Review pending</v>
      </c>
      <c r="D38" s="104">
        <f>VLOOKUP(A38,'S7 Details'!34:104,4,FALSE)</f>
        <v>44383</v>
      </c>
      <c r="E38" s="346">
        <f>VLOOKUP(A38,'S7 Details'!A34:Q106,17,0)</f>
        <v>0</v>
      </c>
    </row>
    <row r="39" spans="1:5" ht="14.5" x14ac:dyDescent="0.35">
      <c r="A39" s="1">
        <v>1946678</v>
      </c>
      <c r="B39" s="26" t="str">
        <f>VLOOKUP(A39,'S7 Details'!35:105,2,FALSE)</f>
        <v>2.2 Create a New Account - Update to require Client ID + SSN/Alien Number to connect to benefits</v>
      </c>
      <c r="C39" s="346" t="str">
        <f>VLOOKUP(A39,'S7 Details'!35:105,9,FALSE)</f>
        <v>Review pending</v>
      </c>
      <c r="D39" s="104">
        <f>VLOOKUP(A39,'S7 Details'!35:105,4,FALSE)</f>
        <v>44382</v>
      </c>
      <c r="E39" s="346">
        <f>VLOOKUP(A39,'S7 Details'!A35:Q107,17,0)</f>
        <v>7</v>
      </c>
    </row>
    <row r="40" spans="1:5" ht="14.5" x14ac:dyDescent="0.35">
      <c r="A40" s="1">
        <v>1946654</v>
      </c>
      <c r="B40" s="26" t="str">
        <f>VLOOKUP(A40,'S7 Details'!36:106,2,FALSE)</f>
        <v>2.2 Message Center Search</v>
      </c>
      <c r="C40" s="346" t="str">
        <f>VLOOKUP(A40,'S7 Details'!36:106,9,FALSE)</f>
        <v>Pending to start</v>
      </c>
      <c r="D40" s="104" t="str">
        <f>VLOOKUP(A40,'S7 Details'!36:106,4,FALSE)</f>
        <v>TBD</v>
      </c>
      <c r="E40" s="346">
        <f>VLOOKUP(A40,'S7 Details'!A36:Q108,17,0)</f>
        <v>0</v>
      </c>
    </row>
    <row r="41" spans="1:5" ht="14.5" x14ac:dyDescent="0.35">
      <c r="A41" s="1">
        <v>1946655</v>
      </c>
      <c r="B41" s="26" t="str">
        <f>VLOOKUP(A41,'S7 Details'!37:107,2,FALSE)</f>
        <v>2.3 Notifications Configurations</v>
      </c>
      <c r="C41" s="346" t="str">
        <f>VLOOKUP(A41,'S7 Details'!37:107,9,FALSE)</f>
        <v>Review pending</v>
      </c>
      <c r="D41" s="104" t="str">
        <f>VLOOKUP(A41,'S7 Details'!37:107,4,FALSE)</f>
        <v>TBD</v>
      </c>
      <c r="E41" s="346">
        <f>VLOOKUP(A41,'S7 Details'!A37:Q109,17,0)</f>
        <v>0</v>
      </c>
    </row>
    <row r="42" spans="1:5" ht="14.5" x14ac:dyDescent="0.35">
      <c r="A42" s="1">
        <v>1946657</v>
      </c>
      <c r="B42" s="26" t="str">
        <f>VLOOKUP(A42,'S7 Details'!38:108,2,FALSE)</f>
        <v>2.4 View Notice Notification Configuration</v>
      </c>
      <c r="C42" s="346" t="str">
        <f>VLOOKUP(A42,'S7 Details'!38:108,9,FALSE)</f>
        <v>Review pending</v>
      </c>
      <c r="D42" s="104" t="str">
        <f>VLOOKUP(A42,'S7 Details'!38:108,4,FALSE)</f>
        <v>TBD</v>
      </c>
      <c r="E42" s="346">
        <f>VLOOKUP(A42,'S7 Details'!A38:Q110,17,0)</f>
        <v>0</v>
      </c>
    </row>
    <row r="43" spans="1:5" ht="14.5" x14ac:dyDescent="0.35">
      <c r="A43" s="1">
        <v>1946659</v>
      </c>
      <c r="B43" s="26" t="str">
        <f>VLOOKUP(A43,'S7 Details'!39:109,2,FALSE)</f>
        <v>2.5 To Do's Configuration</v>
      </c>
      <c r="C43" s="346" t="str">
        <f>VLOOKUP(A43,'S7 Details'!39:109,9,FALSE)</f>
        <v>Review pending</v>
      </c>
      <c r="D43" s="104">
        <f>VLOOKUP(A43,'S7 Details'!39:109,4,FALSE)</f>
        <v>44385</v>
      </c>
      <c r="E43" s="346">
        <f>VLOOKUP(A43,'S7 Details'!A39:Q111,17,0)</f>
        <v>0</v>
      </c>
    </row>
    <row r="44" spans="1:5" ht="14.5" x14ac:dyDescent="0.35">
      <c r="A44" s="1">
        <v>1946681</v>
      </c>
      <c r="B44" s="26" t="str">
        <f>VLOOKUP(A44,'S7 Details'!40:110,2,FALSE)</f>
        <v>2.7 No Match Found - Update to add text about calling for assistance</v>
      </c>
      <c r="C44" s="346" t="str">
        <f>VLOOKUP(A44,'S7 Details'!40:110,9,FALSE)</f>
        <v>No TC Needed</v>
      </c>
      <c r="D44" s="104">
        <f>VLOOKUP(A44,'S7 Details'!40:110,4,FALSE)</f>
        <v>44382</v>
      </c>
      <c r="E44" s="346">
        <f>VLOOKUP(A44,'S7 Details'!A40:Q112,17,0)</f>
        <v>0</v>
      </c>
    </row>
    <row r="45" spans="1:5" ht="14.5" x14ac:dyDescent="0.35">
      <c r="A45" s="1">
        <v>1946661</v>
      </c>
      <c r="B45" s="26" t="str">
        <f>VLOOKUP(A45,'S7 Details'!41:111,2,FALSE)</f>
        <v>3.1 Setting and Changing Electronic Noticing Preferences</v>
      </c>
      <c r="C45" s="346" t="str">
        <f>VLOOKUP(A45,'S7 Details'!41:111,9,FALSE)</f>
        <v>Review pending</v>
      </c>
      <c r="D45" s="104" t="str">
        <f>VLOOKUP(A45,'S7 Details'!41:111,4,FALSE)</f>
        <v>TBD</v>
      </c>
      <c r="E45" s="346">
        <f>VLOOKUP(A45,'S7 Details'!A41:Q113,17,0)</f>
        <v>0</v>
      </c>
    </row>
    <row r="46" spans="1:5" ht="14.5" x14ac:dyDescent="0.35">
      <c r="A46" s="1">
        <v>1946663</v>
      </c>
      <c r="B46" s="26" t="str">
        <f>VLOOKUP(A46,'S7 Details'!42:112,2,FALSE)</f>
        <v>3.2 Storing the Electronic Notification Preferences</v>
      </c>
      <c r="C46" s="346" t="str">
        <f>VLOOKUP(A46,'S7 Details'!42:112,9,FALSE)</f>
        <v>Clubbed with other US</v>
      </c>
      <c r="D46" s="104" t="str">
        <f>VLOOKUP(A46,'S7 Details'!42:112,4,FALSE)</f>
        <v>TBD</v>
      </c>
      <c r="E46" s="346">
        <f>VLOOKUP(A46,'S7 Details'!A42:Q114,17,0)</f>
        <v>0</v>
      </c>
    </row>
    <row r="47" spans="1:5" ht="14.5" x14ac:dyDescent="0.35">
      <c r="A47" s="1">
        <v>1946665</v>
      </c>
      <c r="B47" s="26" t="str">
        <f>VLOOKUP(A47,'S7 Details'!43:113,2,FALSE)</f>
        <v>4 Integration for Displaying Notices</v>
      </c>
      <c r="C47" s="346" t="str">
        <f>VLOOKUP(A47,'S7 Details'!43:113,9,FALSE)</f>
        <v>No TC Needed</v>
      </c>
      <c r="D47" s="104" t="str">
        <f>VLOOKUP(A47,'S7 Details'!43:113,4,FALSE)</f>
        <v>TBD</v>
      </c>
      <c r="E47" s="346">
        <f>VLOOKUP(A47,'S7 Details'!A43:Q115,17,0)</f>
        <v>0</v>
      </c>
    </row>
    <row r="48" spans="1:5" ht="14.5" x14ac:dyDescent="0.35">
      <c r="A48" s="1">
        <v>1946637</v>
      </c>
      <c r="B48" s="26" t="str">
        <f>VLOOKUP(A48,'S7 Details'!44:114,2,FALSE)</f>
        <v>Help Text - Message Center and ID Proofing</v>
      </c>
      <c r="C48" s="346" t="str">
        <f>VLOOKUP(A48,'S7 Details'!44:114,9,FALSE)</f>
        <v>No TC Needed</v>
      </c>
      <c r="D48" s="104" t="str">
        <f>VLOOKUP(A48,'S7 Details'!44:114,4,FALSE)</f>
        <v>TBD</v>
      </c>
      <c r="E48" s="346">
        <f>VLOOKUP(A48,'S7 Details'!A44:Q116,17,0)</f>
        <v>0</v>
      </c>
    </row>
    <row r="49" spans="1:5" ht="14.5" x14ac:dyDescent="0.35">
      <c r="A49" s="1">
        <v>1946674</v>
      </c>
      <c r="B49" s="26" t="str">
        <f>VLOOKUP(A49,'S7 Details'!45:115,2,FALSE)</f>
        <v>RIDP</v>
      </c>
      <c r="C49" s="346" t="str">
        <f>VLOOKUP(A49,'S7 Details'!45:115,9,FALSE)</f>
        <v>In Progress</v>
      </c>
      <c r="D49" s="104" t="str">
        <f>VLOOKUP(A49,'S7 Details'!45:115,4,FALSE)</f>
        <v>TBD</v>
      </c>
      <c r="E49" s="346">
        <f>VLOOKUP(A49,'S7 Details'!A45:Q117,17,0)</f>
        <v>0</v>
      </c>
    </row>
    <row r="50" spans="1:5" ht="14.5" x14ac:dyDescent="0.35">
      <c r="A50" s="1">
        <v>1946688</v>
      </c>
      <c r="B50" s="26" t="str">
        <f>VLOOKUP(A50,'S7 Details'!46:116,2,FALSE)</f>
        <v>Update to the AlienNumberValidator</v>
      </c>
      <c r="C50" s="346" t="str">
        <f>VLOOKUP(A50,'S7 Details'!46:116,9,FALSE)</f>
        <v>Review pending</v>
      </c>
      <c r="D50" s="104">
        <f>VLOOKUP(A50,'S7 Details'!46:116,4,FALSE)</f>
        <v>44379</v>
      </c>
      <c r="E50" s="346">
        <f>VLOOKUP(A50,'S7 Details'!A46:Q118,17,0)</f>
        <v>0</v>
      </c>
    </row>
    <row r="51" spans="1:5" x14ac:dyDescent="0.3">
      <c r="A51" s="420" t="s">
        <v>110</v>
      </c>
      <c r="B51" s="420"/>
      <c r="C51" s="420"/>
      <c r="D51" s="420"/>
      <c r="E51" s="346" t="e">
        <f>SUM(E6:E33)</f>
        <v>#N/A</v>
      </c>
    </row>
    <row r="52" spans="1:5" x14ac:dyDescent="0.3">
      <c r="A52" s="41"/>
      <c r="B52" s="26"/>
      <c r="C52" s="346"/>
      <c r="D52" s="104"/>
      <c r="E52" s="346"/>
    </row>
    <row r="53" spans="1:5" x14ac:dyDescent="0.3">
      <c r="A53" s="41"/>
      <c r="B53" s="26"/>
      <c r="C53" s="346"/>
      <c r="D53" s="104"/>
      <c r="E53" s="346"/>
    </row>
    <row r="54" spans="1:5" x14ac:dyDescent="0.3">
      <c r="A54" s="41"/>
      <c r="B54" s="26"/>
      <c r="C54" s="346"/>
      <c r="D54" s="104"/>
      <c r="E54" s="346"/>
    </row>
    <row r="55" spans="1:5" x14ac:dyDescent="0.3">
      <c r="A55" s="41"/>
      <c r="B55" s="26"/>
      <c r="C55" s="346"/>
      <c r="D55" s="104"/>
      <c r="E55" s="346"/>
    </row>
    <row r="56" spans="1:5" x14ac:dyDescent="0.3">
      <c r="A56" s="41"/>
      <c r="B56" s="26"/>
      <c r="C56" s="346"/>
      <c r="D56" s="104"/>
      <c r="E56" s="346"/>
    </row>
    <row r="57" spans="1:5" x14ac:dyDescent="0.3">
      <c r="A57" s="41"/>
      <c r="B57" s="26"/>
      <c r="C57" s="346"/>
      <c r="D57" s="104"/>
      <c r="E57" s="346"/>
    </row>
    <row r="58" spans="1:5" x14ac:dyDescent="0.3">
      <c r="A58" s="41"/>
      <c r="B58" s="26"/>
      <c r="C58" s="346"/>
      <c r="D58" s="104"/>
      <c r="E58" s="346"/>
    </row>
    <row r="59" spans="1:5" x14ac:dyDescent="0.3">
      <c r="A59" s="41"/>
      <c r="B59" s="26"/>
      <c r="C59" s="346"/>
      <c r="D59" s="104"/>
      <c r="E59" s="346"/>
    </row>
    <row r="60" spans="1:5" x14ac:dyDescent="0.3">
      <c r="A60" s="41"/>
      <c r="B60" s="26"/>
      <c r="C60" s="346"/>
      <c r="D60" s="104"/>
      <c r="E60" s="346"/>
    </row>
    <row r="61" spans="1:5" x14ac:dyDescent="0.3">
      <c r="A61" s="41"/>
      <c r="B61" s="26"/>
      <c r="C61" s="346"/>
      <c r="D61" s="104"/>
      <c r="E61" s="346"/>
    </row>
    <row r="62" spans="1:5" x14ac:dyDescent="0.3">
      <c r="A62" s="41"/>
      <c r="B62" s="26"/>
      <c r="C62" s="346"/>
      <c r="D62" s="104"/>
      <c r="E62" s="346"/>
    </row>
    <row r="63" spans="1:5" x14ac:dyDescent="0.3">
      <c r="A63" s="41"/>
      <c r="B63" s="26"/>
      <c r="C63" s="346"/>
      <c r="D63" s="104"/>
      <c r="E63" s="346"/>
    </row>
    <row r="64" spans="1:5" x14ac:dyDescent="0.3">
      <c r="A64" s="41"/>
      <c r="B64" s="26"/>
      <c r="C64" s="346"/>
      <c r="D64" s="104"/>
      <c r="E64" s="346"/>
    </row>
    <row r="65" spans="1:5" x14ac:dyDescent="0.3">
      <c r="A65" s="395"/>
      <c r="B65" s="395"/>
      <c r="C65" s="395"/>
      <c r="D65" s="395"/>
      <c r="E65" s="346"/>
    </row>
  </sheetData>
  <autoFilter ref="A5:E51" xr:uid="{33A3067F-150A-42CC-8EF0-760D8E71F90A}"/>
  <mergeCells count="3">
    <mergeCell ref="A1:J1"/>
    <mergeCell ref="A51:D51"/>
    <mergeCell ref="A65:D65"/>
  </mergeCells>
  <conditionalFormatting sqref="A51:A59">
    <cfRule type="duplicateValues" dxfId="21" priority="16"/>
  </conditionalFormatting>
  <conditionalFormatting sqref="A51:A59">
    <cfRule type="duplicateValues" dxfId="20" priority="15"/>
  </conditionalFormatting>
  <conditionalFormatting sqref="A60">
    <cfRule type="duplicateValues" dxfId="19" priority="14"/>
  </conditionalFormatting>
  <conditionalFormatting sqref="A61:A62">
    <cfRule type="duplicateValues" dxfId="18" priority="13"/>
  </conditionalFormatting>
  <conditionalFormatting sqref="A63">
    <cfRule type="duplicateValues" dxfId="17" priority="12"/>
  </conditionalFormatting>
  <conditionalFormatting sqref="A64">
    <cfRule type="duplicateValues" dxfId="16" priority="11"/>
  </conditionalFormatting>
  <conditionalFormatting sqref="A17:A27">
    <cfRule type="duplicateValues" dxfId="15" priority="6"/>
  </conditionalFormatting>
  <conditionalFormatting sqref="A28">
    <cfRule type="duplicateValues" dxfId="14" priority="5"/>
  </conditionalFormatting>
  <conditionalFormatting sqref="A29">
    <cfRule type="duplicateValues" dxfId="13" priority="4"/>
  </conditionalFormatting>
  <conditionalFormatting sqref="A30">
    <cfRule type="duplicateValues" dxfId="12" priority="3"/>
  </conditionalFormatting>
  <conditionalFormatting sqref="A31:A33">
    <cfRule type="duplicateValues" dxfId="11" priority="2"/>
  </conditionalFormatting>
  <conditionalFormatting sqref="A34:A50">
    <cfRule type="duplicateValues" dxfId="10" priority="1"/>
  </conditionalFormatting>
  <hyperlinks>
    <hyperlink ref="A34" r:id="rId1" display="https://octane.deloitte.com/ui/entity-navigation.jsp?p=1001/399004&amp;entityType=work_item&amp;id=1946683" xr:uid="{CE23DFE4-D118-4E0F-8AB8-0A8A1A40B9AA}"/>
    <hyperlink ref="A35" r:id="rId2" display="https://octane.deloitte.com/ui/entity-navigation.jsp?p=1001/399004&amp;entityType=work_item&amp;id=1946653" xr:uid="{DA93DD31-82BA-4518-96B2-6000A855336A}"/>
    <hyperlink ref="A36" r:id="rId3" display="https://octane.deloitte.com/ui/entity-navigation.jsp?p=1001/399004&amp;entityType=work_item&amp;id=1946684" xr:uid="{C96360ED-C67F-4FAE-8289-1D1CB44DFDC7}"/>
    <hyperlink ref="A37" r:id="rId4" display="https://octane.deloitte.com/ui/entity-navigation.jsp?p=1001/399004&amp;entityType=work_item&amp;id=1946685" xr:uid="{41D4CC28-C083-4D26-B188-58E21A723CB0}"/>
    <hyperlink ref="A38" r:id="rId5" display="https://octane.deloitte.com/ui/entity-navigation.jsp?p=1001/399004&amp;entityType=work_item&amp;id=1946686" xr:uid="{04BDC491-968B-4730-B46B-6585241D4DBB}"/>
    <hyperlink ref="A39" r:id="rId6" display="https://octane.deloitte.com/ui/entity-navigation.jsp?p=1001/399004&amp;entityType=work_item&amp;id=1946678" xr:uid="{8E1B2783-F188-4B19-97BD-A77148D31DE8}"/>
    <hyperlink ref="A40" r:id="rId7" display="https://octane.deloitte.com/ui/entity-navigation.jsp?p=1001/399004&amp;entityType=work_item&amp;id=1946654" xr:uid="{A5877054-5A70-40CB-8F70-B72C950F584D}"/>
    <hyperlink ref="A41" r:id="rId8" display="https://octane.deloitte.com/ui/entity-navigation.jsp?p=1001/399004&amp;entityType=work_item&amp;id=1946655" xr:uid="{62368779-4F0D-4C29-8BAD-2116739E1250}"/>
    <hyperlink ref="A42" r:id="rId9" display="https://octane.deloitte.com/ui/entity-navigation.jsp?p=1001/399004&amp;entityType=work_item&amp;id=1946657" xr:uid="{351B8932-9E8E-4241-A90F-ACF9A5E3E2CF}"/>
    <hyperlink ref="A43" r:id="rId10" display="https://octane.deloitte.com/ui/entity-navigation.jsp?p=1001/399004&amp;entityType=work_item&amp;id=1946659" xr:uid="{6C8BA432-7030-4BFD-A8B3-2A59E99A95A7}"/>
    <hyperlink ref="A44" r:id="rId11" display="https://octane.deloitte.com/ui/entity-navigation.jsp?p=1001/399004&amp;entityType=work_item&amp;id=1946681" xr:uid="{2F5BCC8D-C249-4815-9396-063D5E261AD1}"/>
    <hyperlink ref="A45" r:id="rId12" display="https://octane.deloitte.com/ui/entity-navigation.jsp?p=1001/399004&amp;entityType=work_item&amp;id=1946661" xr:uid="{26100D17-EB23-4741-9E43-4257314BEB71}"/>
    <hyperlink ref="A46" r:id="rId13" display="https://octane.deloitte.com/ui/entity-navigation.jsp?p=1001/399004&amp;entityType=work_item&amp;id=1946663" xr:uid="{23D66CD0-2159-4EEB-84C2-6313B03D986C}"/>
    <hyperlink ref="A47" r:id="rId14" display="https://octane.deloitte.com/ui/entity-navigation.jsp?p=1001/399004&amp;entityType=work_item&amp;id=1946665" xr:uid="{C7111015-F8C6-4A55-B4EA-7D6AA8942B3B}"/>
    <hyperlink ref="A48" r:id="rId15" display="https://octane.deloitte.com/ui/entity-navigation.jsp?p=1001/399004&amp;entityType=work_item&amp;id=1946637" xr:uid="{21BBBD90-6810-4D05-9F38-08A13BF45699}"/>
    <hyperlink ref="A49" r:id="rId16" display="https://octane.deloitte.com/ui/entity-navigation.jsp?p=1001/399004&amp;entityType=work_item&amp;id=1946674" xr:uid="{7EC2CAF7-3731-459E-B0FA-CC8EC5C93A01}"/>
    <hyperlink ref="A50" r:id="rId17" display="https://octane.deloitte.com/ui/entity-navigation.jsp?p=1001/399004&amp;entityType=work_item&amp;id=1946688" xr:uid="{7C8A044D-9B73-42B9-B743-43D36B06EA6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333FB-EFA1-4BB2-A8C0-A9A604FFCC2D}">
  <dimension ref="A1:Q102"/>
  <sheetViews>
    <sheetView topLeftCell="A60" zoomScale="56" workbookViewId="0">
      <selection activeCell="O88" sqref="O88"/>
    </sheetView>
  </sheetViews>
  <sheetFormatPr defaultColWidth="8.7265625" defaultRowHeight="13" x14ac:dyDescent="0.3"/>
  <cols>
    <col min="1" max="1" width="20.1796875" style="56" customWidth="1"/>
    <col min="2" max="2" width="30.26953125" style="56" bestFit="1" customWidth="1"/>
    <col min="3" max="3" width="23.453125" style="56" customWidth="1"/>
    <col min="4" max="4" width="18.54296875" style="56" customWidth="1"/>
    <col min="5" max="5" width="21.54296875" style="56" customWidth="1"/>
    <col min="6" max="6" width="16.453125" style="56" customWidth="1"/>
    <col min="7" max="7" width="13" style="56" customWidth="1"/>
    <col min="8" max="8" width="11.1796875" style="56" customWidth="1"/>
    <col min="9" max="9" width="15.453125" style="56" customWidth="1"/>
    <col min="10" max="10" width="8.54296875" style="56" customWidth="1"/>
    <col min="11" max="11" width="12.453125" style="56" customWidth="1"/>
    <col min="12" max="12" width="14.81640625" style="56" customWidth="1"/>
    <col min="13" max="13" width="20.54296875" style="56" customWidth="1"/>
    <col min="14" max="14" width="13.7265625" style="56" customWidth="1"/>
    <col min="15" max="15" width="22.1796875" style="105" customWidth="1"/>
    <col min="16" max="16" width="21.7265625" style="56" customWidth="1"/>
    <col min="17" max="17" width="8.7265625" style="89"/>
    <col min="18" max="16384" width="8.7265625" style="56"/>
  </cols>
  <sheetData>
    <row r="1" spans="1:17" x14ac:dyDescent="0.3">
      <c r="A1" s="398" t="s">
        <v>227</v>
      </c>
      <c r="B1" s="398"/>
      <c r="C1" s="398"/>
      <c r="D1" s="398"/>
      <c r="E1" s="398"/>
      <c r="F1" s="398"/>
      <c r="G1" s="398"/>
      <c r="H1" s="398"/>
      <c r="I1" s="398"/>
      <c r="J1" s="398"/>
    </row>
    <row r="2" spans="1:17" ht="40" customHeight="1" x14ac:dyDescent="0.3">
      <c r="A2" s="344" t="s">
        <v>74</v>
      </c>
      <c r="B2" s="344" t="s">
        <v>119</v>
      </c>
      <c r="C2" s="344" t="s">
        <v>120</v>
      </c>
      <c r="D2" s="344" t="s">
        <v>121</v>
      </c>
      <c r="E2" s="344" t="s">
        <v>122</v>
      </c>
      <c r="F2" s="344" t="s">
        <v>123</v>
      </c>
      <c r="G2" s="344" t="s">
        <v>124</v>
      </c>
      <c r="H2" s="344" t="s">
        <v>125</v>
      </c>
      <c r="I2" s="344" t="s">
        <v>27</v>
      </c>
      <c r="J2" s="344" t="s">
        <v>213</v>
      </c>
    </row>
    <row r="3" spans="1:17" x14ac:dyDescent="0.3">
      <c r="A3" s="33" t="s">
        <v>81</v>
      </c>
      <c r="B3" s="33">
        <f>COUNTA(B12:B75)</f>
        <v>64</v>
      </c>
      <c r="C3" s="33">
        <f>COUNTIF(C11:C75,C2)</f>
        <v>50</v>
      </c>
      <c r="D3" s="33">
        <f>COUNTIF(C11:C75,D2)</f>
        <v>0</v>
      </c>
      <c r="E3" s="33">
        <f>COUNTIF(C11:C75,E2)</f>
        <v>2</v>
      </c>
      <c r="F3" s="33">
        <f>COUNTIF(C11:C75,F2)</f>
        <v>0</v>
      </c>
      <c r="G3" s="33">
        <f>COUNTIF(C11:C75,G2)</f>
        <v>0</v>
      </c>
      <c r="H3" s="33">
        <f>COUNTIF(C11:C75,H2)</f>
        <v>0</v>
      </c>
      <c r="I3" s="349">
        <f>COUNTIF(C11:C75,I2)</f>
        <v>10</v>
      </c>
      <c r="J3" s="349">
        <f>COUNTIF(C11:C75,J2)</f>
        <v>2</v>
      </c>
    </row>
    <row r="6" spans="1:17" x14ac:dyDescent="0.3">
      <c r="A6" s="382" t="s">
        <v>228</v>
      </c>
      <c r="B6" s="382"/>
      <c r="C6" s="382"/>
      <c r="D6" s="382"/>
      <c r="E6" s="382"/>
      <c r="F6" s="382"/>
      <c r="G6" s="382"/>
      <c r="H6" s="382"/>
      <c r="I6" s="382"/>
      <c r="J6" s="382"/>
      <c r="K6" s="382"/>
      <c r="L6" s="382"/>
      <c r="M6" s="382"/>
    </row>
    <row r="7" spans="1:17" ht="14.5" customHeight="1" x14ac:dyDescent="0.3">
      <c r="A7" s="392" t="s">
        <v>74</v>
      </c>
      <c r="B7" s="392" t="s">
        <v>109</v>
      </c>
      <c r="C7" s="392" t="s">
        <v>127</v>
      </c>
      <c r="D7" s="392" t="s">
        <v>128</v>
      </c>
      <c r="E7" s="392" t="s">
        <v>77</v>
      </c>
      <c r="F7" s="392" t="s">
        <v>125</v>
      </c>
      <c r="G7" s="392" t="s">
        <v>129</v>
      </c>
      <c r="H7" s="392" t="s">
        <v>130</v>
      </c>
      <c r="I7" s="392" t="s">
        <v>131</v>
      </c>
      <c r="J7" s="392"/>
      <c r="K7" s="392" t="s">
        <v>132</v>
      </c>
      <c r="L7" s="392"/>
      <c r="M7" s="392" t="s">
        <v>133</v>
      </c>
    </row>
    <row r="8" spans="1:17" x14ac:dyDescent="0.3">
      <c r="A8" s="392"/>
      <c r="B8" s="392"/>
      <c r="C8" s="392"/>
      <c r="D8" s="392"/>
      <c r="E8" s="392"/>
      <c r="F8" s="392"/>
      <c r="G8" s="392"/>
      <c r="H8" s="392"/>
      <c r="I8" s="392"/>
      <c r="J8" s="392"/>
      <c r="K8" s="392"/>
      <c r="L8" s="392"/>
      <c r="M8" s="392"/>
    </row>
    <row r="9" spans="1:17" x14ac:dyDescent="0.3">
      <c r="A9" s="114" t="s">
        <v>81</v>
      </c>
      <c r="B9" s="33">
        <f t="shared" ref="B9:I9" si="0">E76</f>
        <v>449</v>
      </c>
      <c r="C9" s="33">
        <f t="shared" si="0"/>
        <v>432</v>
      </c>
      <c r="D9" s="33">
        <f t="shared" si="0"/>
        <v>16</v>
      </c>
      <c r="E9" s="33">
        <f t="shared" si="0"/>
        <v>0</v>
      </c>
      <c r="F9" s="33">
        <f t="shared" si="0"/>
        <v>1</v>
      </c>
      <c r="G9" s="33">
        <f t="shared" si="0"/>
        <v>0</v>
      </c>
      <c r="H9" s="33">
        <f t="shared" si="0"/>
        <v>448</v>
      </c>
      <c r="I9" s="393">
        <f t="shared" si="0"/>
        <v>0.99777282850779514</v>
      </c>
      <c r="J9" s="393"/>
      <c r="K9" s="393">
        <f>M76</f>
        <v>0.9642857142857143</v>
      </c>
      <c r="L9" s="393"/>
      <c r="M9" s="345">
        <f>N76</f>
        <v>0.8392857142857143</v>
      </c>
    </row>
    <row r="11" spans="1:17" x14ac:dyDescent="0.3">
      <c r="A11" s="342" t="s">
        <v>106</v>
      </c>
      <c r="B11" s="342" t="s">
        <v>2</v>
      </c>
      <c r="C11" s="342" t="s">
        <v>107</v>
      </c>
      <c r="D11" s="342" t="s">
        <v>108</v>
      </c>
      <c r="E11" s="342" t="s">
        <v>109</v>
      </c>
      <c r="F11" s="342" t="s">
        <v>127</v>
      </c>
      <c r="G11" s="342" t="s">
        <v>128</v>
      </c>
      <c r="H11" s="342" t="s">
        <v>77</v>
      </c>
      <c r="I11" s="342" t="s">
        <v>125</v>
      </c>
      <c r="J11" s="342" t="s">
        <v>129</v>
      </c>
      <c r="K11" s="342" t="s">
        <v>130</v>
      </c>
      <c r="L11" s="342" t="s">
        <v>134</v>
      </c>
      <c r="M11" s="342" t="s">
        <v>132</v>
      </c>
      <c r="N11" s="342" t="s">
        <v>135</v>
      </c>
      <c r="O11" s="344" t="s">
        <v>136</v>
      </c>
      <c r="P11" s="342" t="s">
        <v>18</v>
      </c>
      <c r="Q11" s="342" t="s">
        <v>137</v>
      </c>
    </row>
    <row r="12" spans="1:17" x14ac:dyDescent="0.3">
      <c r="A12" s="41">
        <v>1714216</v>
      </c>
      <c r="B12" s="34" t="str">
        <f>VLOOKUP(A12,'S3 Details'!A3:R65,2,FALSE)</f>
        <v>2.08.01.02 Alien Sponsor</v>
      </c>
      <c r="C12" s="35" t="s">
        <v>120</v>
      </c>
      <c r="D12" s="36">
        <f>VLOOKUP(A12,'S3 Details'!A3:R65,3,FALSE)</f>
        <v>44251</v>
      </c>
      <c r="E12" s="33">
        <f>VLOOKUP(A12,'S3 Details'!A3:R65,6,FALSE)</f>
        <v>7</v>
      </c>
      <c r="F12" s="33">
        <v>7</v>
      </c>
      <c r="G12" s="33"/>
      <c r="H12" s="96"/>
      <c r="I12" s="33"/>
      <c r="J12" s="59">
        <f>E12-SUM(F12+G12+H12+I12)</f>
        <v>0</v>
      </c>
      <c r="K12" s="33">
        <f>F12+G12</f>
        <v>7</v>
      </c>
      <c r="L12" s="345">
        <f>IFERROR(K12/E12,0)</f>
        <v>1</v>
      </c>
      <c r="M12" s="345">
        <f>IFERROR(F12/K12,0)</f>
        <v>1</v>
      </c>
      <c r="N12" s="345">
        <f>IFERROR(Q12/K12,0)</f>
        <v>0.8571428571428571</v>
      </c>
      <c r="O12" s="31"/>
      <c r="P12" s="42"/>
      <c r="Q12" s="346">
        <v>6</v>
      </c>
    </row>
    <row r="13" spans="1:17" x14ac:dyDescent="0.3">
      <c r="A13" s="41">
        <v>1714215</v>
      </c>
      <c r="B13" s="34" t="str">
        <f>VLOOKUP(A13,'S3 Details'!A4:R66,2,FALSE)</f>
        <v>2.08.01.01 Not a U.S. Citizen</v>
      </c>
      <c r="C13" s="35" t="s">
        <v>120</v>
      </c>
      <c r="D13" s="36">
        <f>VLOOKUP(A13,'S3 Details'!A4:R66,3,FALSE)</f>
        <v>44256</v>
      </c>
      <c r="E13" s="33">
        <f>VLOOKUP(A13,'S3 Details'!A4:R66,6,FALSE)</f>
        <v>16</v>
      </c>
      <c r="F13" s="33">
        <v>16</v>
      </c>
      <c r="G13" s="33"/>
      <c r="H13" s="33"/>
      <c r="I13" s="33"/>
      <c r="J13" s="59">
        <f t="shared" ref="J13:J74" si="1">E13-SUM(F13+G13+H13+I13)</f>
        <v>0</v>
      </c>
      <c r="K13" s="33">
        <f t="shared" ref="K13:K74" si="2">F13+G13</f>
        <v>16</v>
      </c>
      <c r="L13" s="345">
        <f t="shared" ref="L13:L74" si="3">IFERROR(K13/E13,0)</f>
        <v>1</v>
      </c>
      <c r="M13" s="345">
        <f t="shared" ref="M13:M74" si="4">IFERROR(F13/K13,0)</f>
        <v>1</v>
      </c>
      <c r="N13" s="345">
        <f t="shared" ref="N13:N74" si="5">IFERROR(Q13/K13,0)</f>
        <v>1</v>
      </c>
      <c r="O13" s="31"/>
      <c r="P13" s="41"/>
      <c r="Q13" s="346">
        <v>16</v>
      </c>
    </row>
    <row r="14" spans="1:17" x14ac:dyDescent="0.3">
      <c r="A14" s="41">
        <v>1714220</v>
      </c>
      <c r="B14" s="34" t="str">
        <f>VLOOKUP(A14,'S3 Details'!A5:R67,2,FALSE)</f>
        <v>2.08.01.05 Current Education Details</v>
      </c>
      <c r="C14" s="35" t="s">
        <v>120</v>
      </c>
      <c r="D14" s="36">
        <f>VLOOKUP(A14,'S3 Details'!A5:R67,3,FALSE)</f>
        <v>44258</v>
      </c>
      <c r="E14" s="33">
        <f>VLOOKUP(A14,'S3 Details'!A5:R67,6,FALSE)</f>
        <v>5</v>
      </c>
      <c r="F14" s="33">
        <v>5</v>
      </c>
      <c r="G14" s="33"/>
      <c r="H14" s="33"/>
      <c r="I14" s="33"/>
      <c r="J14" s="59">
        <f t="shared" si="1"/>
        <v>0</v>
      </c>
      <c r="K14" s="33">
        <f t="shared" si="2"/>
        <v>5</v>
      </c>
      <c r="L14" s="345">
        <f t="shared" si="3"/>
        <v>1</v>
      </c>
      <c r="M14" s="345">
        <f t="shared" si="4"/>
        <v>1</v>
      </c>
      <c r="N14" s="345">
        <f t="shared" si="5"/>
        <v>0.8</v>
      </c>
      <c r="O14" s="31"/>
      <c r="P14" s="41"/>
      <c r="Q14" s="346">
        <v>4</v>
      </c>
    </row>
    <row r="15" spans="1:17" ht="26" x14ac:dyDescent="0.3">
      <c r="A15" s="41">
        <v>1714221</v>
      </c>
      <c r="B15" s="34" t="str">
        <f>VLOOKUP(A15,'S3 Details'!A6:R68,2,FALSE)</f>
        <v>2.08.01.06 American Indian or Alaskan Native</v>
      </c>
      <c r="C15" s="35" t="s">
        <v>120</v>
      </c>
      <c r="D15" s="36">
        <f>VLOOKUP(A15,'S3 Details'!A6:R68,3,FALSE)</f>
        <v>44259</v>
      </c>
      <c r="E15" s="33">
        <f>VLOOKUP(A15,'S3 Details'!A6:R68,6,FALSE)</f>
        <v>5</v>
      </c>
      <c r="F15" s="33">
        <v>5</v>
      </c>
      <c r="G15" s="33"/>
      <c r="H15" s="33"/>
      <c r="I15" s="33"/>
      <c r="J15" s="59">
        <f t="shared" si="1"/>
        <v>0</v>
      </c>
      <c r="K15" s="33">
        <f t="shared" si="2"/>
        <v>5</v>
      </c>
      <c r="L15" s="345">
        <f t="shared" si="3"/>
        <v>1</v>
      </c>
      <c r="M15" s="345">
        <f t="shared" si="4"/>
        <v>1</v>
      </c>
      <c r="N15" s="345">
        <f t="shared" si="5"/>
        <v>1</v>
      </c>
      <c r="O15" s="31"/>
      <c r="P15" s="41"/>
      <c r="Q15" s="346">
        <v>5</v>
      </c>
    </row>
    <row r="16" spans="1:17" ht="26" x14ac:dyDescent="0.3">
      <c r="A16" s="41">
        <v>1712565</v>
      </c>
      <c r="B16" s="34" t="str">
        <f>VLOOKUP(A16,'S3 Details'!A7:R69,2,FALSE)</f>
        <v>2.03 Household Member and Individual Program Selection</v>
      </c>
      <c r="C16" s="35" t="s">
        <v>27</v>
      </c>
      <c r="D16" s="36"/>
      <c r="E16" s="33">
        <f>VLOOKUP(A16,'S3 Details'!A7:R69,6,FALSE)</f>
        <v>0</v>
      </c>
      <c r="F16" s="33"/>
      <c r="G16" s="33"/>
      <c r="H16" s="33"/>
      <c r="I16" s="33"/>
      <c r="J16" s="59">
        <f t="shared" si="1"/>
        <v>0</v>
      </c>
      <c r="K16" s="33">
        <f t="shared" si="2"/>
        <v>0</v>
      </c>
      <c r="L16" s="345">
        <f t="shared" si="3"/>
        <v>0</v>
      </c>
      <c r="M16" s="345">
        <f t="shared" si="4"/>
        <v>0</v>
      </c>
      <c r="N16" s="345">
        <f t="shared" si="5"/>
        <v>0</v>
      </c>
      <c r="O16" s="31"/>
      <c r="P16" s="41"/>
      <c r="Q16" s="346"/>
    </row>
    <row r="17" spans="1:17" x14ac:dyDescent="0.3">
      <c r="A17" s="41">
        <v>1712559</v>
      </c>
      <c r="B17" s="34" t="str">
        <f>VLOOKUP(A17,'S3 Details'!A8:R70,2,FALSE)</f>
        <v>2.05 Authorized Representatives</v>
      </c>
      <c r="C17" s="35" t="s">
        <v>27</v>
      </c>
      <c r="D17" s="36"/>
      <c r="E17" s="33">
        <f>VLOOKUP(A17,'S3 Details'!A8:R70,6,FALSE)</f>
        <v>0</v>
      </c>
      <c r="F17" s="33"/>
      <c r="G17" s="33"/>
      <c r="H17" s="33"/>
      <c r="I17" s="33"/>
      <c r="J17" s="59">
        <f t="shared" si="1"/>
        <v>0</v>
      </c>
      <c r="K17" s="33">
        <f t="shared" si="2"/>
        <v>0</v>
      </c>
      <c r="L17" s="345">
        <f t="shared" si="3"/>
        <v>0</v>
      </c>
      <c r="M17" s="345">
        <f t="shared" si="4"/>
        <v>0</v>
      </c>
      <c r="N17" s="345">
        <f t="shared" si="5"/>
        <v>0</v>
      </c>
      <c r="O17" s="31"/>
      <c r="P17" s="41"/>
      <c r="Q17" s="346"/>
    </row>
    <row r="18" spans="1:17" ht="26" x14ac:dyDescent="0.3">
      <c r="A18" s="41">
        <v>1714200</v>
      </c>
      <c r="B18" s="34" t="str">
        <f>VLOOKUP(A18,'S3 Details'!A9:R71,2,FALSE)</f>
        <v>2.05.02 Remove Authorized Representative</v>
      </c>
      <c r="C18" s="35" t="s">
        <v>120</v>
      </c>
      <c r="D18" s="36"/>
      <c r="E18" s="33">
        <f>VLOOKUP(A18,'S3 Details'!A9:R71,6,FALSE)</f>
        <v>5</v>
      </c>
      <c r="F18" s="33">
        <v>5</v>
      </c>
      <c r="G18" s="33"/>
      <c r="H18" s="33"/>
      <c r="I18" s="33"/>
      <c r="J18" s="59">
        <f t="shared" si="1"/>
        <v>0</v>
      </c>
      <c r="K18" s="33">
        <f t="shared" si="2"/>
        <v>5</v>
      </c>
      <c r="L18" s="345">
        <f t="shared" si="3"/>
        <v>1</v>
      </c>
      <c r="M18" s="345">
        <f t="shared" si="4"/>
        <v>1</v>
      </c>
      <c r="N18" s="345">
        <f t="shared" si="5"/>
        <v>0.8</v>
      </c>
      <c r="O18" s="31"/>
      <c r="P18" s="41"/>
      <c r="Q18" s="346">
        <v>4</v>
      </c>
    </row>
    <row r="19" spans="1:17" ht="26" x14ac:dyDescent="0.3">
      <c r="A19" s="41">
        <v>1714201</v>
      </c>
      <c r="B19" s="34" t="str">
        <f>VLOOKUP(A19,'S3 Details'!A10:R72,2,FALSE)</f>
        <v>2.05.03 Add Authorized Representative</v>
      </c>
      <c r="C19" s="35" t="s">
        <v>120</v>
      </c>
      <c r="D19" s="36">
        <f>VLOOKUP(A19,'S3 Details'!A10:R72,3,FALSE)</f>
        <v>44256</v>
      </c>
      <c r="E19" s="33">
        <f>VLOOKUP(A19,'S3 Details'!A10:R72,6,FALSE)</f>
        <v>7</v>
      </c>
      <c r="F19" s="33">
        <v>7</v>
      </c>
      <c r="G19" s="33"/>
      <c r="H19" s="33"/>
      <c r="I19" s="33"/>
      <c r="J19" s="59">
        <f t="shared" si="1"/>
        <v>0</v>
      </c>
      <c r="K19" s="33">
        <f t="shared" si="2"/>
        <v>7</v>
      </c>
      <c r="L19" s="345">
        <f t="shared" si="3"/>
        <v>1</v>
      </c>
      <c r="M19" s="345">
        <f t="shared" si="4"/>
        <v>1</v>
      </c>
      <c r="N19" s="345">
        <f t="shared" si="5"/>
        <v>0.8571428571428571</v>
      </c>
      <c r="O19" s="31"/>
      <c r="P19" s="123"/>
      <c r="Q19" s="346">
        <v>6</v>
      </c>
    </row>
    <row r="20" spans="1:17" ht="26" x14ac:dyDescent="0.3">
      <c r="A20" s="41">
        <v>1714202</v>
      </c>
      <c r="B20" s="34" t="str">
        <f>VLOOKUP(A20,'S3 Details'!A11:R73,2,FALSE)</f>
        <v>2.05.04 Add Authorized Representative - Permissions</v>
      </c>
      <c r="C20" s="35" t="s">
        <v>120</v>
      </c>
      <c r="D20" s="36">
        <f>VLOOKUP(A20,'S3 Details'!A11:R73,3,FALSE)</f>
        <v>44265</v>
      </c>
      <c r="E20" s="33">
        <f>VLOOKUP(A20,'S3 Details'!A11:R73,6,FALSE)</f>
        <v>8</v>
      </c>
      <c r="F20" s="33">
        <v>8</v>
      </c>
      <c r="G20" s="33"/>
      <c r="H20" s="33"/>
      <c r="I20" s="33"/>
      <c r="J20" s="59">
        <f t="shared" si="1"/>
        <v>0</v>
      </c>
      <c r="K20" s="33">
        <f t="shared" si="2"/>
        <v>8</v>
      </c>
      <c r="L20" s="345">
        <f t="shared" si="3"/>
        <v>1</v>
      </c>
      <c r="M20" s="345">
        <f t="shared" si="4"/>
        <v>1</v>
      </c>
      <c r="N20" s="345">
        <f t="shared" si="5"/>
        <v>1</v>
      </c>
      <c r="O20" s="31"/>
      <c r="P20" s="41"/>
      <c r="Q20" s="346">
        <v>8</v>
      </c>
    </row>
    <row r="21" spans="1:17" ht="26" x14ac:dyDescent="0.3">
      <c r="A21" s="41">
        <v>1714203</v>
      </c>
      <c r="B21" s="34" t="str">
        <f>VLOOKUP(A21,'S3 Details'!A12:R74,2,FALSE)</f>
        <v>2.05.05 Authorized Representative Consent</v>
      </c>
      <c r="C21" s="35" t="s">
        <v>120</v>
      </c>
      <c r="D21" s="36">
        <f>VLOOKUP(A21,'S3 Details'!A12:R74,3,FALSE)</f>
        <v>44270</v>
      </c>
      <c r="E21" s="33">
        <f>VLOOKUP(A21,'S3 Details'!A12:R74,6,FALSE)</f>
        <v>9</v>
      </c>
      <c r="F21" s="33">
        <v>9</v>
      </c>
      <c r="G21" s="33"/>
      <c r="H21" s="33"/>
      <c r="I21" s="33"/>
      <c r="J21" s="59">
        <f t="shared" si="1"/>
        <v>0</v>
      </c>
      <c r="K21" s="33">
        <f t="shared" si="2"/>
        <v>9</v>
      </c>
      <c r="L21" s="345">
        <f t="shared" si="3"/>
        <v>1</v>
      </c>
      <c r="M21" s="345">
        <f t="shared" si="4"/>
        <v>1</v>
      </c>
      <c r="N21" s="345">
        <f t="shared" si="5"/>
        <v>0.66666666666666663</v>
      </c>
      <c r="O21" s="31"/>
      <c r="P21" s="42"/>
      <c r="Q21" s="346">
        <v>6</v>
      </c>
    </row>
    <row r="22" spans="1:17" x14ac:dyDescent="0.3">
      <c r="A22" s="41">
        <v>1714222</v>
      </c>
      <c r="B22" s="34" t="str">
        <f>VLOOKUP(A22,'S3 Details'!A13:R75,2,FALSE)</f>
        <v>2.08.01.07 Absent Parent Summary</v>
      </c>
      <c r="C22" s="35" t="s">
        <v>122</v>
      </c>
      <c r="D22" s="36"/>
      <c r="E22" s="33">
        <f>VLOOKUP(A22,'S3 Details'!A13:R75,6,FALSE)</f>
        <v>7</v>
      </c>
      <c r="F22" s="33">
        <v>6</v>
      </c>
      <c r="G22" s="33">
        <v>1</v>
      </c>
      <c r="H22" s="33"/>
      <c r="I22" s="33"/>
      <c r="J22" s="59">
        <f t="shared" si="1"/>
        <v>0</v>
      </c>
      <c r="K22" s="33">
        <f t="shared" si="2"/>
        <v>7</v>
      </c>
      <c r="L22" s="345">
        <f t="shared" si="3"/>
        <v>1</v>
      </c>
      <c r="M22" s="345">
        <f t="shared" si="4"/>
        <v>0.8571428571428571</v>
      </c>
      <c r="N22" s="345">
        <f t="shared" si="5"/>
        <v>0.8571428571428571</v>
      </c>
      <c r="O22" s="31">
        <v>1761289</v>
      </c>
      <c r="P22" s="41"/>
      <c r="Q22" s="346">
        <v>6</v>
      </c>
    </row>
    <row r="23" spans="1:17" x14ac:dyDescent="0.3">
      <c r="A23" s="41">
        <v>1714223</v>
      </c>
      <c r="B23" s="34" t="str">
        <f>VLOOKUP(A23,'S3 Details'!A14:R76,2,FALSE)</f>
        <v>2.08.01.08 Absent Parent Details</v>
      </c>
      <c r="C23" s="35" t="s">
        <v>120</v>
      </c>
      <c r="D23" s="36">
        <f>VLOOKUP(A23,'S3 Details'!A14:R76,3,FALSE)</f>
        <v>44259</v>
      </c>
      <c r="E23" s="33">
        <f>VLOOKUP(A23,'S3 Details'!A14:R76,6,FALSE)</f>
        <v>8</v>
      </c>
      <c r="F23" s="33">
        <v>8</v>
      </c>
      <c r="G23" s="33"/>
      <c r="H23" s="33"/>
      <c r="I23" s="33"/>
      <c r="J23" s="59">
        <f t="shared" si="1"/>
        <v>0</v>
      </c>
      <c r="K23" s="33">
        <f t="shared" si="2"/>
        <v>8</v>
      </c>
      <c r="L23" s="345">
        <f t="shared" si="3"/>
        <v>1</v>
      </c>
      <c r="M23" s="345">
        <f t="shared" si="4"/>
        <v>1</v>
      </c>
      <c r="N23" s="345">
        <f t="shared" si="5"/>
        <v>0.625</v>
      </c>
      <c r="O23" s="31"/>
      <c r="P23" s="41"/>
      <c r="Q23" s="346">
        <v>5</v>
      </c>
    </row>
    <row r="24" spans="1:17" x14ac:dyDescent="0.3">
      <c r="A24" s="41">
        <v>1714224</v>
      </c>
      <c r="B24" s="34" t="str">
        <f>VLOOKUP(A24,'S3 Details'!A15:R77,2,FALSE)</f>
        <v>2.08.01.09 Former Foster Care</v>
      </c>
      <c r="C24" s="35" t="s">
        <v>120</v>
      </c>
      <c r="D24" s="36">
        <f>VLOOKUP(A24,'S3 Details'!A15:R77,3,FALSE)</f>
        <v>44258</v>
      </c>
      <c r="E24" s="33">
        <f>VLOOKUP(A24,'S3 Details'!A15:R77,6,FALSE)</f>
        <v>6</v>
      </c>
      <c r="F24" s="33">
        <v>6</v>
      </c>
      <c r="G24" s="33"/>
      <c r="H24" s="33"/>
      <c r="I24" s="33"/>
      <c r="J24" s="59">
        <f t="shared" si="1"/>
        <v>0</v>
      </c>
      <c r="K24" s="33">
        <f t="shared" si="2"/>
        <v>6</v>
      </c>
      <c r="L24" s="345">
        <f t="shared" si="3"/>
        <v>1</v>
      </c>
      <c r="M24" s="345">
        <f t="shared" si="4"/>
        <v>1</v>
      </c>
      <c r="N24" s="345">
        <f t="shared" si="5"/>
        <v>0.66666666666666663</v>
      </c>
      <c r="O24" s="117"/>
      <c r="P24" s="41"/>
      <c r="Q24" s="346">
        <v>4</v>
      </c>
    </row>
    <row r="25" spans="1:17" ht="26" x14ac:dyDescent="0.3">
      <c r="A25" s="41">
        <v>1712568</v>
      </c>
      <c r="B25" s="34" t="str">
        <f>VLOOKUP(A25,'S3 Details'!A16:R78,2,FALSE)</f>
        <v>2.08.02 Member Details - Health Information</v>
      </c>
      <c r="C25" s="35" t="s">
        <v>27</v>
      </c>
      <c r="D25" s="36"/>
      <c r="E25" s="33">
        <f>VLOOKUP(A25,'S3 Details'!A16:R78,6,FALSE)</f>
        <v>0</v>
      </c>
      <c r="F25" s="33"/>
      <c r="G25" s="33"/>
      <c r="H25" s="33"/>
      <c r="I25" s="33"/>
      <c r="J25" s="59">
        <f t="shared" si="1"/>
        <v>0</v>
      </c>
      <c r="K25" s="33">
        <f t="shared" si="2"/>
        <v>0</v>
      </c>
      <c r="L25" s="345">
        <f t="shared" si="3"/>
        <v>0</v>
      </c>
      <c r="M25" s="345">
        <f t="shared" si="4"/>
        <v>0</v>
      </c>
      <c r="N25" s="345">
        <f t="shared" si="5"/>
        <v>0</v>
      </c>
      <c r="O25" s="31"/>
      <c r="P25" s="41"/>
      <c r="Q25" s="346"/>
    </row>
    <row r="26" spans="1:17" x14ac:dyDescent="0.3">
      <c r="A26" s="41">
        <v>1714226</v>
      </c>
      <c r="B26" s="34" t="str">
        <f>VLOOKUP(A26,'S3 Details'!A17:R79,2,FALSE)</f>
        <v>2.08.02.02 Disability and Blindness</v>
      </c>
      <c r="C26" s="35" t="s">
        <v>120</v>
      </c>
      <c r="D26" s="36">
        <f>VLOOKUP(A26,'S3 Details'!A17:R79,3,FALSE)</f>
        <v>44274</v>
      </c>
      <c r="E26" s="33">
        <f>VLOOKUP(A26,'S3 Details'!A17:R79,6,FALSE)</f>
        <v>8</v>
      </c>
      <c r="F26" s="33">
        <v>8</v>
      </c>
      <c r="G26" s="33"/>
      <c r="H26" s="33"/>
      <c r="I26" s="33"/>
      <c r="J26" s="59">
        <f t="shared" si="1"/>
        <v>0</v>
      </c>
      <c r="K26" s="33">
        <f t="shared" si="2"/>
        <v>8</v>
      </c>
      <c r="L26" s="345">
        <f t="shared" si="3"/>
        <v>1</v>
      </c>
      <c r="M26" s="345">
        <f t="shared" si="4"/>
        <v>1</v>
      </c>
      <c r="N26" s="345">
        <f t="shared" si="5"/>
        <v>0.875</v>
      </c>
      <c r="O26" s="31"/>
      <c r="P26" s="41"/>
      <c r="Q26" s="346">
        <v>7</v>
      </c>
    </row>
    <row r="27" spans="1:17" x14ac:dyDescent="0.3">
      <c r="A27" s="41">
        <v>1714228</v>
      </c>
      <c r="B27" s="34" t="str">
        <f>VLOOKUP(A27,'S3 Details'!A18:R80,2,FALSE)</f>
        <v>2.08.02.04 Long-Term Care Services</v>
      </c>
      <c r="C27" s="35" t="s">
        <v>120</v>
      </c>
      <c r="D27" s="36">
        <f>VLOOKUP(A27,'S3 Details'!A18:R80,3,FALSE)</f>
        <v>44272</v>
      </c>
      <c r="E27" s="33">
        <f>VLOOKUP(A27,'S3 Details'!A18:R80,6,FALSE)</f>
        <v>8</v>
      </c>
      <c r="F27" s="33">
        <v>8</v>
      </c>
      <c r="G27" s="33"/>
      <c r="H27" s="33"/>
      <c r="I27" s="33"/>
      <c r="J27" s="59">
        <f t="shared" si="1"/>
        <v>0</v>
      </c>
      <c r="K27" s="33">
        <f t="shared" si="2"/>
        <v>8</v>
      </c>
      <c r="L27" s="345">
        <f t="shared" si="3"/>
        <v>1</v>
      </c>
      <c r="M27" s="345">
        <f t="shared" si="4"/>
        <v>1</v>
      </c>
      <c r="N27" s="345">
        <f t="shared" si="5"/>
        <v>0.75</v>
      </c>
      <c r="O27" s="31"/>
      <c r="P27" s="41"/>
      <c r="Q27" s="346">
        <v>6</v>
      </c>
    </row>
    <row r="28" spans="1:17" ht="26" x14ac:dyDescent="0.3">
      <c r="A28" s="41">
        <v>1714230</v>
      </c>
      <c r="B28" s="34" t="str">
        <f>VLOOKUP(A28,'S3 Details'!A19:R81,2,FALSE)</f>
        <v>2.08.02.06 Medicare Coverage Summary</v>
      </c>
      <c r="C28" s="35" t="s">
        <v>120</v>
      </c>
      <c r="D28" s="36"/>
      <c r="E28" s="33">
        <f>VLOOKUP(A28,'S3 Details'!A19:R81,6,FALSE)</f>
        <v>7</v>
      </c>
      <c r="F28" s="33">
        <v>7</v>
      </c>
      <c r="G28" s="33"/>
      <c r="H28" s="33"/>
      <c r="I28" s="33"/>
      <c r="J28" s="59">
        <f t="shared" si="1"/>
        <v>0</v>
      </c>
      <c r="K28" s="33">
        <f t="shared" si="2"/>
        <v>7</v>
      </c>
      <c r="L28" s="345">
        <f t="shared" si="3"/>
        <v>1</v>
      </c>
      <c r="M28" s="345">
        <f t="shared" si="4"/>
        <v>1</v>
      </c>
      <c r="N28" s="345">
        <f t="shared" si="5"/>
        <v>1</v>
      </c>
      <c r="O28" s="31"/>
      <c r="P28" s="41"/>
      <c r="Q28" s="346">
        <v>7</v>
      </c>
    </row>
    <row r="29" spans="1:17" x14ac:dyDescent="0.3">
      <c r="A29" s="41">
        <v>1714231</v>
      </c>
      <c r="B29" s="34" t="str">
        <f>VLOOKUP(A29,'S3 Details'!A20:R82,2,FALSE)</f>
        <v>2.08.02.07 Medicare Coverage Details</v>
      </c>
      <c r="C29" s="35" t="s">
        <v>120</v>
      </c>
      <c r="D29" s="36">
        <f>VLOOKUP(A29,'S3 Details'!A20:R82,3,FALSE)</f>
        <v>44264</v>
      </c>
      <c r="E29" s="33">
        <f>VLOOKUP(A29,'S3 Details'!A20:R82,6,FALSE)</f>
        <v>8</v>
      </c>
      <c r="F29" s="33">
        <v>8</v>
      </c>
      <c r="G29" s="33"/>
      <c r="H29" s="33"/>
      <c r="I29" s="33"/>
      <c r="J29" s="59">
        <f t="shared" si="1"/>
        <v>0</v>
      </c>
      <c r="K29" s="33">
        <f t="shared" si="2"/>
        <v>8</v>
      </c>
      <c r="L29" s="345">
        <f t="shared" si="3"/>
        <v>1</v>
      </c>
      <c r="M29" s="345">
        <f t="shared" si="4"/>
        <v>1</v>
      </c>
      <c r="N29" s="345">
        <f t="shared" si="5"/>
        <v>0.75</v>
      </c>
      <c r="O29" s="31"/>
      <c r="P29" s="41"/>
      <c r="Q29" s="346">
        <v>6</v>
      </c>
    </row>
    <row r="30" spans="1:17" ht="26" x14ac:dyDescent="0.3">
      <c r="A30" s="41">
        <v>1712572</v>
      </c>
      <c r="B30" s="34" t="str">
        <f>VLOOKUP(A30,'S3 Details'!A21:R83,2,FALSE)</f>
        <v>2.08.03 Member Details - Other Information</v>
      </c>
      <c r="C30" s="35" t="s">
        <v>27</v>
      </c>
      <c r="D30" s="36"/>
      <c r="E30" s="33">
        <f>VLOOKUP(A30,'S3 Details'!A21:R83,6,FALSE)</f>
        <v>0</v>
      </c>
      <c r="F30" s="33"/>
      <c r="G30" s="33"/>
      <c r="H30" s="33"/>
      <c r="I30" s="33"/>
      <c r="J30" s="59">
        <f t="shared" si="1"/>
        <v>0</v>
      </c>
      <c r="K30" s="33">
        <f t="shared" si="2"/>
        <v>0</v>
      </c>
      <c r="L30" s="345">
        <f t="shared" si="3"/>
        <v>0</v>
      </c>
      <c r="M30" s="345">
        <f t="shared" si="4"/>
        <v>0</v>
      </c>
      <c r="N30" s="345">
        <f t="shared" si="5"/>
        <v>0</v>
      </c>
      <c r="O30" s="31"/>
      <c r="P30" s="41"/>
      <c r="Q30" s="346"/>
    </row>
    <row r="31" spans="1:17" x14ac:dyDescent="0.3">
      <c r="A31" s="41">
        <v>1714234</v>
      </c>
      <c r="B31" s="34" t="str">
        <f>VLOOKUP(A31,'S3 Details'!A22:R84,2,FALSE)</f>
        <v>2.08.03.02 Conviction</v>
      </c>
      <c r="C31" s="35" t="s">
        <v>120</v>
      </c>
      <c r="D31" s="36">
        <f>VLOOKUP(A31,'S3 Details'!A22:R84,3,FALSE)</f>
        <v>44265</v>
      </c>
      <c r="E31" s="33">
        <f>VLOOKUP(A31,'S3 Details'!A22:R84,6,FALSE)</f>
        <v>8</v>
      </c>
      <c r="F31" s="33">
        <v>8</v>
      </c>
      <c r="G31" s="33"/>
      <c r="H31" s="33"/>
      <c r="I31" s="33"/>
      <c r="J31" s="59">
        <f t="shared" si="1"/>
        <v>0</v>
      </c>
      <c r="K31" s="33">
        <f t="shared" si="2"/>
        <v>8</v>
      </c>
      <c r="L31" s="345">
        <f t="shared" si="3"/>
        <v>1</v>
      </c>
      <c r="M31" s="345">
        <f t="shared" si="4"/>
        <v>1</v>
      </c>
      <c r="N31" s="345">
        <f t="shared" si="5"/>
        <v>1</v>
      </c>
      <c r="O31" s="31"/>
      <c r="P31" s="41"/>
      <c r="Q31" s="346">
        <v>8</v>
      </c>
    </row>
    <row r="32" spans="1:17" ht="26" x14ac:dyDescent="0.3">
      <c r="A32" s="41">
        <v>1714235</v>
      </c>
      <c r="B32" s="34" t="str">
        <f>VLOOKUP(A32,'S3 Details'!A23:R85,2,FALSE)</f>
        <v>2.08.03.03 Migrant/Seasonal Farmworker</v>
      </c>
      <c r="C32" s="35" t="s">
        <v>120</v>
      </c>
      <c r="D32" s="36">
        <f>VLOOKUP(A32,'S3 Details'!A23:R85,3,FALSE)</f>
        <v>44265</v>
      </c>
      <c r="E32" s="33">
        <f>VLOOKUP(A32,'S3 Details'!A23:R85,6,FALSE)</f>
        <v>6</v>
      </c>
      <c r="F32" s="33">
        <v>6</v>
      </c>
      <c r="G32" s="33"/>
      <c r="H32" s="33"/>
      <c r="I32" s="33"/>
      <c r="J32" s="59">
        <f t="shared" si="1"/>
        <v>0</v>
      </c>
      <c r="K32" s="33">
        <f t="shared" si="2"/>
        <v>6</v>
      </c>
      <c r="L32" s="345">
        <f t="shared" si="3"/>
        <v>1</v>
      </c>
      <c r="M32" s="345">
        <f t="shared" si="4"/>
        <v>1</v>
      </c>
      <c r="N32" s="345">
        <f t="shared" si="5"/>
        <v>1</v>
      </c>
      <c r="O32" s="31"/>
      <c r="P32" s="41"/>
      <c r="Q32" s="346">
        <v>6</v>
      </c>
    </row>
    <row r="33" spans="1:17" ht="26" x14ac:dyDescent="0.3">
      <c r="A33" s="41">
        <v>1712566</v>
      </c>
      <c r="B33" s="34" t="str">
        <f>VLOOKUP(A33,'S3 Details'!A24:R86,2,FALSE)</f>
        <v>2.08.04 Member Details - Asset Information</v>
      </c>
      <c r="C33" s="35" t="s">
        <v>27</v>
      </c>
      <c r="D33" s="36"/>
      <c r="E33" s="33">
        <f>VLOOKUP(A33,'S3 Details'!A24:R86,6,FALSE)</f>
        <v>0</v>
      </c>
      <c r="F33" s="33"/>
      <c r="G33" s="33"/>
      <c r="H33" s="33"/>
      <c r="I33" s="33"/>
      <c r="J33" s="59">
        <f t="shared" si="1"/>
        <v>0</v>
      </c>
      <c r="K33" s="33">
        <f t="shared" si="2"/>
        <v>0</v>
      </c>
      <c r="L33" s="345">
        <f t="shared" si="3"/>
        <v>0</v>
      </c>
      <c r="M33" s="345">
        <f t="shared" si="4"/>
        <v>0</v>
      </c>
      <c r="N33" s="345">
        <f t="shared" si="5"/>
        <v>0</v>
      </c>
      <c r="O33" s="31"/>
      <c r="P33" s="41"/>
      <c r="Q33" s="346"/>
    </row>
    <row r="34" spans="1:17" x14ac:dyDescent="0.3">
      <c r="A34" s="41">
        <v>1714239</v>
      </c>
      <c r="B34" s="34" t="str">
        <f>VLOOKUP(A34,'S3 Details'!A25:R87,2,FALSE)</f>
        <v>2.08.04.01 Adding Assets</v>
      </c>
      <c r="C34" s="35" t="s">
        <v>120</v>
      </c>
      <c r="D34" s="36">
        <f>VLOOKUP(A34,'S3 Details'!A25:R87,3,FALSE)</f>
        <v>44264</v>
      </c>
      <c r="E34" s="33">
        <f>VLOOKUP(A34,'S3 Details'!A25:R87,6,FALSE)</f>
        <v>4</v>
      </c>
      <c r="F34" s="33">
        <v>4</v>
      </c>
      <c r="G34" s="33"/>
      <c r="H34" s="33"/>
      <c r="I34" s="33"/>
      <c r="J34" s="59">
        <f t="shared" si="1"/>
        <v>0</v>
      </c>
      <c r="K34" s="33">
        <f t="shared" si="2"/>
        <v>4</v>
      </c>
      <c r="L34" s="345">
        <f t="shared" si="3"/>
        <v>1</v>
      </c>
      <c r="M34" s="345">
        <f t="shared" si="4"/>
        <v>1</v>
      </c>
      <c r="N34" s="345">
        <f t="shared" si="5"/>
        <v>1</v>
      </c>
      <c r="O34" s="31"/>
      <c r="P34" s="41"/>
      <c r="Q34" s="346">
        <v>4</v>
      </c>
    </row>
    <row r="35" spans="1:17" x14ac:dyDescent="0.3">
      <c r="A35" s="41">
        <v>1714241</v>
      </c>
      <c r="B35" s="34" t="str">
        <f>VLOOKUP(A35,'S3 Details'!A26:R88,2,FALSE)</f>
        <v>2.08.04.02 Asset Summary</v>
      </c>
      <c r="C35" s="35" t="s">
        <v>120</v>
      </c>
      <c r="D35" s="36">
        <f>VLOOKUP(A35,'S3 Details'!A26:R88,3,FALSE)</f>
        <v>44259</v>
      </c>
      <c r="E35" s="33">
        <f>VLOOKUP(A35,'S3 Details'!A26:R88,6,FALSE)</f>
        <v>7</v>
      </c>
      <c r="F35" s="33">
        <v>7</v>
      </c>
      <c r="G35" s="33"/>
      <c r="H35" s="33"/>
      <c r="I35" s="33"/>
      <c r="J35" s="59">
        <f t="shared" si="1"/>
        <v>0</v>
      </c>
      <c r="K35" s="33">
        <f t="shared" si="2"/>
        <v>7</v>
      </c>
      <c r="L35" s="345">
        <f t="shared" si="3"/>
        <v>1</v>
      </c>
      <c r="M35" s="345">
        <f t="shared" si="4"/>
        <v>1</v>
      </c>
      <c r="N35" s="345">
        <f t="shared" si="5"/>
        <v>1</v>
      </c>
      <c r="O35" s="31"/>
      <c r="P35" s="41"/>
      <c r="Q35" s="346">
        <v>7</v>
      </c>
    </row>
    <row r="36" spans="1:17" x14ac:dyDescent="0.3">
      <c r="A36" s="41">
        <v>1714242</v>
      </c>
      <c r="B36" s="34" t="str">
        <f>VLOOKUP(A36,'S3 Details'!A27:R89,2,FALSE)</f>
        <v>2.08.04.03 Asset Details</v>
      </c>
      <c r="C36" s="35" t="s">
        <v>120</v>
      </c>
      <c r="D36" s="36">
        <f>VLOOKUP(A36,'S3 Details'!A27:R89,3,FALSE)</f>
        <v>44266</v>
      </c>
      <c r="E36" s="33">
        <f>VLOOKUP(A36,'S3 Details'!A27:R89,6,FALSE)</f>
        <v>25</v>
      </c>
      <c r="F36" s="33">
        <v>25</v>
      </c>
      <c r="G36" s="33"/>
      <c r="H36" s="33"/>
      <c r="I36" s="33"/>
      <c r="J36" s="59">
        <f t="shared" si="1"/>
        <v>0</v>
      </c>
      <c r="K36" s="33">
        <f t="shared" si="2"/>
        <v>25</v>
      </c>
      <c r="L36" s="345">
        <f t="shared" si="3"/>
        <v>1</v>
      </c>
      <c r="M36" s="345">
        <f t="shared" si="4"/>
        <v>1</v>
      </c>
      <c r="N36" s="345">
        <f t="shared" si="5"/>
        <v>0.76</v>
      </c>
      <c r="O36" s="31"/>
      <c r="P36" s="41"/>
      <c r="Q36" s="346">
        <v>19</v>
      </c>
    </row>
    <row r="37" spans="1:17" x14ac:dyDescent="0.3">
      <c r="A37" s="41">
        <v>1714243</v>
      </c>
      <c r="B37" s="34" t="str">
        <f>VLOOKUP(A37,'S3 Details'!A28:R90,2,FALSE)</f>
        <v>2.08.04.04 Remove Existing Asset</v>
      </c>
      <c r="C37" s="35" t="s">
        <v>120</v>
      </c>
      <c r="D37" s="36">
        <f>VLOOKUP(A37,'S3 Details'!A28:R90,3,FALSE)</f>
        <v>44258</v>
      </c>
      <c r="E37" s="33">
        <f>VLOOKUP(A37,'S3 Details'!A28:R90,6,FALSE)</f>
        <v>7</v>
      </c>
      <c r="F37" s="33">
        <v>7</v>
      </c>
      <c r="G37" s="33"/>
      <c r="H37" s="33"/>
      <c r="I37" s="33"/>
      <c r="J37" s="59">
        <f t="shared" si="1"/>
        <v>0</v>
      </c>
      <c r="K37" s="33">
        <f t="shared" si="2"/>
        <v>7</v>
      </c>
      <c r="L37" s="345">
        <f t="shared" si="3"/>
        <v>1</v>
      </c>
      <c r="M37" s="345">
        <f t="shared" si="4"/>
        <v>1</v>
      </c>
      <c r="N37" s="345">
        <f t="shared" si="5"/>
        <v>0.8571428571428571</v>
      </c>
      <c r="O37" s="31"/>
      <c r="P37" s="41"/>
      <c r="Q37" s="346">
        <v>6</v>
      </c>
    </row>
    <row r="38" spans="1:17" x14ac:dyDescent="0.3">
      <c r="A38" s="41">
        <v>1714245</v>
      </c>
      <c r="B38" s="34" t="str">
        <f>VLOOKUP(A38,'S3 Details'!A29:R91,2,FALSE)</f>
        <v>2.08.04.05 Change Existing Asset</v>
      </c>
      <c r="C38" s="35" t="s">
        <v>120</v>
      </c>
      <c r="D38" s="36">
        <f>VLOOKUP(A38,'S3 Details'!A29:R91,3,FALSE)</f>
        <v>44264</v>
      </c>
      <c r="E38" s="33">
        <f>VLOOKUP(A38,'S3 Details'!A29:R91,6,FALSE)</f>
        <v>7</v>
      </c>
      <c r="F38" s="33">
        <v>7</v>
      </c>
      <c r="G38" s="33"/>
      <c r="H38" s="33"/>
      <c r="I38" s="33"/>
      <c r="J38" s="59">
        <f t="shared" si="1"/>
        <v>0</v>
      </c>
      <c r="K38" s="33">
        <f t="shared" si="2"/>
        <v>7</v>
      </c>
      <c r="L38" s="345">
        <f t="shared" si="3"/>
        <v>1</v>
      </c>
      <c r="M38" s="345">
        <f t="shared" si="4"/>
        <v>1</v>
      </c>
      <c r="N38" s="345">
        <f t="shared" si="5"/>
        <v>1</v>
      </c>
      <c r="O38" s="31"/>
      <c r="P38" s="41"/>
      <c r="Q38" s="346">
        <v>7</v>
      </c>
    </row>
    <row r="39" spans="1:17" x14ac:dyDescent="0.3">
      <c r="A39" s="41">
        <v>1714246</v>
      </c>
      <c r="B39" s="34" t="str">
        <f>VLOOKUP(A39,'S3 Details'!A30:R92,2,FALSE)</f>
        <v>2.08.04.06 Asset Transfer Information</v>
      </c>
      <c r="C39" s="35" t="s">
        <v>120</v>
      </c>
      <c r="D39" s="36">
        <f>VLOOKUP(A39,'S3 Details'!A30:R92,3,FALSE)</f>
        <v>44271</v>
      </c>
      <c r="E39" s="33">
        <f>VLOOKUP(A39,'S3 Details'!A30:R92,6,FALSE)</f>
        <v>9</v>
      </c>
      <c r="F39" s="33">
        <v>9</v>
      </c>
      <c r="G39" s="33"/>
      <c r="H39" s="33"/>
      <c r="I39" s="33"/>
      <c r="J39" s="59">
        <f t="shared" si="1"/>
        <v>0</v>
      </c>
      <c r="K39" s="33">
        <f t="shared" si="2"/>
        <v>9</v>
      </c>
      <c r="L39" s="345">
        <f t="shared" si="3"/>
        <v>1</v>
      </c>
      <c r="M39" s="345">
        <f t="shared" si="4"/>
        <v>1</v>
      </c>
      <c r="N39" s="345">
        <f t="shared" si="5"/>
        <v>0.66666666666666663</v>
      </c>
      <c r="O39" s="31"/>
      <c r="P39" s="41"/>
      <c r="Q39" s="346">
        <v>6</v>
      </c>
    </row>
    <row r="40" spans="1:17" ht="26" x14ac:dyDescent="0.3">
      <c r="A40" s="41">
        <v>1712569</v>
      </c>
      <c r="B40" s="34" t="str">
        <f>VLOOKUP(A40,'S3 Details'!A31:R93,2,FALSE)</f>
        <v>2.08.05 Member Details - Income &amp; Subsidies Information</v>
      </c>
      <c r="C40" s="35" t="s">
        <v>27</v>
      </c>
      <c r="D40" s="36"/>
      <c r="E40" s="33">
        <f>VLOOKUP(A40,'S3 Details'!A31:R93,6,FALSE)</f>
        <v>0</v>
      </c>
      <c r="F40" s="33"/>
      <c r="G40" s="33"/>
      <c r="H40" s="33"/>
      <c r="I40" s="33"/>
      <c r="J40" s="59">
        <f t="shared" si="1"/>
        <v>0</v>
      </c>
      <c r="K40" s="33">
        <f t="shared" si="2"/>
        <v>0</v>
      </c>
      <c r="L40" s="345">
        <f t="shared" si="3"/>
        <v>0</v>
      </c>
      <c r="M40" s="345">
        <f t="shared" si="4"/>
        <v>0</v>
      </c>
      <c r="N40" s="345">
        <f t="shared" si="5"/>
        <v>0</v>
      </c>
      <c r="O40" s="31"/>
      <c r="P40" s="41"/>
      <c r="Q40" s="346"/>
    </row>
    <row r="41" spans="1:17" ht="14.5" x14ac:dyDescent="0.3">
      <c r="A41" s="41">
        <v>1714250</v>
      </c>
      <c r="B41" s="34" t="str">
        <f>VLOOKUP(A41,'S3 Details'!A32:R94,2,FALSE)</f>
        <v>2.08.05.02 Income Summary</v>
      </c>
      <c r="C41" s="35" t="s">
        <v>120</v>
      </c>
      <c r="D41" s="36">
        <f>VLOOKUP(A41,'S3 Details'!A32:R94,3,FALSE)</f>
        <v>44264</v>
      </c>
      <c r="E41" s="33">
        <f>VLOOKUP(A41,'S3 Details'!A32:R94,6,FALSE)</f>
        <v>8</v>
      </c>
      <c r="F41" s="33">
        <v>8</v>
      </c>
      <c r="G41" s="33"/>
      <c r="H41" s="33"/>
      <c r="I41" s="33"/>
      <c r="J41" s="59">
        <f t="shared" si="1"/>
        <v>0</v>
      </c>
      <c r="K41" s="33">
        <f t="shared" si="2"/>
        <v>8</v>
      </c>
      <c r="L41" s="345">
        <f t="shared" si="3"/>
        <v>1</v>
      </c>
      <c r="M41" s="345">
        <f t="shared" si="4"/>
        <v>1</v>
      </c>
      <c r="N41" s="345">
        <f t="shared" si="5"/>
        <v>0.75</v>
      </c>
      <c r="O41" s="121"/>
      <c r="P41" s="41"/>
      <c r="Q41" s="346">
        <v>6</v>
      </c>
    </row>
    <row r="42" spans="1:17" x14ac:dyDescent="0.3">
      <c r="A42" s="41">
        <v>1714252</v>
      </c>
      <c r="B42" s="34" t="str">
        <f>VLOOKUP(A42,'S3 Details'!A33:R95,2,FALSE)</f>
        <v>2.08.05.04 Continue to Add Income</v>
      </c>
      <c r="C42" s="35" t="s">
        <v>120</v>
      </c>
      <c r="D42" s="36">
        <f>VLOOKUP(A42,'S3 Details'!A33:R95,3,FALSE)</f>
        <v>44265</v>
      </c>
      <c r="E42" s="33">
        <f>VLOOKUP(A42,'S3 Details'!A33:R95,6,FALSE)</f>
        <v>4</v>
      </c>
      <c r="F42" s="33">
        <v>4</v>
      </c>
      <c r="G42" s="33"/>
      <c r="H42" s="33"/>
      <c r="I42" s="33"/>
      <c r="J42" s="59">
        <f t="shared" si="1"/>
        <v>0</v>
      </c>
      <c r="K42" s="33">
        <f t="shared" si="2"/>
        <v>4</v>
      </c>
      <c r="L42" s="345">
        <f t="shared" si="3"/>
        <v>1</v>
      </c>
      <c r="M42" s="345">
        <f t="shared" si="4"/>
        <v>1</v>
      </c>
      <c r="N42" s="345">
        <f t="shared" si="5"/>
        <v>0.75</v>
      </c>
      <c r="O42" s="31"/>
      <c r="P42" s="41"/>
      <c r="Q42" s="346">
        <v>3</v>
      </c>
    </row>
    <row r="43" spans="1:17" x14ac:dyDescent="0.3">
      <c r="A43" s="41">
        <v>1714253</v>
      </c>
      <c r="B43" s="34" t="str">
        <f>VLOOKUP(A43,'S3 Details'!A34:R96,2,FALSE)</f>
        <v>2.08.05.05 Remove Existing Income</v>
      </c>
      <c r="C43" s="35" t="s">
        <v>120</v>
      </c>
      <c r="D43" s="36">
        <f>VLOOKUP(A43,'S3 Details'!A34:R96,3,FALSE)</f>
        <v>44265</v>
      </c>
      <c r="E43" s="33">
        <f>VLOOKUP(A43,'S3 Details'!A34:R96,6,FALSE)</f>
        <v>5</v>
      </c>
      <c r="F43" s="33">
        <v>5</v>
      </c>
      <c r="G43" s="33"/>
      <c r="H43" s="33"/>
      <c r="I43" s="33"/>
      <c r="J43" s="59">
        <f t="shared" si="1"/>
        <v>0</v>
      </c>
      <c r="K43" s="33">
        <f t="shared" si="2"/>
        <v>5</v>
      </c>
      <c r="L43" s="345">
        <f t="shared" si="3"/>
        <v>1</v>
      </c>
      <c r="M43" s="345">
        <f t="shared" si="4"/>
        <v>1</v>
      </c>
      <c r="N43" s="345">
        <f t="shared" si="5"/>
        <v>0.8</v>
      </c>
      <c r="O43" s="31"/>
      <c r="P43" s="41"/>
      <c r="Q43" s="346">
        <v>4</v>
      </c>
    </row>
    <row r="44" spans="1:17" x14ac:dyDescent="0.3">
      <c r="A44" s="41">
        <v>1714254</v>
      </c>
      <c r="B44" s="34" t="str">
        <f>VLOOKUP(A44,'S3 Details'!A35:R97,2,FALSE)</f>
        <v>2.08.05.06 Remove Income?</v>
      </c>
      <c r="C44" s="35" t="s">
        <v>120</v>
      </c>
      <c r="D44" s="36">
        <f>VLOOKUP(A44,'S3 Details'!A35:R97,3,FALSE)</f>
        <v>44265</v>
      </c>
      <c r="E44" s="33">
        <f>VLOOKUP(A44,'S3 Details'!A35:R97,6,FALSE)</f>
        <v>4</v>
      </c>
      <c r="F44" s="33">
        <v>4</v>
      </c>
      <c r="G44" s="33"/>
      <c r="H44" s="33"/>
      <c r="I44" s="33"/>
      <c r="J44" s="59">
        <f t="shared" si="1"/>
        <v>0</v>
      </c>
      <c r="K44" s="33">
        <f t="shared" si="2"/>
        <v>4</v>
      </c>
      <c r="L44" s="345">
        <f t="shared" si="3"/>
        <v>1</v>
      </c>
      <c r="M44" s="345">
        <f t="shared" si="4"/>
        <v>1</v>
      </c>
      <c r="N44" s="345">
        <f t="shared" si="5"/>
        <v>0.75</v>
      </c>
      <c r="O44" s="31"/>
      <c r="P44" s="41"/>
      <c r="Q44" s="346">
        <v>3</v>
      </c>
    </row>
    <row r="45" spans="1:17" x14ac:dyDescent="0.3">
      <c r="A45" s="41">
        <v>1714255</v>
      </c>
      <c r="B45" s="34" t="str">
        <f>VLOOKUP(A45,'S3 Details'!A36:R98,2,FALSE)</f>
        <v>2.08.05.07 Change Existing Income</v>
      </c>
      <c r="C45" s="35" t="s">
        <v>120</v>
      </c>
      <c r="D45" s="36">
        <f>VLOOKUP(A45,'S3 Details'!A36:R98,3,FALSE)</f>
        <v>44265</v>
      </c>
      <c r="E45" s="33">
        <f>VLOOKUP(A45,'S3 Details'!A36:R98,6,FALSE)</f>
        <v>8</v>
      </c>
      <c r="F45" s="33">
        <v>8</v>
      </c>
      <c r="G45" s="33"/>
      <c r="H45" s="33"/>
      <c r="I45" s="33"/>
      <c r="J45" s="59">
        <f t="shared" si="1"/>
        <v>0</v>
      </c>
      <c r="K45" s="33">
        <f t="shared" si="2"/>
        <v>8</v>
      </c>
      <c r="L45" s="345">
        <f t="shared" si="3"/>
        <v>1</v>
      </c>
      <c r="M45" s="345">
        <f t="shared" si="4"/>
        <v>1</v>
      </c>
      <c r="N45" s="345">
        <f t="shared" si="5"/>
        <v>0.875</v>
      </c>
      <c r="O45" s="31"/>
      <c r="P45" s="41"/>
      <c r="Q45" s="346">
        <v>7</v>
      </c>
    </row>
    <row r="46" spans="1:17" ht="26" x14ac:dyDescent="0.3">
      <c r="A46" s="41">
        <v>1714256</v>
      </c>
      <c r="B46" s="34" t="str">
        <f>VLOOKUP(A46,'S3 Details'!A37:R99,2,FALSE)</f>
        <v>2.08.05.08 Benefits from Another State Summary</v>
      </c>
      <c r="C46" s="35" t="s">
        <v>120</v>
      </c>
      <c r="D46" s="36">
        <f>VLOOKUP(A46,'S3 Details'!A37:R99,3,FALSE)</f>
        <v>44263</v>
      </c>
      <c r="E46" s="33">
        <f>VLOOKUP(A46,'S3 Details'!A37:R99,6,FALSE)</f>
        <v>6</v>
      </c>
      <c r="F46" s="33">
        <v>6</v>
      </c>
      <c r="G46" s="33"/>
      <c r="H46" s="33"/>
      <c r="I46" s="33"/>
      <c r="J46" s="59">
        <f t="shared" si="1"/>
        <v>0</v>
      </c>
      <c r="K46" s="33">
        <f t="shared" si="2"/>
        <v>6</v>
      </c>
      <c r="L46" s="345">
        <f t="shared" si="3"/>
        <v>1</v>
      </c>
      <c r="M46" s="345">
        <f t="shared" si="4"/>
        <v>1</v>
      </c>
      <c r="N46" s="345">
        <f t="shared" si="5"/>
        <v>1</v>
      </c>
      <c r="O46" s="31"/>
      <c r="P46" s="41"/>
      <c r="Q46" s="346">
        <v>6</v>
      </c>
    </row>
    <row r="47" spans="1:17" ht="26" x14ac:dyDescent="0.3">
      <c r="A47" s="41">
        <v>1714257</v>
      </c>
      <c r="B47" s="34" t="str">
        <f>VLOOKUP(A47,'S3 Details'!A38:R100,2,FALSE)</f>
        <v>2.08.05.09 Benefits from Another State Details</v>
      </c>
      <c r="C47" s="35" t="s">
        <v>120</v>
      </c>
      <c r="D47" s="36">
        <f>VLOOKUP(A47,'S3 Details'!A38:R100,3,FALSE)</f>
        <v>44264</v>
      </c>
      <c r="E47" s="33">
        <f>VLOOKUP(A47,'S3 Details'!A38:R100,6,FALSE)</f>
        <v>6</v>
      </c>
      <c r="F47" s="33">
        <v>6</v>
      </c>
      <c r="G47" s="33"/>
      <c r="H47" s="33"/>
      <c r="I47" s="33"/>
      <c r="J47" s="59">
        <f t="shared" si="1"/>
        <v>0</v>
      </c>
      <c r="K47" s="33">
        <f t="shared" si="2"/>
        <v>6</v>
      </c>
      <c r="L47" s="345">
        <f t="shared" si="3"/>
        <v>1</v>
      </c>
      <c r="M47" s="345">
        <f t="shared" si="4"/>
        <v>1</v>
      </c>
      <c r="N47" s="345">
        <f t="shared" si="5"/>
        <v>0.5</v>
      </c>
      <c r="O47" s="31"/>
      <c r="P47" s="41"/>
      <c r="Q47" s="346">
        <v>3</v>
      </c>
    </row>
    <row r="48" spans="1:17" ht="26" x14ac:dyDescent="0.3">
      <c r="A48" s="41">
        <v>1712567</v>
      </c>
      <c r="B48" s="34" t="str">
        <f>VLOOKUP(A48,'S3 Details'!A39:R101,2,FALSE)</f>
        <v>2.08.06 Member Details - Expenses Information</v>
      </c>
      <c r="C48" s="35" t="s">
        <v>27</v>
      </c>
      <c r="D48" s="36"/>
      <c r="E48" s="33">
        <f>VLOOKUP(A48,'S3 Details'!A39:R101,6,FALSE)</f>
        <v>0</v>
      </c>
      <c r="F48" s="33"/>
      <c r="G48" s="33"/>
      <c r="H48" s="33"/>
      <c r="I48" s="33"/>
      <c r="J48" s="59">
        <f t="shared" si="1"/>
        <v>0</v>
      </c>
      <c r="K48" s="33">
        <f t="shared" si="2"/>
        <v>0</v>
      </c>
      <c r="L48" s="345">
        <f t="shared" si="3"/>
        <v>0</v>
      </c>
      <c r="M48" s="345">
        <f t="shared" si="4"/>
        <v>0</v>
      </c>
      <c r="N48" s="345">
        <f t="shared" si="5"/>
        <v>0</v>
      </c>
      <c r="O48" s="31"/>
      <c r="P48" s="41"/>
      <c r="Q48" s="346"/>
    </row>
    <row r="49" spans="1:17" x14ac:dyDescent="0.3">
      <c r="A49" s="41">
        <v>1714258</v>
      </c>
      <c r="B49" s="34" t="str">
        <f>VLOOKUP(A49,'S3 Details'!A40:R102,2,FALSE)</f>
        <v>2.08.06.01 Adding Expenses</v>
      </c>
      <c r="C49" s="35" t="s">
        <v>120</v>
      </c>
      <c r="D49" s="36">
        <f>VLOOKUP(A49,'S3 Details'!A40:R102,3,FALSE)</f>
        <v>44258</v>
      </c>
      <c r="E49" s="33">
        <f>VLOOKUP(A49,'S3 Details'!A40:R102,6,FALSE)</f>
        <v>5</v>
      </c>
      <c r="F49" s="33">
        <v>5</v>
      </c>
      <c r="G49" s="33"/>
      <c r="H49" s="33"/>
      <c r="I49" s="33"/>
      <c r="J49" s="59">
        <f t="shared" si="1"/>
        <v>0</v>
      </c>
      <c r="K49" s="33">
        <f t="shared" si="2"/>
        <v>5</v>
      </c>
      <c r="L49" s="345">
        <f t="shared" si="3"/>
        <v>1</v>
      </c>
      <c r="M49" s="345">
        <f t="shared" si="4"/>
        <v>1</v>
      </c>
      <c r="N49" s="345">
        <f t="shared" si="5"/>
        <v>1</v>
      </c>
      <c r="O49" s="31"/>
      <c r="P49" s="41"/>
      <c r="Q49" s="346">
        <v>5</v>
      </c>
    </row>
    <row r="50" spans="1:17" x14ac:dyDescent="0.3">
      <c r="A50" s="41">
        <v>1714259</v>
      </c>
      <c r="B50" s="34" t="str">
        <f>VLOOKUP(A50,'S3 Details'!A41:R103,2,FALSE)</f>
        <v>2.08.06.02 Expenses Summary</v>
      </c>
      <c r="C50" s="35" t="s">
        <v>120</v>
      </c>
      <c r="D50" s="36">
        <f>VLOOKUP(A50,'S3 Details'!A41:R103,3,FALSE)</f>
        <v>44258</v>
      </c>
      <c r="E50" s="33">
        <f>VLOOKUP(A50,'S3 Details'!A41:R103,6,FALSE)</f>
        <v>8</v>
      </c>
      <c r="F50" s="33">
        <v>8</v>
      </c>
      <c r="G50" s="33"/>
      <c r="H50" s="33"/>
      <c r="I50" s="33"/>
      <c r="J50" s="59">
        <f t="shared" si="1"/>
        <v>0</v>
      </c>
      <c r="K50" s="33">
        <f t="shared" si="2"/>
        <v>8</v>
      </c>
      <c r="L50" s="345">
        <f t="shared" si="3"/>
        <v>1</v>
      </c>
      <c r="M50" s="345">
        <f t="shared" si="4"/>
        <v>1</v>
      </c>
      <c r="N50" s="345">
        <f t="shared" si="5"/>
        <v>0.875</v>
      </c>
      <c r="O50" s="31"/>
      <c r="P50" s="41"/>
      <c r="Q50" s="346">
        <v>7</v>
      </c>
    </row>
    <row r="51" spans="1:17" x14ac:dyDescent="0.3">
      <c r="A51" s="41">
        <v>1714260</v>
      </c>
      <c r="B51" s="34" t="str">
        <f>VLOOKUP(A51,'S3 Details'!A42:R104,2,FALSE)</f>
        <v>2.08.06.03 Expense Details</v>
      </c>
      <c r="C51" s="35" t="s">
        <v>120</v>
      </c>
      <c r="D51" s="36">
        <f>VLOOKUP(A51,'S3 Details'!A42:R104,3,FALSE)</f>
        <v>44263</v>
      </c>
      <c r="E51" s="33">
        <f>VLOOKUP(A51,'S3 Details'!A42:R104,6,FALSE)</f>
        <v>14</v>
      </c>
      <c r="F51" s="33">
        <v>14</v>
      </c>
      <c r="G51" s="33"/>
      <c r="H51" s="33"/>
      <c r="I51" s="33"/>
      <c r="J51" s="59">
        <f t="shared" si="1"/>
        <v>0</v>
      </c>
      <c r="K51" s="33">
        <f t="shared" si="2"/>
        <v>14</v>
      </c>
      <c r="L51" s="345">
        <f t="shared" si="3"/>
        <v>1</v>
      </c>
      <c r="M51" s="345">
        <f t="shared" si="4"/>
        <v>1</v>
      </c>
      <c r="N51" s="345">
        <f t="shared" si="5"/>
        <v>0.6428571428571429</v>
      </c>
      <c r="O51" s="31"/>
      <c r="P51" s="41"/>
      <c r="Q51" s="346">
        <v>9</v>
      </c>
    </row>
    <row r="52" spans="1:17" x14ac:dyDescent="0.3">
      <c r="A52" s="41">
        <v>1714261</v>
      </c>
      <c r="B52" s="34" t="str">
        <f>VLOOKUP(A52,'S3 Details'!A43:R105,2,FALSE)</f>
        <v>2.08.06.04 Remove Existing Expense</v>
      </c>
      <c r="C52" s="35" t="s">
        <v>120</v>
      </c>
      <c r="D52" s="36"/>
      <c r="E52" s="33">
        <f>VLOOKUP(A52,'S3 Details'!A43:R105,6,FALSE)</f>
        <v>6</v>
      </c>
      <c r="F52" s="33">
        <v>6</v>
      </c>
      <c r="G52" s="33"/>
      <c r="H52" s="33"/>
      <c r="I52" s="33"/>
      <c r="J52" s="59">
        <f t="shared" si="1"/>
        <v>0</v>
      </c>
      <c r="K52" s="33">
        <f t="shared" si="2"/>
        <v>6</v>
      </c>
      <c r="L52" s="345">
        <f t="shared" si="3"/>
        <v>1</v>
      </c>
      <c r="M52" s="345">
        <f t="shared" si="4"/>
        <v>1</v>
      </c>
      <c r="N52" s="345">
        <f t="shared" si="5"/>
        <v>0.83333333333333337</v>
      </c>
      <c r="O52" s="31"/>
      <c r="P52" s="41"/>
      <c r="Q52" s="346">
        <v>5</v>
      </c>
    </row>
    <row r="53" spans="1:17" x14ac:dyDescent="0.3">
      <c r="A53" s="41">
        <v>1714262</v>
      </c>
      <c r="B53" s="34" t="str">
        <f>VLOOKUP(A53,'S3 Details'!A44:R106,2,FALSE)</f>
        <v>2.08.06.05 Change Existing Expense</v>
      </c>
      <c r="C53" s="35" t="s">
        <v>120</v>
      </c>
      <c r="D53" s="36">
        <f>VLOOKUP(A53,'S3 Details'!A44:R106,3,FALSE)</f>
        <v>44266</v>
      </c>
      <c r="E53" s="33">
        <f>VLOOKUP(A53,'S3 Details'!A44:R106,6,FALSE)</f>
        <v>7</v>
      </c>
      <c r="F53" s="33">
        <v>7</v>
      </c>
      <c r="G53" s="33"/>
      <c r="H53" s="33"/>
      <c r="I53" s="33"/>
      <c r="J53" s="59">
        <f t="shared" si="1"/>
        <v>0</v>
      </c>
      <c r="K53" s="33">
        <f t="shared" si="2"/>
        <v>7</v>
      </c>
      <c r="L53" s="345">
        <f t="shared" si="3"/>
        <v>1</v>
      </c>
      <c r="M53" s="345">
        <f t="shared" si="4"/>
        <v>1</v>
      </c>
      <c r="N53" s="345">
        <f t="shared" si="5"/>
        <v>1</v>
      </c>
      <c r="O53" s="31"/>
      <c r="P53" s="41"/>
      <c r="Q53" s="346">
        <v>7</v>
      </c>
    </row>
    <row r="54" spans="1:17" ht="26" x14ac:dyDescent="0.3">
      <c r="A54" s="41">
        <v>1714263</v>
      </c>
      <c r="B54" s="34" t="str">
        <f>VLOOKUP(A54,'S3 Details'!A45:R107,2,FALSE)</f>
        <v>2.08.06.06 Medical Bills for Last 3 Months</v>
      </c>
      <c r="C54" s="35" t="s">
        <v>120</v>
      </c>
      <c r="D54" s="36">
        <f>VLOOKUP(A54,'S3 Details'!A45:R107,3,FALSE)</f>
        <v>44260</v>
      </c>
      <c r="E54" s="33">
        <f>VLOOKUP(A54,'S3 Details'!A45:R107,6,FALSE)</f>
        <v>6</v>
      </c>
      <c r="F54" s="33">
        <v>6</v>
      </c>
      <c r="G54" s="33"/>
      <c r="H54" s="33"/>
      <c r="I54" s="33"/>
      <c r="J54" s="59">
        <f t="shared" si="1"/>
        <v>0</v>
      </c>
      <c r="K54" s="33">
        <f t="shared" si="2"/>
        <v>6</v>
      </c>
      <c r="L54" s="345">
        <f t="shared" si="3"/>
        <v>1</v>
      </c>
      <c r="M54" s="345">
        <f t="shared" si="4"/>
        <v>1</v>
      </c>
      <c r="N54" s="345">
        <f t="shared" si="5"/>
        <v>1</v>
      </c>
      <c r="O54" s="31"/>
      <c r="P54" s="41"/>
      <c r="Q54" s="346">
        <v>6</v>
      </c>
    </row>
    <row r="55" spans="1:17" x14ac:dyDescent="0.3">
      <c r="A55" s="41">
        <v>1712562</v>
      </c>
      <c r="B55" s="34" t="str">
        <f>VLOOKUP(A55,'S3 Details'!A46:R108,2,FALSE)</f>
        <v>2.09 Healthcare Coverage</v>
      </c>
      <c r="C55" s="35" t="s">
        <v>27</v>
      </c>
      <c r="D55" s="36"/>
      <c r="E55" s="33">
        <f>VLOOKUP(A55,'S3 Details'!A46:R108,6,FALSE)</f>
        <v>0</v>
      </c>
      <c r="F55" s="33"/>
      <c r="G55" s="33"/>
      <c r="H55" s="33"/>
      <c r="I55" s="33"/>
      <c r="J55" s="59">
        <f t="shared" si="1"/>
        <v>0</v>
      </c>
      <c r="K55" s="33">
        <f t="shared" si="2"/>
        <v>0</v>
      </c>
      <c r="L55" s="345">
        <f t="shared" si="3"/>
        <v>0</v>
      </c>
      <c r="M55" s="345">
        <f t="shared" si="4"/>
        <v>0</v>
      </c>
      <c r="N55" s="345">
        <f t="shared" si="5"/>
        <v>0</v>
      </c>
      <c r="O55" s="31"/>
      <c r="P55" s="41"/>
      <c r="Q55" s="346"/>
    </row>
    <row r="56" spans="1:17" x14ac:dyDescent="0.3">
      <c r="A56" s="41">
        <v>1714265</v>
      </c>
      <c r="B56" s="34" t="str">
        <f>VLOOKUP(A56,'S3 Details'!A47:R109,2,FALSE)</f>
        <v>2.09.01 Healthcare Coverage Selection</v>
      </c>
      <c r="C56" s="35" t="s">
        <v>120</v>
      </c>
      <c r="D56" s="36"/>
      <c r="E56" s="33">
        <f>VLOOKUP(A56,'S3 Details'!A47:R109,6,FALSE)</f>
        <v>6</v>
      </c>
      <c r="F56" s="33">
        <v>6</v>
      </c>
      <c r="G56" s="33"/>
      <c r="H56" s="33"/>
      <c r="I56" s="33"/>
      <c r="J56" s="59">
        <f t="shared" si="1"/>
        <v>0</v>
      </c>
      <c r="K56" s="33">
        <f t="shared" si="2"/>
        <v>6</v>
      </c>
      <c r="L56" s="345">
        <f t="shared" si="3"/>
        <v>1</v>
      </c>
      <c r="M56" s="345">
        <f t="shared" si="4"/>
        <v>1</v>
      </c>
      <c r="N56" s="345">
        <f t="shared" si="5"/>
        <v>1</v>
      </c>
      <c r="O56" s="31"/>
      <c r="P56" s="41"/>
      <c r="Q56" s="346">
        <v>6</v>
      </c>
    </row>
    <row r="57" spans="1:17" ht="26" x14ac:dyDescent="0.3">
      <c r="A57" s="41">
        <v>1714267</v>
      </c>
      <c r="B57" s="34" t="str">
        <f>VLOOKUP(A57,'S3 Details'!A48:R110,2,FALSE)</f>
        <v>2.09.02 Enrollment in Healthcare Coverage Summary</v>
      </c>
      <c r="C57" s="35" t="s">
        <v>120</v>
      </c>
      <c r="D57" s="36">
        <f>VLOOKUP(A57,'S3 Details'!A48:R110,3,FALSE)</f>
        <v>44260</v>
      </c>
      <c r="E57" s="33">
        <f>VLOOKUP(A57,'S3 Details'!A48:R110,6,FALSE)</f>
        <v>9</v>
      </c>
      <c r="F57" s="33">
        <v>9</v>
      </c>
      <c r="G57" s="33"/>
      <c r="H57" s="33"/>
      <c r="I57" s="33"/>
      <c r="J57" s="59">
        <f t="shared" si="1"/>
        <v>0</v>
      </c>
      <c r="K57" s="33">
        <f t="shared" si="2"/>
        <v>9</v>
      </c>
      <c r="L57" s="345">
        <f t="shared" si="3"/>
        <v>1</v>
      </c>
      <c r="M57" s="345">
        <f t="shared" si="4"/>
        <v>1</v>
      </c>
      <c r="N57" s="345">
        <f t="shared" si="5"/>
        <v>0.88888888888888884</v>
      </c>
      <c r="O57" s="31"/>
      <c r="P57" s="41"/>
      <c r="Q57" s="346">
        <v>8</v>
      </c>
    </row>
    <row r="58" spans="1:17" x14ac:dyDescent="0.3">
      <c r="A58" s="41">
        <v>1714268</v>
      </c>
      <c r="B58" s="34" t="str">
        <f>VLOOKUP(A58,'S3 Details'!A49:R111,2,FALSE)</f>
        <v>2.09.03 Enrollment Details</v>
      </c>
      <c r="C58" s="35" t="s">
        <v>120</v>
      </c>
      <c r="D58" s="36">
        <f>VLOOKUP(A58,'S3 Details'!A49:R111,3,FALSE)</f>
        <v>44270</v>
      </c>
      <c r="E58" s="33">
        <f>VLOOKUP(A58,'S3 Details'!A49:R111,6,FALSE)</f>
        <v>6</v>
      </c>
      <c r="F58" s="33">
        <v>6</v>
      </c>
      <c r="G58" s="33"/>
      <c r="H58" s="33"/>
      <c r="I58" s="33"/>
      <c r="J58" s="59">
        <f t="shared" si="1"/>
        <v>0</v>
      </c>
      <c r="K58" s="33">
        <f t="shared" si="2"/>
        <v>6</v>
      </c>
      <c r="L58" s="345">
        <f t="shared" si="3"/>
        <v>1</v>
      </c>
      <c r="M58" s="345">
        <f t="shared" si="4"/>
        <v>1</v>
      </c>
      <c r="N58" s="345">
        <f t="shared" si="5"/>
        <v>0.66666666666666663</v>
      </c>
      <c r="O58" s="31"/>
      <c r="P58" s="41"/>
      <c r="Q58" s="346">
        <v>4</v>
      </c>
    </row>
    <row r="59" spans="1:17" x14ac:dyDescent="0.3">
      <c r="A59" s="41">
        <v>1714269</v>
      </c>
      <c r="B59" s="34" t="str">
        <f>VLOOKUP(A59,'S3 Details'!A50:R112,2,FALSE)</f>
        <v>2.09.04 Individual Enrollment Details</v>
      </c>
      <c r="C59" s="35" t="s">
        <v>120</v>
      </c>
      <c r="D59" s="36">
        <f>VLOOKUP(A59,'S3 Details'!A50:R112,3,FALSE)</f>
        <v>44267</v>
      </c>
      <c r="E59" s="33">
        <f>VLOOKUP(A59,'S3 Details'!A50:R112,6,FALSE)</f>
        <v>11</v>
      </c>
      <c r="F59" s="33">
        <v>11</v>
      </c>
      <c r="G59" s="33"/>
      <c r="H59" s="33"/>
      <c r="I59" s="33"/>
      <c r="J59" s="59">
        <f t="shared" si="1"/>
        <v>0</v>
      </c>
      <c r="K59" s="33">
        <f t="shared" si="2"/>
        <v>11</v>
      </c>
      <c r="L59" s="345">
        <f t="shared" si="3"/>
        <v>1</v>
      </c>
      <c r="M59" s="345">
        <f t="shared" si="4"/>
        <v>1</v>
      </c>
      <c r="N59" s="345">
        <f t="shared" si="5"/>
        <v>0.72727272727272729</v>
      </c>
      <c r="O59" s="31"/>
      <c r="P59" s="41"/>
      <c r="Q59" s="346">
        <v>8</v>
      </c>
    </row>
    <row r="60" spans="1:17" x14ac:dyDescent="0.3">
      <c r="A60" s="41">
        <v>1714274</v>
      </c>
      <c r="B60" s="34" t="str">
        <f>VLOOKUP(A60,'S3 Details'!A51:R113,2,FALSE)</f>
        <v>2.09.09 Remove Coverage</v>
      </c>
      <c r="C60" s="35" t="s">
        <v>120</v>
      </c>
      <c r="D60" s="36">
        <f>VLOOKUP(A60,'S3 Details'!A51:R113,3,FALSE)</f>
        <v>44264</v>
      </c>
      <c r="E60" s="33">
        <f>VLOOKUP(A60,'S3 Details'!A51:R113,6,FALSE)</f>
        <v>7</v>
      </c>
      <c r="F60" s="33">
        <v>7</v>
      </c>
      <c r="G60" s="33"/>
      <c r="H60" s="33"/>
      <c r="I60" s="33"/>
      <c r="J60" s="59">
        <f t="shared" si="1"/>
        <v>0</v>
      </c>
      <c r="K60" s="33">
        <f t="shared" si="2"/>
        <v>7</v>
      </c>
      <c r="L60" s="345">
        <f t="shared" si="3"/>
        <v>1</v>
      </c>
      <c r="M60" s="345">
        <f t="shared" si="4"/>
        <v>1</v>
      </c>
      <c r="N60" s="345">
        <f t="shared" si="5"/>
        <v>0.7142857142857143</v>
      </c>
      <c r="O60" s="31"/>
      <c r="P60" s="41"/>
      <c r="Q60" s="346">
        <v>5</v>
      </c>
    </row>
    <row r="61" spans="1:17" x14ac:dyDescent="0.3">
      <c r="A61" s="41">
        <v>1712574</v>
      </c>
      <c r="B61" s="34" t="str">
        <f>VLOOKUP(A61,'S3 Details'!A52:R114,2,FALSE)</f>
        <v>2.10 Sign &amp; Submit</v>
      </c>
      <c r="C61" s="35" t="s">
        <v>27</v>
      </c>
      <c r="D61" s="36"/>
      <c r="E61" s="33">
        <f>VLOOKUP(A61,'S3 Details'!A52:R114,6,FALSE)</f>
        <v>0</v>
      </c>
      <c r="F61" s="33"/>
      <c r="G61" s="33"/>
      <c r="H61" s="33"/>
      <c r="I61" s="33"/>
      <c r="J61" s="59">
        <f t="shared" si="1"/>
        <v>0</v>
      </c>
      <c r="K61" s="33">
        <f t="shared" si="2"/>
        <v>0</v>
      </c>
      <c r="L61" s="345">
        <f t="shared" si="3"/>
        <v>0</v>
      </c>
      <c r="M61" s="345">
        <f t="shared" si="4"/>
        <v>0</v>
      </c>
      <c r="N61" s="345">
        <f t="shared" si="5"/>
        <v>0</v>
      </c>
      <c r="O61" s="31"/>
      <c r="P61" s="41"/>
      <c r="Q61" s="346"/>
    </row>
    <row r="62" spans="1:17" ht="26" x14ac:dyDescent="0.3">
      <c r="A62" s="41">
        <v>1714275</v>
      </c>
      <c r="B62" s="34" t="str">
        <f>VLOOKUP(A62,'S3 Details'!A53:R115,2,FALSE)</f>
        <v>2.10.01 Early Submission / Short Application</v>
      </c>
      <c r="C62" s="35" t="s">
        <v>120</v>
      </c>
      <c r="D62" s="36">
        <f>VLOOKUP(A62,'S3 Details'!A53:R115,3,FALSE)</f>
        <v>44271</v>
      </c>
      <c r="E62" s="33">
        <f>VLOOKUP(A62,'S3 Details'!A53:R115,6,FALSE)</f>
        <v>7</v>
      </c>
      <c r="F62" s="33">
        <v>7</v>
      </c>
      <c r="G62" s="33"/>
      <c r="H62" s="33"/>
      <c r="I62" s="33"/>
      <c r="J62" s="59">
        <f t="shared" si="1"/>
        <v>0</v>
      </c>
      <c r="K62" s="33">
        <f t="shared" si="2"/>
        <v>7</v>
      </c>
      <c r="L62" s="345">
        <f t="shared" si="3"/>
        <v>1</v>
      </c>
      <c r="M62" s="345">
        <f t="shared" si="4"/>
        <v>1</v>
      </c>
      <c r="N62" s="345">
        <f t="shared" si="5"/>
        <v>1</v>
      </c>
      <c r="O62" s="31"/>
      <c r="P62" s="41"/>
      <c r="Q62" s="346">
        <v>7</v>
      </c>
    </row>
    <row r="63" spans="1:17" x14ac:dyDescent="0.3">
      <c r="A63" s="41">
        <v>1714277</v>
      </c>
      <c r="B63" s="34" t="str">
        <f>VLOOKUP(A63,'S3 Details'!A54:R116,2,FALSE)</f>
        <v>2.10.03 Signature Page</v>
      </c>
      <c r="C63" s="35" t="s">
        <v>120</v>
      </c>
      <c r="D63" s="36">
        <f>VLOOKUP(A63,'S3 Details'!A54:R116,3,FALSE)</f>
        <v>44258</v>
      </c>
      <c r="E63" s="33">
        <f>VLOOKUP(A63,'S3 Details'!A54:R116,6,FALSE)</f>
        <v>12</v>
      </c>
      <c r="F63" s="33">
        <v>12</v>
      </c>
      <c r="G63" s="33"/>
      <c r="H63" s="33"/>
      <c r="I63" s="33"/>
      <c r="J63" s="59">
        <f t="shared" si="1"/>
        <v>0</v>
      </c>
      <c r="K63" s="33">
        <f t="shared" si="2"/>
        <v>12</v>
      </c>
      <c r="L63" s="345">
        <f t="shared" si="3"/>
        <v>1</v>
      </c>
      <c r="M63" s="345">
        <f t="shared" si="4"/>
        <v>1</v>
      </c>
      <c r="N63" s="345">
        <f t="shared" si="5"/>
        <v>0.75</v>
      </c>
      <c r="O63" s="31"/>
      <c r="P63" s="41"/>
      <c r="Q63" s="346">
        <v>9</v>
      </c>
    </row>
    <row r="64" spans="1:17" ht="26" x14ac:dyDescent="0.3">
      <c r="A64" s="41">
        <v>1714278</v>
      </c>
      <c r="B64" s="34" t="str">
        <f>VLOOKUP(A64,'S3 Details'!A55:R117,2,FALSE)</f>
        <v>2.10.04 Application Statement of Understanding</v>
      </c>
      <c r="C64" s="35" t="s">
        <v>120</v>
      </c>
      <c r="D64" s="36">
        <f>VLOOKUP(A64,'S3 Details'!A55:R117,3,FALSE)</f>
        <v>44266</v>
      </c>
      <c r="E64" s="33">
        <f>VLOOKUP(A64,'S3 Details'!A55:R117,6,FALSE)</f>
        <v>6</v>
      </c>
      <c r="F64" s="33">
        <v>6</v>
      </c>
      <c r="G64" s="33"/>
      <c r="H64" s="33"/>
      <c r="I64" s="33"/>
      <c r="J64" s="59">
        <f t="shared" si="1"/>
        <v>0</v>
      </c>
      <c r="K64" s="33">
        <f t="shared" si="2"/>
        <v>6</v>
      </c>
      <c r="L64" s="345">
        <f t="shared" si="3"/>
        <v>1</v>
      </c>
      <c r="M64" s="345">
        <f t="shared" si="4"/>
        <v>1</v>
      </c>
      <c r="N64" s="345">
        <f t="shared" si="5"/>
        <v>1</v>
      </c>
      <c r="O64" s="31"/>
      <c r="P64" s="41"/>
      <c r="Q64" s="346">
        <v>6</v>
      </c>
    </row>
    <row r="65" spans="1:17" ht="26" x14ac:dyDescent="0.3">
      <c r="A65" s="41">
        <v>1714280</v>
      </c>
      <c r="B65" s="34" t="str">
        <f>VLOOKUP(A65,'S3 Details'!A56:R118,2,FALSE)</f>
        <v>2.10.06 SNAP Rights &amp; Responsibilities</v>
      </c>
      <c r="C65" s="35" t="s">
        <v>120</v>
      </c>
      <c r="D65" s="36">
        <f>VLOOKUP(A65,'S3 Details'!A56:R118,3,FALSE)</f>
        <v>44267</v>
      </c>
      <c r="E65" s="33">
        <f>VLOOKUP(A65,'S3 Details'!A56:R118,6,FALSE)</f>
        <v>6</v>
      </c>
      <c r="F65" s="33">
        <v>6</v>
      </c>
      <c r="G65" s="33"/>
      <c r="H65" s="33"/>
      <c r="I65" s="33"/>
      <c r="J65" s="59">
        <f t="shared" si="1"/>
        <v>0</v>
      </c>
      <c r="K65" s="33">
        <f t="shared" si="2"/>
        <v>6</v>
      </c>
      <c r="L65" s="345">
        <f t="shared" si="3"/>
        <v>1</v>
      </c>
      <c r="M65" s="345">
        <f t="shared" si="4"/>
        <v>1</v>
      </c>
      <c r="N65" s="345">
        <f t="shared" si="5"/>
        <v>1</v>
      </c>
      <c r="O65" s="31"/>
      <c r="P65" s="41"/>
      <c r="Q65" s="346">
        <v>6</v>
      </c>
    </row>
    <row r="66" spans="1:17" ht="14.5" x14ac:dyDescent="0.3">
      <c r="A66" s="41">
        <v>1714281</v>
      </c>
      <c r="B66" s="34" t="str">
        <f>VLOOKUP(A66,'S3 Details'!A57:R119,2,FALSE)</f>
        <v>2.10.07 TANF Family Contract</v>
      </c>
      <c r="C66" s="35" t="s">
        <v>120</v>
      </c>
      <c r="D66" s="36">
        <f>VLOOKUP(A66,'S3 Details'!A57:R119,3,FALSE)</f>
        <v>44263</v>
      </c>
      <c r="E66" s="33">
        <f>VLOOKUP(A66,'S3 Details'!A57:R119,6,FALSE)</f>
        <v>6</v>
      </c>
      <c r="F66" s="33">
        <v>6</v>
      </c>
      <c r="G66" s="33"/>
      <c r="H66" s="33"/>
      <c r="I66" s="33"/>
      <c r="J66" s="59">
        <f t="shared" si="1"/>
        <v>0</v>
      </c>
      <c r="K66" s="33">
        <f t="shared" si="2"/>
        <v>6</v>
      </c>
      <c r="L66" s="345">
        <f t="shared" si="3"/>
        <v>1</v>
      </c>
      <c r="M66" s="345">
        <f t="shared" si="4"/>
        <v>1</v>
      </c>
      <c r="N66" s="345">
        <f t="shared" si="5"/>
        <v>0.83333333333333337</v>
      </c>
      <c r="O66" s="116"/>
      <c r="P66" s="41"/>
      <c r="Q66" s="346">
        <v>5</v>
      </c>
    </row>
    <row r="67" spans="1:17" ht="26" x14ac:dyDescent="0.3">
      <c r="A67" s="41">
        <v>1714283</v>
      </c>
      <c r="B67" s="34" t="str">
        <f>VLOOKUP(A67,'S3 Details'!A58:R120,2,FALSE)</f>
        <v>2.10.09 MA 34 - Declaration of Annuities</v>
      </c>
      <c r="C67" s="35" t="s">
        <v>120</v>
      </c>
      <c r="D67" s="36">
        <f>VLOOKUP(A67,'S3 Details'!A58:R120,3,FALSE)</f>
        <v>44268</v>
      </c>
      <c r="E67" s="33">
        <f>VLOOKUP(A67,'S3 Details'!A58:R120,6,FALSE)</f>
        <v>5</v>
      </c>
      <c r="F67" s="33">
        <v>5</v>
      </c>
      <c r="G67" s="33"/>
      <c r="H67" s="33"/>
      <c r="I67" s="33"/>
      <c r="J67" s="59">
        <f t="shared" si="1"/>
        <v>0</v>
      </c>
      <c r="K67" s="33">
        <f t="shared" si="2"/>
        <v>5</v>
      </c>
      <c r="L67" s="345">
        <f t="shared" si="3"/>
        <v>1</v>
      </c>
      <c r="M67" s="345">
        <f t="shared" si="4"/>
        <v>1</v>
      </c>
      <c r="N67" s="345">
        <f t="shared" si="5"/>
        <v>1</v>
      </c>
      <c r="O67" s="31"/>
      <c r="P67" s="41"/>
      <c r="Q67" s="346">
        <v>5</v>
      </c>
    </row>
    <row r="68" spans="1:17" ht="26" x14ac:dyDescent="0.3">
      <c r="A68" s="41">
        <v>1714285</v>
      </c>
      <c r="B68" s="34" t="str">
        <f>VLOOKUP(A68,'S3 Details'!A59:R121,2,FALSE)</f>
        <v>2.10.11 Eligibility Results Loading Page</v>
      </c>
      <c r="C68" s="35" t="s">
        <v>213</v>
      </c>
      <c r="D68" s="36">
        <f>VLOOKUP(A68,'S3 Details'!A59:R121,3,FALSE)</f>
        <v>44266</v>
      </c>
      <c r="E68" s="33">
        <v>0</v>
      </c>
      <c r="F68" s="33"/>
      <c r="G68" s="33"/>
      <c r="H68" s="33"/>
      <c r="I68" s="33"/>
      <c r="J68" s="59">
        <f t="shared" si="1"/>
        <v>0</v>
      </c>
      <c r="K68" s="33">
        <f t="shared" si="2"/>
        <v>0</v>
      </c>
      <c r="L68" s="345">
        <f t="shared" si="3"/>
        <v>0</v>
      </c>
      <c r="M68" s="345">
        <f t="shared" si="4"/>
        <v>0</v>
      </c>
      <c r="N68" s="345">
        <f t="shared" si="5"/>
        <v>0</v>
      </c>
      <c r="O68" s="31"/>
      <c r="P68" s="41" t="s">
        <v>229</v>
      </c>
      <c r="Q68" s="346"/>
    </row>
    <row r="69" spans="1:17" ht="25.5" customHeight="1" x14ac:dyDescent="0.3">
      <c r="A69" s="41">
        <v>1714288</v>
      </c>
      <c r="B69" s="34" t="str">
        <f>VLOOKUP(A69,'S3 Details'!A60:R122,2,FALSE)</f>
        <v>2.11.1 Expedited SNAP Determination</v>
      </c>
      <c r="C69" s="35" t="s">
        <v>120</v>
      </c>
      <c r="D69" s="36">
        <f>VLOOKUP(A69,'S3 Details'!A60:R122,3,FALSE)</f>
        <v>44273</v>
      </c>
      <c r="E69" s="33">
        <f>VLOOKUP(A69,'S3 Details'!A60:R122,6,FALSE)</f>
        <v>12</v>
      </c>
      <c r="F69" s="33">
        <v>12</v>
      </c>
      <c r="G69" s="33"/>
      <c r="H69" s="33"/>
      <c r="I69" s="33"/>
      <c r="J69" s="59">
        <f t="shared" si="1"/>
        <v>0</v>
      </c>
      <c r="K69" s="33">
        <f t="shared" si="2"/>
        <v>12</v>
      </c>
      <c r="L69" s="345">
        <f t="shared" si="3"/>
        <v>1</v>
      </c>
      <c r="M69" s="345">
        <f t="shared" si="4"/>
        <v>1</v>
      </c>
      <c r="N69" s="345">
        <f t="shared" si="5"/>
        <v>1</v>
      </c>
      <c r="O69" s="31"/>
      <c r="P69" s="41"/>
      <c r="Q69" s="346">
        <v>12</v>
      </c>
    </row>
    <row r="70" spans="1:17" x14ac:dyDescent="0.3">
      <c r="A70" s="41">
        <v>1712571</v>
      </c>
      <c r="B70" s="34" t="str">
        <f>VLOOKUP(A70,'S3 Details'!A61:R123,2,FALSE)</f>
        <v>2.12 Recurring Screens</v>
      </c>
      <c r="C70" s="35" t="s">
        <v>27</v>
      </c>
      <c r="D70" s="36"/>
      <c r="E70" s="33">
        <f>VLOOKUP(A70,'S3 Details'!A61:R123,6,FALSE)</f>
        <v>0</v>
      </c>
      <c r="F70" s="33"/>
      <c r="G70" s="33"/>
      <c r="H70" s="33"/>
      <c r="I70" s="33"/>
      <c r="J70" s="59">
        <f t="shared" si="1"/>
        <v>0</v>
      </c>
      <c r="K70" s="33">
        <f t="shared" si="2"/>
        <v>0</v>
      </c>
      <c r="L70" s="345">
        <f t="shared" si="3"/>
        <v>0</v>
      </c>
      <c r="M70" s="345">
        <f t="shared" si="4"/>
        <v>0</v>
      </c>
      <c r="N70" s="345">
        <f t="shared" si="5"/>
        <v>0</v>
      </c>
      <c r="O70" s="31"/>
      <c r="P70" s="41"/>
      <c r="Q70" s="346"/>
    </row>
    <row r="71" spans="1:17" x14ac:dyDescent="0.3">
      <c r="A71" s="41">
        <v>1714286</v>
      </c>
      <c r="B71" s="34" t="str">
        <f>VLOOKUP(A71,'S3 Details'!A62:R124,2,FALSE)</f>
        <v>2.12.1 Delete [Item]</v>
      </c>
      <c r="C71" s="35" t="s">
        <v>120</v>
      </c>
      <c r="D71" s="36">
        <f>VLOOKUP(A71,'S3 Details'!A62:R124,3,FALSE)</f>
        <v>44265</v>
      </c>
      <c r="E71" s="33">
        <f>VLOOKUP(A71,'S3 Details'!A62:R124,6,FALSE)</f>
        <v>9</v>
      </c>
      <c r="F71" s="33">
        <v>9</v>
      </c>
      <c r="G71" s="33"/>
      <c r="H71" s="33"/>
      <c r="I71" s="33"/>
      <c r="J71" s="59">
        <f t="shared" si="1"/>
        <v>0</v>
      </c>
      <c r="K71" s="33">
        <f t="shared" si="2"/>
        <v>9</v>
      </c>
      <c r="L71" s="345">
        <f t="shared" si="3"/>
        <v>1</v>
      </c>
      <c r="M71" s="345">
        <f t="shared" si="4"/>
        <v>1</v>
      </c>
      <c r="N71" s="345">
        <f t="shared" si="5"/>
        <v>1</v>
      </c>
      <c r="O71" s="31"/>
      <c r="P71" s="144"/>
      <c r="Q71" s="346">
        <v>9</v>
      </c>
    </row>
    <row r="72" spans="1:17" x14ac:dyDescent="0.3">
      <c r="A72" s="41">
        <v>1714287</v>
      </c>
      <c r="B72" s="34" t="str">
        <f>VLOOKUP(A72,'S3 Details'!A63:R125,2,FALSE)</f>
        <v>2.12.1 Leave Application</v>
      </c>
      <c r="C72" s="35" t="s">
        <v>120</v>
      </c>
      <c r="D72" s="36">
        <f>VLOOKUP(A72,'S3 Details'!A63:R125,3,FALSE)</f>
        <v>44269</v>
      </c>
      <c r="E72" s="33">
        <f>VLOOKUP(A72,'S3 Details'!A63:R125,6,FALSE)</f>
        <v>43</v>
      </c>
      <c r="F72" s="33">
        <v>43</v>
      </c>
      <c r="G72" s="33"/>
      <c r="H72" s="33"/>
      <c r="I72" s="33"/>
      <c r="J72" s="59">
        <f t="shared" si="1"/>
        <v>0</v>
      </c>
      <c r="K72" s="33">
        <f t="shared" si="2"/>
        <v>43</v>
      </c>
      <c r="L72" s="345">
        <f t="shared" si="3"/>
        <v>1</v>
      </c>
      <c r="M72" s="345">
        <f t="shared" si="4"/>
        <v>1</v>
      </c>
      <c r="N72" s="345">
        <f t="shared" si="5"/>
        <v>0.97674418604651159</v>
      </c>
      <c r="O72" s="31"/>
      <c r="P72" s="144"/>
      <c r="Q72" s="346">
        <v>42</v>
      </c>
    </row>
    <row r="73" spans="1:17" ht="26.15" customHeight="1" x14ac:dyDescent="0.3">
      <c r="A73" s="41">
        <v>1712578</v>
      </c>
      <c r="B73" s="34" t="str">
        <f>VLOOKUP(A73,'S3 Details'!A64:R126,2,FALSE)</f>
        <v>2.13 Verified &amp; Approved Field Disabling</v>
      </c>
      <c r="C73" s="35" t="s">
        <v>213</v>
      </c>
      <c r="D73" s="36">
        <f>VLOOKUP(A73,'S3 Details'!A64:R126,3,FALSE)</f>
        <v>44270</v>
      </c>
      <c r="E73" s="33">
        <f>VLOOKUP(A73,'S3 Details'!A64:R126,6,FALSE)</f>
        <v>0</v>
      </c>
      <c r="F73" s="33"/>
      <c r="G73" s="33"/>
      <c r="H73" s="33"/>
      <c r="I73" s="33"/>
      <c r="J73" s="59">
        <f t="shared" si="1"/>
        <v>0</v>
      </c>
      <c r="K73" s="33">
        <f t="shared" si="2"/>
        <v>0</v>
      </c>
      <c r="L73" s="345">
        <f t="shared" si="3"/>
        <v>0</v>
      </c>
      <c r="M73" s="345">
        <f t="shared" si="4"/>
        <v>0</v>
      </c>
      <c r="N73" s="345">
        <f t="shared" si="5"/>
        <v>0</v>
      </c>
      <c r="O73" s="31"/>
      <c r="P73" s="41" t="s">
        <v>230</v>
      </c>
      <c r="Q73" s="346"/>
    </row>
    <row r="74" spans="1:17" ht="78" x14ac:dyDescent="0.3">
      <c r="A74" s="41">
        <v>1712577</v>
      </c>
      <c r="B74" s="34" t="str">
        <f>VLOOKUP(A74,'S3 Details'!A65:R127,2,FALSE)</f>
        <v>2.14 Review Required Functionality</v>
      </c>
      <c r="C74" s="35" t="s">
        <v>122</v>
      </c>
      <c r="D74" s="36">
        <f>VLOOKUP(A74,'S3 Details'!A65:R127,3,FALSE)</f>
        <v>44277</v>
      </c>
      <c r="E74" s="33">
        <f>VLOOKUP(A74,'S3 Details'!A65:R127,6,FALSE)</f>
        <v>30</v>
      </c>
      <c r="F74" s="33">
        <v>14</v>
      </c>
      <c r="G74" s="33">
        <v>15</v>
      </c>
      <c r="H74" s="33"/>
      <c r="I74" s="33">
        <v>1</v>
      </c>
      <c r="J74" s="59">
        <f t="shared" si="1"/>
        <v>0</v>
      </c>
      <c r="K74" s="33">
        <f t="shared" si="2"/>
        <v>29</v>
      </c>
      <c r="L74" s="345">
        <f t="shared" si="3"/>
        <v>0.96666666666666667</v>
      </c>
      <c r="M74" s="345">
        <f t="shared" si="4"/>
        <v>0.48275862068965519</v>
      </c>
      <c r="N74" s="345">
        <f t="shared" si="5"/>
        <v>0.48275862068965519</v>
      </c>
      <c r="O74" s="31" t="s">
        <v>231</v>
      </c>
      <c r="P74" s="41" t="s">
        <v>232</v>
      </c>
      <c r="Q74" s="346">
        <v>14</v>
      </c>
    </row>
    <row r="75" spans="1:17" ht="13" customHeight="1" x14ac:dyDescent="0.3">
      <c r="A75" s="41">
        <v>1782654</v>
      </c>
      <c r="B75" s="34" t="str">
        <f>VLOOKUP(A75,'S3 Details'!A66:R128,2,FALSE)</f>
        <v>Standardize Display of Pay Frequency for Income/Expense Screens</v>
      </c>
      <c r="C75" s="35" t="s">
        <v>120</v>
      </c>
      <c r="D75" s="36">
        <v>44281</v>
      </c>
      <c r="E75" s="33">
        <v>0</v>
      </c>
      <c r="F75" s="33"/>
      <c r="G75" s="33"/>
      <c r="H75" s="33"/>
      <c r="I75" s="33"/>
      <c r="J75" s="59"/>
      <c r="K75" s="33"/>
      <c r="L75" s="345"/>
      <c r="M75" s="345"/>
      <c r="N75" s="345"/>
      <c r="O75" s="31"/>
      <c r="P75" s="41" t="s">
        <v>226</v>
      </c>
      <c r="Q75" s="346">
        <v>0</v>
      </c>
    </row>
    <row r="76" spans="1:17" x14ac:dyDescent="0.3">
      <c r="A76" s="389" t="s">
        <v>110</v>
      </c>
      <c r="B76" s="390"/>
      <c r="C76" s="390"/>
      <c r="D76" s="391"/>
      <c r="E76" s="343">
        <f t="shared" ref="E76:K76" si="6">SUM(E12:E74)</f>
        <v>449</v>
      </c>
      <c r="F76" s="343">
        <f>SUM(F12:F75)</f>
        <v>432</v>
      </c>
      <c r="G76" s="343">
        <f t="shared" si="6"/>
        <v>16</v>
      </c>
      <c r="H76" s="62">
        <f t="shared" si="6"/>
        <v>0</v>
      </c>
      <c r="I76" s="343">
        <f t="shared" si="6"/>
        <v>1</v>
      </c>
      <c r="J76" s="61">
        <f t="shared" si="6"/>
        <v>0</v>
      </c>
      <c r="K76" s="343">
        <f t="shared" si="6"/>
        <v>448</v>
      </c>
      <c r="L76" s="38">
        <f>K76/E76</f>
        <v>0.99777282850779514</v>
      </c>
      <c r="M76" s="38">
        <f>F76/K76</f>
        <v>0.9642857142857143</v>
      </c>
      <c r="N76" s="38">
        <f>Q76/K76</f>
        <v>0.8392857142857143</v>
      </c>
      <c r="O76" s="37"/>
      <c r="P76" s="41"/>
      <c r="Q76" s="30">
        <f>SUM(Q12:Q75)</f>
        <v>376</v>
      </c>
    </row>
    <row r="80" spans="1:17" x14ac:dyDescent="0.3">
      <c r="A80" s="382" t="s">
        <v>233</v>
      </c>
      <c r="B80" s="382"/>
      <c r="C80" s="382"/>
      <c r="D80" s="382"/>
      <c r="E80" s="382"/>
      <c r="F80" s="382"/>
      <c r="G80" s="382"/>
    </row>
    <row r="81" spans="1:7" x14ac:dyDescent="0.3">
      <c r="A81" s="342" t="s">
        <v>140</v>
      </c>
      <c r="B81" s="342" t="s">
        <v>234</v>
      </c>
      <c r="C81" s="342" t="s">
        <v>141</v>
      </c>
      <c r="D81" s="342" t="s">
        <v>20</v>
      </c>
      <c r="E81" s="342" t="s">
        <v>142</v>
      </c>
      <c r="F81" s="342" t="s">
        <v>143</v>
      </c>
      <c r="G81" s="342" t="s">
        <v>115</v>
      </c>
    </row>
    <row r="82" spans="1:7" ht="14.5" x14ac:dyDescent="0.35">
      <c r="A82" s="119" t="s">
        <v>144</v>
      </c>
      <c r="B82" s="63">
        <v>1</v>
      </c>
      <c r="C82" s="63">
        <v>2</v>
      </c>
      <c r="D82" s="63">
        <v>29</v>
      </c>
      <c r="E82" s="63">
        <v>17</v>
      </c>
      <c r="F82" s="63">
        <v>5</v>
      </c>
      <c r="G82" s="63">
        <v>54</v>
      </c>
    </row>
    <row r="83" spans="1:7" ht="14.5" x14ac:dyDescent="0.35">
      <c r="A83" s="120" t="s">
        <v>113</v>
      </c>
      <c r="B83" s="347">
        <v>1</v>
      </c>
      <c r="C83" s="347">
        <v>2</v>
      </c>
      <c r="D83" s="347">
        <v>27</v>
      </c>
      <c r="E83" s="347">
        <v>15</v>
      </c>
      <c r="F83" s="347">
        <v>5</v>
      </c>
      <c r="G83" s="347">
        <v>50</v>
      </c>
    </row>
    <row r="84" spans="1:7" ht="14.5" x14ac:dyDescent="0.35">
      <c r="A84" s="120" t="s">
        <v>148</v>
      </c>
      <c r="B84" s="347"/>
      <c r="C84" s="347"/>
      <c r="D84" s="347"/>
      <c r="E84" s="347">
        <v>1</v>
      </c>
      <c r="F84" s="347"/>
      <c r="G84" s="347">
        <v>1</v>
      </c>
    </row>
    <row r="85" spans="1:7" ht="14.5" x14ac:dyDescent="0.35">
      <c r="A85" s="120" t="s">
        <v>114</v>
      </c>
      <c r="B85" s="347"/>
      <c r="C85" s="347"/>
      <c r="D85" s="347">
        <v>1</v>
      </c>
      <c r="E85" s="347">
        <v>1</v>
      </c>
      <c r="F85" s="347"/>
      <c r="G85" s="347">
        <v>2</v>
      </c>
    </row>
    <row r="86" spans="1:7" ht="14.5" x14ac:dyDescent="0.35">
      <c r="A86" s="120" t="s">
        <v>235</v>
      </c>
      <c r="B86" s="347"/>
      <c r="C86" s="347"/>
      <c r="D86" s="347">
        <v>1</v>
      </c>
      <c r="E86" s="347"/>
      <c r="F86" s="347"/>
      <c r="G86" s="347">
        <v>1</v>
      </c>
    </row>
    <row r="87" spans="1:7" ht="14.5" x14ac:dyDescent="0.35">
      <c r="A87" s="119" t="s">
        <v>146</v>
      </c>
      <c r="B87" s="63"/>
      <c r="C87" s="63"/>
      <c r="D87" s="63">
        <v>3</v>
      </c>
      <c r="E87" s="63"/>
      <c r="F87" s="63"/>
      <c r="G87" s="63">
        <v>3</v>
      </c>
    </row>
    <row r="88" spans="1:7" ht="14.5" x14ac:dyDescent="0.35">
      <c r="A88" s="120" t="s">
        <v>113</v>
      </c>
      <c r="B88" s="347"/>
      <c r="C88" s="347"/>
      <c r="D88" s="347">
        <v>3</v>
      </c>
      <c r="E88" s="347"/>
      <c r="F88" s="347"/>
      <c r="G88" s="347">
        <v>3</v>
      </c>
    </row>
    <row r="89" spans="1:7" ht="14.5" x14ac:dyDescent="0.35">
      <c r="A89" s="119" t="s">
        <v>162</v>
      </c>
      <c r="B89" s="63"/>
      <c r="C89" s="63"/>
      <c r="D89" s="63">
        <v>1</v>
      </c>
      <c r="E89" s="63">
        <v>2</v>
      </c>
      <c r="F89" s="63"/>
      <c r="G89" s="63">
        <v>3</v>
      </c>
    </row>
    <row r="90" spans="1:7" ht="14.5" x14ac:dyDescent="0.35">
      <c r="A90" s="120" t="s">
        <v>113</v>
      </c>
      <c r="B90" s="347"/>
      <c r="C90" s="347"/>
      <c r="D90" s="347">
        <v>1</v>
      </c>
      <c r="E90" s="347">
        <v>1</v>
      </c>
      <c r="F90" s="347"/>
      <c r="G90" s="347">
        <v>2</v>
      </c>
    </row>
    <row r="91" spans="1:7" ht="14.5" x14ac:dyDescent="0.35">
      <c r="A91" s="120" t="s">
        <v>114</v>
      </c>
      <c r="B91" s="347"/>
      <c r="C91" s="347"/>
      <c r="D91" s="347"/>
      <c r="E91" s="347">
        <v>1</v>
      </c>
      <c r="F91" s="347"/>
      <c r="G91" s="347">
        <v>1</v>
      </c>
    </row>
    <row r="92" spans="1:7" ht="14.5" x14ac:dyDescent="0.35">
      <c r="A92" s="119" t="s">
        <v>147</v>
      </c>
      <c r="B92" s="63"/>
      <c r="C92" s="63">
        <v>2</v>
      </c>
      <c r="D92" s="63">
        <v>5</v>
      </c>
      <c r="E92" s="63">
        <v>9</v>
      </c>
      <c r="F92" s="63">
        <v>1</v>
      </c>
      <c r="G92" s="63">
        <v>17</v>
      </c>
    </row>
    <row r="93" spans="1:7" ht="14.5" x14ac:dyDescent="0.35">
      <c r="A93" s="120" t="s">
        <v>113</v>
      </c>
      <c r="B93" s="347"/>
      <c r="C93" s="347">
        <v>1</v>
      </c>
      <c r="D93" s="347">
        <v>5</v>
      </c>
      <c r="E93" s="347">
        <v>9</v>
      </c>
      <c r="F93" s="347">
        <v>1</v>
      </c>
      <c r="G93" s="347">
        <v>16</v>
      </c>
    </row>
    <row r="94" spans="1:7" ht="14.5" x14ac:dyDescent="0.35">
      <c r="A94" s="120" t="s">
        <v>235</v>
      </c>
      <c r="B94" s="347"/>
      <c r="C94" s="347">
        <v>1</v>
      </c>
      <c r="D94" s="347"/>
      <c r="E94" s="347"/>
      <c r="F94" s="347"/>
      <c r="G94" s="347">
        <v>1</v>
      </c>
    </row>
    <row r="95" spans="1:7" ht="14.5" x14ac:dyDescent="0.35">
      <c r="A95" s="119" t="s">
        <v>150</v>
      </c>
      <c r="B95" s="63">
        <v>2</v>
      </c>
      <c r="C95" s="63">
        <v>4</v>
      </c>
      <c r="D95" s="63">
        <v>36</v>
      </c>
      <c r="E95" s="63">
        <v>21</v>
      </c>
      <c r="F95" s="63">
        <v>14</v>
      </c>
      <c r="G95" s="63">
        <v>77</v>
      </c>
    </row>
    <row r="96" spans="1:7" ht="14.5" x14ac:dyDescent="0.35">
      <c r="A96" s="120" t="s">
        <v>113</v>
      </c>
      <c r="B96" s="347">
        <v>2</v>
      </c>
      <c r="C96" s="347">
        <v>4</v>
      </c>
      <c r="D96" s="347">
        <v>34</v>
      </c>
      <c r="E96" s="347">
        <v>21</v>
      </c>
      <c r="F96" s="347">
        <v>14</v>
      </c>
      <c r="G96" s="347">
        <v>75</v>
      </c>
    </row>
    <row r="97" spans="1:7" ht="14.5" x14ac:dyDescent="0.35">
      <c r="A97" s="120" t="s">
        <v>236</v>
      </c>
      <c r="B97" s="347"/>
      <c r="C97" s="347"/>
      <c r="D97" s="347">
        <v>1</v>
      </c>
      <c r="E97" s="347"/>
      <c r="F97" s="347"/>
      <c r="G97" s="347">
        <v>1</v>
      </c>
    </row>
    <row r="98" spans="1:7" ht="14.5" x14ac:dyDescent="0.35">
      <c r="A98" s="120" t="s">
        <v>235</v>
      </c>
      <c r="B98" s="347"/>
      <c r="C98" s="347"/>
      <c r="D98" s="347">
        <v>1</v>
      </c>
      <c r="E98" s="347"/>
      <c r="F98" s="347"/>
      <c r="G98" s="347">
        <v>1</v>
      </c>
    </row>
    <row r="99" spans="1:7" ht="14.5" x14ac:dyDescent="0.35">
      <c r="A99" s="119" t="s">
        <v>151</v>
      </c>
      <c r="B99" s="63"/>
      <c r="C99" s="63">
        <v>1</v>
      </c>
      <c r="D99" s="63">
        <v>3</v>
      </c>
      <c r="E99" s="63">
        <v>2</v>
      </c>
      <c r="F99" s="63"/>
      <c r="G99" s="63">
        <v>6</v>
      </c>
    </row>
    <row r="100" spans="1:7" ht="14.5" x14ac:dyDescent="0.35">
      <c r="A100" s="120" t="s">
        <v>113</v>
      </c>
      <c r="B100" s="347"/>
      <c r="C100" s="347">
        <v>1</v>
      </c>
      <c r="D100" s="347">
        <v>1</v>
      </c>
      <c r="E100" s="347">
        <v>2</v>
      </c>
      <c r="F100" s="347"/>
      <c r="G100" s="347">
        <v>4</v>
      </c>
    </row>
    <row r="101" spans="1:7" ht="14.5" x14ac:dyDescent="0.35">
      <c r="A101" s="120" t="s">
        <v>236</v>
      </c>
      <c r="B101" s="347"/>
      <c r="C101" s="347"/>
      <c r="D101" s="347">
        <v>2</v>
      </c>
      <c r="E101" s="347"/>
      <c r="F101" s="347"/>
      <c r="G101" s="347">
        <v>2</v>
      </c>
    </row>
    <row r="102" spans="1:7" ht="14.5" x14ac:dyDescent="0.35">
      <c r="A102" s="119" t="s">
        <v>115</v>
      </c>
      <c r="B102" s="63">
        <v>3</v>
      </c>
      <c r="C102" s="63">
        <v>9</v>
      </c>
      <c r="D102" s="63">
        <v>77</v>
      </c>
      <c r="E102" s="63">
        <v>51</v>
      </c>
      <c r="F102" s="63">
        <v>20</v>
      </c>
      <c r="G102" s="63">
        <v>160</v>
      </c>
    </row>
  </sheetData>
  <autoFilter ref="A11:Q76" xr:uid="{BE79E64A-6C3B-428B-92B5-E1C41A718761}"/>
  <mergeCells count="17">
    <mergeCell ref="M7:M8"/>
    <mergeCell ref="A80:G80"/>
    <mergeCell ref="K9:L9"/>
    <mergeCell ref="A76:D76"/>
    <mergeCell ref="I9:J9"/>
    <mergeCell ref="A1:J1"/>
    <mergeCell ref="A6:M6"/>
    <mergeCell ref="A7:A8"/>
    <mergeCell ref="B7:B8"/>
    <mergeCell ref="C7:C8"/>
    <mergeCell ref="D7:D8"/>
    <mergeCell ref="E7:E8"/>
    <mergeCell ref="F7:F8"/>
    <mergeCell ref="G7:G8"/>
    <mergeCell ref="H7:H8"/>
    <mergeCell ref="I7:J8"/>
    <mergeCell ref="K7:L8"/>
  </mergeCells>
  <pageMargins left="0.7" right="0.7" top="0.75" bottom="0.75" header="0.3" footer="0.3"/>
  <pageSetup paperSize="9"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3067F-150A-42CC-8EF0-760D8E71F90A}">
  <dimension ref="A1:O70"/>
  <sheetViews>
    <sheetView zoomScale="79" workbookViewId="0">
      <selection activeCell="C6" sqref="C6"/>
    </sheetView>
  </sheetViews>
  <sheetFormatPr defaultColWidth="8.7265625" defaultRowHeight="13" x14ac:dyDescent="0.3"/>
  <cols>
    <col min="1" max="1" width="20.1796875" style="56" customWidth="1"/>
    <col min="2" max="2" width="49.7265625" style="56" customWidth="1"/>
    <col min="3" max="3" width="23.453125" style="56" customWidth="1"/>
    <col min="4" max="4" width="18.54296875" style="56" customWidth="1"/>
    <col min="5" max="5" width="21.54296875" style="56" bestFit="1" customWidth="1"/>
    <col min="6" max="6" width="16.453125" style="56" customWidth="1"/>
    <col min="7" max="7" width="13" style="56" customWidth="1"/>
    <col min="8" max="8" width="11.1796875" style="56" customWidth="1"/>
    <col min="9" max="9" width="8.7265625" style="56"/>
    <col min="10" max="10" width="8.54296875" style="56" customWidth="1"/>
    <col min="11" max="11" width="12.453125" style="56" customWidth="1"/>
    <col min="12" max="12" width="14.81640625" style="56" customWidth="1"/>
    <col min="13" max="13" width="20.54296875" style="56" customWidth="1"/>
    <col min="14" max="14" width="13.7265625" style="56" customWidth="1"/>
    <col min="15" max="15" width="18.26953125" style="56" customWidth="1"/>
    <col min="16" max="16384" width="8.7265625" style="56"/>
  </cols>
  <sheetData>
    <row r="1" spans="1:15" x14ac:dyDescent="0.3">
      <c r="A1" s="396" t="s">
        <v>2509</v>
      </c>
      <c r="B1" s="397"/>
      <c r="C1" s="397"/>
      <c r="D1" s="397"/>
      <c r="E1" s="397"/>
      <c r="F1" s="397"/>
      <c r="G1" s="397"/>
      <c r="H1" s="397"/>
      <c r="I1" s="397"/>
      <c r="J1" s="397"/>
    </row>
    <row r="2" spans="1:15" ht="52" x14ac:dyDescent="0.3">
      <c r="A2" s="342" t="s">
        <v>74</v>
      </c>
      <c r="B2" s="342" t="s">
        <v>75</v>
      </c>
      <c r="C2" s="344" t="s">
        <v>104</v>
      </c>
      <c r="D2" s="344" t="s">
        <v>77</v>
      </c>
      <c r="E2" s="344" t="s">
        <v>21</v>
      </c>
      <c r="F2" s="344" t="s">
        <v>27</v>
      </c>
      <c r="G2" s="344" t="s">
        <v>105</v>
      </c>
      <c r="H2" s="344" t="s">
        <v>213</v>
      </c>
      <c r="I2" s="344" t="s">
        <v>555</v>
      </c>
      <c r="J2" s="344" t="s">
        <v>636</v>
      </c>
    </row>
    <row r="3" spans="1:15" x14ac:dyDescent="0.3">
      <c r="A3" s="114" t="s">
        <v>81</v>
      </c>
      <c r="B3" s="115">
        <f>COUNT(A6:A69)</f>
        <v>50</v>
      </c>
      <c r="C3" s="33">
        <f>COUNTIF(C6:C69,C2)</f>
        <v>1</v>
      </c>
      <c r="D3" s="33">
        <f>COUNTIF(C6:D69,D2)</f>
        <v>0</v>
      </c>
      <c r="E3" s="33">
        <f>COUNTIF(C6:E69,E2)</f>
        <v>28</v>
      </c>
      <c r="F3" s="33">
        <f>COUNTIF(C6:F69,F2)</f>
        <v>5</v>
      </c>
      <c r="G3" s="33">
        <f>COUNTIF(C6:G69,G2)</f>
        <v>0</v>
      </c>
      <c r="H3" s="33">
        <f>COUNTIF(C6:H69,H2)</f>
        <v>11</v>
      </c>
      <c r="I3" s="33">
        <f>COUNTIF(C6:I69,I2)</f>
        <v>5</v>
      </c>
      <c r="J3" s="33">
        <f>COUNTIF(C6:J69,J2)</f>
        <v>0</v>
      </c>
    </row>
    <row r="5" spans="1:15" x14ac:dyDescent="0.3">
      <c r="A5" s="342" t="s">
        <v>106</v>
      </c>
      <c r="B5" s="157" t="s">
        <v>2</v>
      </c>
      <c r="C5" s="342" t="s">
        <v>107</v>
      </c>
      <c r="D5" s="342" t="s">
        <v>108</v>
      </c>
      <c r="E5" s="342" t="s">
        <v>637</v>
      </c>
      <c r="F5" s="342"/>
      <c r="G5" s="342"/>
      <c r="H5" s="342"/>
      <c r="I5" s="342"/>
      <c r="J5" s="342"/>
      <c r="K5" s="342"/>
      <c r="L5" s="342"/>
      <c r="M5" s="342"/>
      <c r="N5" s="342"/>
      <c r="O5" s="342"/>
    </row>
    <row r="6" spans="1:15" ht="14.5" x14ac:dyDescent="0.35">
      <c r="A6" s="1">
        <v>1845595</v>
      </c>
      <c r="B6" s="26" t="str">
        <f>VLOOKUP(A6,'S6 Details'!3:56,2,FALSE)</f>
        <v>*Remove KY Specific Functionality - Allow users to modify existing Medicare coverage records</v>
      </c>
      <c r="C6" s="346" t="str">
        <f>VLOOKUP(A6,'S6 Details'!3:56,9,FALSE)</f>
        <v>Design and review complete</v>
      </c>
      <c r="D6" s="104">
        <f>VLOOKUP(A6,'S6 Details'!3:56,4,FALSE)</f>
        <v>44344</v>
      </c>
      <c r="E6" s="346">
        <f>VLOOKUP(A6,'S6 Details'!A3:Q58,17,0)</f>
        <v>4</v>
      </c>
    </row>
    <row r="7" spans="1:15" ht="14.5" x14ac:dyDescent="0.35">
      <c r="A7" s="1">
        <v>1873354</v>
      </c>
      <c r="B7" s="26" t="str">
        <f>VLOOKUP(A7,'S6 Details'!4:57,2,FALSE)</f>
        <v>2.06.01 Relationships - If the relationship is changed from other to Spouse, then the marital status of both individuals will be changed to “Married”.</v>
      </c>
      <c r="C7" s="346" t="str">
        <f>VLOOKUP(A7,'S6 Details'!4:57,9,FALSE)</f>
        <v>Design and review complete</v>
      </c>
      <c r="D7" s="104">
        <f>VLOOKUP(A7,'S6 Details'!4:57,4,FALSE)</f>
        <v>44358</v>
      </c>
      <c r="E7" s="346">
        <f>VLOOKUP(A7,'S6 Details'!A4:Q59,17,0)</f>
        <v>3</v>
      </c>
    </row>
    <row r="8" spans="1:15" ht="14.5" x14ac:dyDescent="0.35">
      <c r="A8" s="1">
        <v>1868511</v>
      </c>
      <c r="B8" s="26" t="str">
        <f>VLOOKUP(A8,'S6 Details'!5:58,2,FALSE)</f>
        <v>2.08.03.02 Conviction - Update to change "Has [Individual Name] violated probation or parole?" to "Is [Individual Name] currently violating probation or parole?"</v>
      </c>
      <c r="C8" s="346" t="str">
        <f>VLOOKUP(A8,'S6 Details'!5:58,9,FALSE)</f>
        <v>Design and review complete</v>
      </c>
      <c r="D8" s="104">
        <f>VLOOKUP(A8,'S6 Details'!5:58,4,FALSE)</f>
        <v>44357</v>
      </c>
      <c r="E8" s="346">
        <f>VLOOKUP(A8,'S6 Details'!A5:Q60,17,0)</f>
        <v>3</v>
      </c>
    </row>
    <row r="9" spans="1:15" ht="14.5" x14ac:dyDescent="0.35">
      <c r="A9" s="1">
        <v>1873311</v>
      </c>
      <c r="B9" s="26" t="str">
        <f>VLOOKUP(A9,'S6 Details'!6:58,2,FALSE)</f>
        <v>2.1 Select a Report a Change Flow</v>
      </c>
      <c r="C9" s="346" t="str">
        <f>VLOOKUP(A9,'S6 Details'!6:58,9,FALSE)</f>
        <v>Design and review complete</v>
      </c>
      <c r="D9" s="104">
        <f>VLOOKUP(A9,'S6 Details'!6:58,4,FALSE)</f>
        <v>44348</v>
      </c>
      <c r="E9" s="346">
        <f>VLOOKUP(A9,'S6 Details'!A6:Q61,17,0)</f>
        <v>7</v>
      </c>
    </row>
    <row r="10" spans="1:15" ht="14.5" x14ac:dyDescent="0.35">
      <c r="A10" s="1">
        <v>1873312</v>
      </c>
      <c r="B10" s="26" t="str">
        <f>VLOOKUP(A10,'S6 Details'!7:59,2,FALSE)</f>
        <v>3 Report a Change (Change Information for Current Members) Flow</v>
      </c>
      <c r="C10" s="346" t="str">
        <f>VLOOKUP(A10,'S6 Details'!7:59,9,FALSE)</f>
        <v>Clubbed with other US</v>
      </c>
      <c r="D10" s="104" t="str">
        <f>VLOOKUP(A10,'S6 Details'!7:59,4,FALSE)</f>
        <v>NA</v>
      </c>
      <c r="E10" s="346" t="str">
        <f>VLOOKUP(A10,'S6 Details'!A7:Q62,17,0)</f>
        <v>NA</v>
      </c>
    </row>
    <row r="11" spans="1:15" ht="14.5" x14ac:dyDescent="0.35">
      <c r="A11" s="1">
        <v>1873313</v>
      </c>
      <c r="B11" s="26" t="str">
        <f>VLOOKUP(A11,'S6 Details'!8:60,2,FALSE)</f>
        <v>3.1 Report a Change Selection Screen</v>
      </c>
      <c r="C11" s="346" t="str">
        <f>VLOOKUP(A11,'S6 Details'!8:60,9,FALSE)</f>
        <v>Design and review complete</v>
      </c>
      <c r="D11" s="104">
        <f>VLOOKUP(A11,'S6 Details'!8:60,4,FALSE)</f>
        <v>44349</v>
      </c>
      <c r="E11" s="346">
        <f>VLOOKUP(A11,'S6 Details'!A8:Q63,17,0)</f>
        <v>9</v>
      </c>
    </row>
    <row r="12" spans="1:15" ht="14.5" x14ac:dyDescent="0.35">
      <c r="A12" s="1">
        <v>1873315</v>
      </c>
      <c r="B12" s="26" t="str">
        <f>VLOOKUP(A12,'S6 Details'!9:61,2,FALSE)</f>
        <v>3.2 Change Summary</v>
      </c>
      <c r="C12" s="346" t="str">
        <f>VLOOKUP(A12,'S6 Details'!9:61,9,FALSE)</f>
        <v>Design and review complete</v>
      </c>
      <c r="D12" s="104">
        <f>VLOOKUP(A12,'S6 Details'!9:61,4,FALSE)</f>
        <v>44349</v>
      </c>
      <c r="E12" s="346">
        <f>VLOOKUP(A12,'S6 Details'!A9:Q64,17,0)</f>
        <v>6</v>
      </c>
    </row>
    <row r="13" spans="1:15" ht="14.5" x14ac:dyDescent="0.35">
      <c r="A13" s="1">
        <v>1873316</v>
      </c>
      <c r="B13" s="26" t="str">
        <f>VLOOKUP(A13,'S6 Details'!10:62,2,FALSE)</f>
        <v>3.3 Screens Not Accessible in Report a Change</v>
      </c>
      <c r="C13" s="346" t="str">
        <f>VLOOKUP(A13,'S6 Details'!10:62,9,FALSE)</f>
        <v>Design and review complete</v>
      </c>
      <c r="D13" s="104">
        <f>VLOOKUP(A13,'S6 Details'!10:62,4,FALSE)</f>
        <v>44350</v>
      </c>
      <c r="E13" s="346">
        <f>VLOOKUP(A13,'S6 Details'!A10:Q65,17,0)</f>
        <v>5</v>
      </c>
    </row>
    <row r="14" spans="1:15" ht="14.5" x14ac:dyDescent="0.35">
      <c r="A14" s="1">
        <v>1873317</v>
      </c>
      <c r="B14" s="26" t="str">
        <f>VLOOKUP(A14,'S6 Details'!11:63,2,FALSE)</f>
        <v>3.4 Leave Report a Change</v>
      </c>
      <c r="C14" s="346" t="str">
        <f>VLOOKUP(A14,'S6 Details'!11:63,9,FALSE)</f>
        <v>Design and review complete</v>
      </c>
      <c r="D14" s="104">
        <f>VLOOKUP(A14,'S6 Details'!11:63,4,FALSE)</f>
        <v>44348</v>
      </c>
      <c r="E14" s="346">
        <f>VLOOKUP(A14,'S6 Details'!A11:Q66,17,0)</f>
        <v>12</v>
      </c>
    </row>
    <row r="15" spans="1:15" ht="14.5" x14ac:dyDescent="0.35">
      <c r="A15" s="1">
        <v>1873324</v>
      </c>
      <c r="B15" s="26" t="str">
        <f>VLOOKUP(A15,'S6 Details'!12:64,2,FALSE)</f>
        <v>3.5 Report Additional Changes Screen</v>
      </c>
      <c r="C15" s="346" t="str">
        <f>VLOOKUP(A15,'S6 Details'!12:64,9,FALSE)</f>
        <v>Design and review complete</v>
      </c>
      <c r="D15" s="104">
        <f>VLOOKUP(A15,'S6 Details'!12:64,4,FALSE)</f>
        <v>44348</v>
      </c>
      <c r="E15" s="346">
        <f>VLOOKUP(A15,'S6 Details'!A12:Q67,17,0)</f>
        <v>6</v>
      </c>
    </row>
    <row r="16" spans="1:15" ht="14.5" x14ac:dyDescent="0.35">
      <c r="A16" s="1">
        <v>1873327</v>
      </c>
      <c r="B16" s="26" t="str">
        <f>VLOOKUP(A16,'S6 Details'!13:65,2,FALSE)</f>
        <v>3.6 Review Required (Report a Change - Change Current Member Information Flow)</v>
      </c>
      <c r="C16" s="346" t="str">
        <f>VLOOKUP(A16,'S6 Details'!13:65,9,FALSE)</f>
        <v>Design and review complete</v>
      </c>
      <c r="D16" s="104">
        <f>VLOOKUP(A16,'S6 Details'!13:65,4,FALSE)</f>
        <v>44354</v>
      </c>
      <c r="E16" s="346">
        <f>VLOOKUP(A16,'S6 Details'!A13:Q68,17,0)</f>
        <v>24</v>
      </c>
    </row>
    <row r="17" spans="1:5" ht="14.5" x14ac:dyDescent="0.35">
      <c r="A17" s="1">
        <v>1873330</v>
      </c>
      <c r="B17" s="26" t="str">
        <f>VLOOKUP(A17,'S6 Details'!14:66,2,FALSE)</f>
        <v>4 Add and Remove Member Flow for Existing Case</v>
      </c>
      <c r="C17" s="346" t="str">
        <f>VLOOKUP(A17,'S6 Details'!14:66,9,FALSE)</f>
        <v>Clubbed with other US</v>
      </c>
      <c r="D17" s="104" t="str">
        <f>VLOOKUP(A17,'S6 Details'!14:66,4,FALSE)</f>
        <v>NA</v>
      </c>
      <c r="E17" s="346">
        <f>VLOOKUP(A17,'S6 Details'!A14:Q69,17,0)</f>
        <v>0</v>
      </c>
    </row>
    <row r="18" spans="1:5" ht="14.5" x14ac:dyDescent="0.35">
      <c r="A18" s="1">
        <v>1873335</v>
      </c>
      <c r="B18" s="26" t="str">
        <f>VLOOKUP(A18,'S6 Details'!15:67,2,FALSE)</f>
        <v>4.1 Report Household Composition Changes</v>
      </c>
      <c r="C18" s="346" t="str">
        <f>VLOOKUP(A18,'S6 Details'!15:67,9,FALSE)</f>
        <v>Design and review complete</v>
      </c>
      <c r="D18" s="104">
        <f>VLOOKUP(A18,'S6 Details'!15:67,4,FALSE)</f>
        <v>44344</v>
      </c>
      <c r="E18" s="346">
        <f>VLOOKUP(A18,'S6 Details'!A15:Q70,17,0)</f>
        <v>5</v>
      </c>
    </row>
    <row r="19" spans="1:5" ht="14.5" x14ac:dyDescent="0.35">
      <c r="A19" s="1">
        <v>1873337</v>
      </c>
      <c r="B19" s="26" t="str">
        <f>VLOOKUP(A19,'S6 Details'!16:68,2,FALSE)</f>
        <v>4.2 Add Member Scenario</v>
      </c>
      <c r="C19" s="346" t="str">
        <f>VLOOKUP(A19,'S6 Details'!16:68,9,FALSE)</f>
        <v>Design and review complete</v>
      </c>
      <c r="D19" s="104">
        <f>VLOOKUP(A19,'S6 Details'!16:68,4,FALSE)</f>
        <v>44349</v>
      </c>
      <c r="E19" s="346">
        <f>VLOOKUP(A19,'S6 Details'!A16:Q71,17,0)</f>
        <v>4</v>
      </c>
    </row>
    <row r="20" spans="1:5" ht="14.5" x14ac:dyDescent="0.35">
      <c r="A20" s="1">
        <v>1873338</v>
      </c>
      <c r="B20" s="26" t="str">
        <f>VLOOKUP(A20,'S6 Details'!17:69,2,FALSE)</f>
        <v>4.3 Remove Member Scenario</v>
      </c>
      <c r="C20" s="346" t="str">
        <f>VLOOKUP(A20,'S6 Details'!17:69,9,FALSE)</f>
        <v>Design and review complete</v>
      </c>
      <c r="D20" s="104">
        <f>VLOOKUP(A20,'S6 Details'!17:69,4,FALSE)</f>
        <v>44349</v>
      </c>
      <c r="E20" s="346">
        <f>VLOOKUP(A20,'S6 Details'!A17:Q72,17,0)</f>
        <v>4</v>
      </c>
    </row>
    <row r="21" spans="1:5" ht="14.5" x14ac:dyDescent="0.35">
      <c r="A21" s="1">
        <v>1873339</v>
      </c>
      <c r="B21" s="26" t="str">
        <f>VLOOKUP(A21,'S6 Details'!18:70,2,FALSE)</f>
        <v>4.4 Add and Remove Member Review Required</v>
      </c>
      <c r="C21" s="346" t="str">
        <f>VLOOKUP(A21,'S6 Details'!18:70,9,FALSE)</f>
        <v>Design and review complete</v>
      </c>
      <c r="D21" s="104">
        <f>VLOOKUP(A21,'S6 Details'!18:70,4,FALSE)</f>
        <v>44349</v>
      </c>
      <c r="E21" s="346">
        <f>VLOOKUP(A21,'S6 Details'!A18:Q73,17,0)</f>
        <v>5</v>
      </c>
    </row>
    <row r="22" spans="1:5" ht="14.5" x14ac:dyDescent="0.35">
      <c r="A22" s="1">
        <v>1873340</v>
      </c>
      <c r="B22" s="26" t="str">
        <f>VLOOKUP(A22,'S6 Details'!19:71,2,FALSE)</f>
        <v>RAC Page Level &amp; Field Level Help</v>
      </c>
      <c r="C22" s="346" t="str">
        <f>VLOOKUP(A22,'S6 Details'!19:71,9,FALSE)</f>
        <v>No TC Needed</v>
      </c>
      <c r="D22" s="104">
        <f>VLOOKUP(A22,'S6 Details'!19:71,4,FALSE)</f>
        <v>44342</v>
      </c>
      <c r="E22" s="346">
        <f>VLOOKUP(A22,'S6 Details'!A19:Q74,17,0)</f>
        <v>0</v>
      </c>
    </row>
    <row r="23" spans="1:5" ht="14.5" x14ac:dyDescent="0.35">
      <c r="A23" s="1">
        <v>1873341</v>
      </c>
      <c r="B23" s="26" t="str">
        <f>VLOOKUP(A23,'S6 Details'!20:72,2,FALSE)</f>
        <v>RAC Reference Tables</v>
      </c>
      <c r="C23" s="346" t="str">
        <f>VLOOKUP(A23,'S6 Details'!20:72,9,FALSE)</f>
        <v>No TC Needed</v>
      </c>
      <c r="D23" s="104" t="str">
        <f>VLOOKUP(A23,'S6 Details'!20:72,4,FALSE)</f>
        <v>NA</v>
      </c>
      <c r="E23" s="346">
        <f>VLOOKUP(A23,'S6 Details'!A20:Q75,17,0)</f>
        <v>0</v>
      </c>
    </row>
    <row r="24" spans="1:5" ht="14.5" x14ac:dyDescent="0.35">
      <c r="A24" s="1">
        <v>1873352</v>
      </c>
      <c r="B24" s="26" t="str">
        <f>VLOOKUP(A24,'S6 Details'!21:73,2,FALSE)</f>
        <v>RAC Validations &amp; Masks</v>
      </c>
      <c r="C24" s="346" t="str">
        <f>VLOOKUP(A24,'S6 Details'!21:73,9,FALSE)</f>
        <v>No TC Needed</v>
      </c>
      <c r="D24" s="104" t="str">
        <f>VLOOKUP(A24,'S6 Details'!21:73,4,FALSE)</f>
        <v>NA</v>
      </c>
      <c r="E24" s="346">
        <f>VLOOKUP(A24,'S6 Details'!A21:Q76,17,0)</f>
        <v>0</v>
      </c>
    </row>
    <row r="25" spans="1:5" ht="14.5" x14ac:dyDescent="0.35">
      <c r="A25" s="1">
        <v>1868186</v>
      </c>
      <c r="B25" s="26" t="str">
        <f>VLOOKUP(A25,'S6 Details'!22:74,2,FALSE)</f>
        <v>Remove KY Specific Functionality on the Dashboard</v>
      </c>
      <c r="C25" s="346" t="s">
        <v>104</v>
      </c>
      <c r="D25" s="104">
        <f>VLOOKUP(A25,'S6 Details'!22:74,4,FALSE)</f>
        <v>44358</v>
      </c>
      <c r="E25" s="346">
        <f>VLOOKUP(A25,'S6 Details'!A22:Q77,17,0)</f>
        <v>18</v>
      </c>
    </row>
    <row r="26" spans="1:5" ht="14.5" x14ac:dyDescent="0.35">
      <c r="A26" s="1">
        <v>1868192</v>
      </c>
      <c r="B26" s="26" t="str">
        <f>VLOOKUP(A26,'S6 Details'!23:75,2,FALSE)</f>
        <v>Remove KY Specific Notifications</v>
      </c>
      <c r="C26" s="346" t="str">
        <f>VLOOKUP(A26,'S6 Details'!23:75,9,FALSE)</f>
        <v>Deferred US</v>
      </c>
      <c r="D26" s="104" t="str">
        <f>VLOOKUP(A26,'S6 Details'!23:75,4,FALSE)</f>
        <v>NA</v>
      </c>
      <c r="E26" s="346">
        <f>VLOOKUP(A26,'S6 Details'!A23:Q78,17,0)</f>
        <v>0</v>
      </c>
    </row>
    <row r="27" spans="1:5" ht="14.5" x14ac:dyDescent="0.35">
      <c r="A27" s="1">
        <v>1868195</v>
      </c>
      <c r="B27" s="26" t="str">
        <f>VLOOKUP(A27,'S6 Details'!24:76,2,FALSE)</f>
        <v>Replacing "Absent Parent" wording with "Out of Household Parent" on all screens in the portal</v>
      </c>
      <c r="C27" s="346" t="str">
        <f>VLOOKUP(A27,'S6 Details'!24:76,9,FALSE)</f>
        <v>No TC Needed</v>
      </c>
      <c r="D27" s="104">
        <f>VLOOKUP(A27,'S6 Details'!24:76,4,FALSE)</f>
        <v>44356</v>
      </c>
      <c r="E27" s="346">
        <f>VLOOKUP(A27,'S6 Details'!A24:Q79,17,0)</f>
        <v>0</v>
      </c>
    </row>
    <row r="28" spans="1:5" ht="14.5" x14ac:dyDescent="0.35">
      <c r="A28" s="179">
        <v>1883125</v>
      </c>
      <c r="B28" s="26" t="str">
        <f>VLOOKUP(A28,'S6 Details'!25:77,2,FALSE)</f>
        <v>2 SNAP 6 Month Reporting Flow</v>
      </c>
      <c r="C28" s="346" t="str">
        <f>VLOOKUP(A28,'S6 Details'!25:77,9,FALSE)</f>
        <v>Deferred US</v>
      </c>
      <c r="D28" s="104" t="str">
        <f>VLOOKUP(A28,'S6 Details'!25:77,4,FALSE)</f>
        <v>NA</v>
      </c>
      <c r="E28" s="346" t="str">
        <f>VLOOKUP(A28,'S6 Details'!A25:Q80,17,0)</f>
        <v>NA</v>
      </c>
    </row>
    <row r="29" spans="1:5" ht="14.5" x14ac:dyDescent="0.35">
      <c r="A29" s="179">
        <v>1883126</v>
      </c>
      <c r="B29" s="26" t="str">
        <f>VLOOKUP(A29,'S6 Details'!26:78,2,FALSE)</f>
        <v>2.1 Get Started on the SNAP 6 Month Report</v>
      </c>
      <c r="C29" s="346" t="str">
        <f>VLOOKUP(A29,'S6 Details'!26:78,9,FALSE)</f>
        <v>Deferred US</v>
      </c>
      <c r="D29" s="104" t="str">
        <f>VLOOKUP(A29,'S6 Details'!26:78,4,FALSE)</f>
        <v>NA</v>
      </c>
      <c r="E29" s="346">
        <f>VLOOKUP(A29,'S6 Details'!A26:Q81,17,0)</f>
        <v>0</v>
      </c>
    </row>
    <row r="30" spans="1:5" ht="14.5" x14ac:dyDescent="0.35">
      <c r="A30" s="179">
        <v>1883127</v>
      </c>
      <c r="B30" s="26" t="str">
        <f>VLOOKUP(A30,'S6 Details'!27:79,2,FALSE)</f>
        <v>2.2 SNAP 6 Month Report Summary</v>
      </c>
      <c r="C30" s="346" t="str">
        <f>VLOOKUP(A30,'S6 Details'!27:79,9,FALSE)</f>
        <v>Deferred US</v>
      </c>
      <c r="D30" s="104" t="str">
        <f>VLOOKUP(A30,'S6 Details'!27:79,4,FALSE)</f>
        <v>NA</v>
      </c>
      <c r="E30" s="346">
        <f>VLOOKUP(A30,'S6 Details'!A27:Q82,17,0)</f>
        <v>0</v>
      </c>
    </row>
    <row r="31" spans="1:5" ht="14.5" x14ac:dyDescent="0.35">
      <c r="A31" s="179">
        <v>1883128</v>
      </c>
      <c r="B31" s="26" t="str">
        <f>VLOOKUP(A31,'S6 Details'!28:80,2,FALSE)</f>
        <v>2.3 Adding a Member in SNAP 6 Month Report</v>
      </c>
      <c r="C31" s="346" t="str">
        <f>VLOOKUP(A31,'S6 Details'!28:80,9,FALSE)</f>
        <v>Deferred US</v>
      </c>
      <c r="D31" s="104" t="str">
        <f>VLOOKUP(A31,'S6 Details'!28:80,4,FALSE)</f>
        <v>NA</v>
      </c>
      <c r="E31" s="346">
        <f>VLOOKUP(A31,'S6 Details'!A28:Q83,17,0)</f>
        <v>0</v>
      </c>
    </row>
    <row r="32" spans="1:5" ht="14.5" x14ac:dyDescent="0.35">
      <c r="A32" s="179">
        <v>1883129</v>
      </c>
      <c r="B32" s="26" t="str">
        <f>VLOOKUP(A32,'S6 Details'!29:81,2,FALSE)</f>
        <v>2.4 Leave SNAP 6 Month Report</v>
      </c>
      <c r="C32" s="346" t="str">
        <f>VLOOKUP(A32,'S6 Details'!29:81,9,FALSE)</f>
        <v>Deferred US</v>
      </c>
      <c r="D32" s="104" t="str">
        <f>VLOOKUP(A32,'S6 Details'!29:81,4,FALSE)</f>
        <v>NA</v>
      </c>
      <c r="E32" s="346">
        <f>VLOOKUP(A32,'S6 Details'!A29:Q84,17,0)</f>
        <v>0</v>
      </c>
    </row>
    <row r="33" spans="1:5" ht="14.5" x14ac:dyDescent="0.35">
      <c r="A33" s="211">
        <v>1883130</v>
      </c>
      <c r="B33" s="26" t="str">
        <f>VLOOKUP(A33,'S6 Details'!30:82,2,FALSE)</f>
        <v>2.5 Pre-Fill Data for SNAP 6 Month Report</v>
      </c>
      <c r="C33" s="346" t="str">
        <f>VLOOKUP(A33,'S6 Details'!30:82,9,FALSE)</f>
        <v>Deferred US</v>
      </c>
      <c r="D33" s="104" t="str">
        <f>VLOOKUP(A33,'S6 Details'!30:82,4,FALSE)</f>
        <v>NA</v>
      </c>
      <c r="E33" s="346">
        <f>VLOOKUP(A33,'S6 Details'!A30:Q85,17,0)</f>
        <v>0</v>
      </c>
    </row>
    <row r="34" spans="1:5" ht="14.5" x14ac:dyDescent="0.35">
      <c r="A34" s="211">
        <v>1883131</v>
      </c>
      <c r="B34" s="26" t="str">
        <f>VLOOKUP(A34,'S6 Details'!31:83,2,FALSE)</f>
        <v>2.6 Accessing SNAP 6 Month Report Flow</v>
      </c>
      <c r="C34" s="346" t="str">
        <f>VLOOKUP(A34,'S6 Details'!31:83,9,FALSE)</f>
        <v>Deferred US</v>
      </c>
      <c r="D34" s="104" t="str">
        <f>VLOOKUP(A34,'S6 Details'!31:83,4,FALSE)</f>
        <v>NA</v>
      </c>
      <c r="E34" s="346" t="str">
        <f>VLOOKUP(A34,'S6 Details'!A31:Q86,17,0)</f>
        <v>NA</v>
      </c>
    </row>
    <row r="35" spans="1:5" ht="14.5" x14ac:dyDescent="0.35">
      <c r="A35" s="211">
        <v>1883173</v>
      </c>
      <c r="B35" s="26" t="str">
        <f>VLOOKUP(A35,'S6 Details'!32:84,2,FALSE)</f>
        <v>2.1 Individual Dashboard – First Time User</v>
      </c>
      <c r="C35" s="346" t="str">
        <f>VLOOKUP(A35,'S6 Details'!32:84,9,FALSE)</f>
        <v>Design and review complete</v>
      </c>
      <c r="D35" s="104">
        <f>VLOOKUP(A35,'S6 Details'!32:84,4,FALSE)</f>
        <v>44357</v>
      </c>
      <c r="E35" s="346">
        <f>VLOOKUP(A35,'S6 Details'!A32:Q87,17,0)</f>
        <v>6</v>
      </c>
    </row>
    <row r="36" spans="1:5" ht="14.5" x14ac:dyDescent="0.35">
      <c r="A36" s="211">
        <v>1883174</v>
      </c>
      <c r="B36" s="26" t="str">
        <f>VLOOKUP(A36,'S6 Details'!33:85,2,FALSE)</f>
        <v>2.2 Individual Dashboard – Existing User</v>
      </c>
      <c r="C36" s="346" t="str">
        <f>VLOOKUP(A36,'S6 Details'!33:85,9,FALSE)</f>
        <v>Design and review complete</v>
      </c>
      <c r="D36" s="104">
        <f>VLOOKUP(A36,'S6 Details'!33:85,4,FALSE)</f>
        <v>44355</v>
      </c>
      <c r="E36" s="346">
        <f>VLOOKUP(A36,'S6 Details'!A33:Q88,17,0)</f>
        <v>15</v>
      </c>
    </row>
    <row r="37" spans="1:5" ht="14.5" x14ac:dyDescent="0.35">
      <c r="A37" s="179">
        <v>1883176</v>
      </c>
      <c r="B37" s="26" t="str">
        <f>VLOOKUP(A37,'S6 Details'!34:86,2,FALSE)</f>
        <v>2.3 Dashboard Widgets</v>
      </c>
      <c r="C37" s="346" t="str">
        <f>VLOOKUP(A37,'S6 Details'!34:86,9,FALSE)</f>
        <v>Clubbed with other US</v>
      </c>
      <c r="D37" s="104">
        <f>VLOOKUP(A37,'S6 Details'!34:86,4,FALSE)</f>
        <v>44354</v>
      </c>
      <c r="E37" s="346" t="str">
        <f>VLOOKUP(A37,'S6 Details'!A34:Q89,17,0)</f>
        <v>NA</v>
      </c>
    </row>
    <row r="38" spans="1:5" ht="14.5" x14ac:dyDescent="0.35">
      <c r="A38" s="1">
        <v>1882682</v>
      </c>
      <c r="B38" s="26" t="str">
        <f>VLOOKUP(A38,'S6 Details'!35:87,2,FALSE)</f>
        <v>2.3.1 Dashboard Widgets - Benefits</v>
      </c>
      <c r="C38" s="346" t="str">
        <f>VLOOKUP(A38,'S6 Details'!35:87,9,FALSE)</f>
        <v>Design and review complete</v>
      </c>
      <c r="D38" s="104">
        <f>VLOOKUP(A38,'S6 Details'!35:87,4,FALSE)</f>
        <v>44350</v>
      </c>
      <c r="E38" s="346">
        <f>VLOOKUP(A38,'S6 Details'!A35:Q90,17,0)</f>
        <v>8</v>
      </c>
    </row>
    <row r="39" spans="1:5" ht="14.5" x14ac:dyDescent="0.35">
      <c r="A39" s="1">
        <v>1882683</v>
      </c>
      <c r="B39" s="26" t="str">
        <f>VLOOKUP(A39,'S6 Details'!36:88,2,FALSE)</f>
        <v>2.3.2 Dashboard Widgets - Message Center</v>
      </c>
      <c r="C39" s="346" t="str">
        <f>VLOOKUP(A39,'S6 Details'!36:88,9,FALSE)</f>
        <v>Deferred US</v>
      </c>
      <c r="D39" s="104" t="str">
        <f>VLOOKUP(A39,'S6 Details'!36:88,4,FALSE)</f>
        <v>NA</v>
      </c>
      <c r="E39" s="346">
        <f>VLOOKUP(A39,'S6 Details'!A36:Q91,17,0)</f>
        <v>0</v>
      </c>
    </row>
    <row r="40" spans="1:5" ht="14.5" x14ac:dyDescent="0.35">
      <c r="A40" s="1">
        <v>1882684</v>
      </c>
      <c r="B40" s="26" t="str">
        <f>VLOOKUP(A40,'S6 Details'!37:89,2,FALSE)</f>
        <v>2.3.3 Dashboard Widgets - I want to…</v>
      </c>
      <c r="C40" s="346" t="str">
        <f>VLOOKUP(A40,'S6 Details'!37:89,9,FALSE)</f>
        <v>Design and review complete</v>
      </c>
      <c r="D40" s="104">
        <f>VLOOKUP(A40,'S6 Details'!37:89,4,FALSE)</f>
        <v>44355</v>
      </c>
      <c r="E40" s="346">
        <f>VLOOKUP(A40,'S6 Details'!A37:Q92,17,0)</f>
        <v>5</v>
      </c>
    </row>
    <row r="41" spans="1:5" ht="14.5" x14ac:dyDescent="0.35">
      <c r="A41" s="179">
        <v>1883178</v>
      </c>
      <c r="B41" s="26" t="str">
        <f>VLOOKUP(A41,'S6 Details'!38:90,2,FALSE)</f>
        <v>2.4 Dashboard Navigation</v>
      </c>
      <c r="C41" s="346" t="str">
        <f>VLOOKUP(A41,'S6 Details'!38:90,9,FALSE)</f>
        <v>Design and review complete</v>
      </c>
      <c r="D41" s="104">
        <f>VLOOKUP(A41,'S6 Details'!38:90,4,FALSE)</f>
        <v>44354</v>
      </c>
      <c r="E41" s="346">
        <f>VLOOKUP(A41,'S6 Details'!A38:Q93,17,0)</f>
        <v>2</v>
      </c>
    </row>
    <row r="42" spans="1:5" ht="14.5" x14ac:dyDescent="0.35">
      <c r="A42" s="179">
        <v>1883179</v>
      </c>
      <c r="B42" s="26" t="str">
        <f>VLOOKUP(A42,'S6 Details'!39:91,2,FALSE)</f>
        <v>2.5 Delete Application screen</v>
      </c>
      <c r="C42" s="346" t="str">
        <f>VLOOKUP(A42,'S6 Details'!39:91,9,FALSE)</f>
        <v>Design and review complete</v>
      </c>
      <c r="D42" s="104">
        <f>VLOOKUP(A42,'S6 Details'!39:91,4,FALSE)</f>
        <v>44349</v>
      </c>
      <c r="E42" s="346">
        <f>VLOOKUP(A42,'S6 Details'!A39:Q94,17,0)</f>
        <v>6</v>
      </c>
    </row>
    <row r="43" spans="1:5" ht="14.5" x14ac:dyDescent="0.35">
      <c r="A43" s="179">
        <v>1883180</v>
      </c>
      <c r="B43" s="26" t="str">
        <f>VLOOKUP(A43,'S6 Details'!40:92,2,FALSE)</f>
        <v>3.1.1 Benefits</v>
      </c>
      <c r="C43" s="346" t="str">
        <f>VLOOKUP(A43,'S6 Details'!40:92,9,FALSE)</f>
        <v>Design and review complete</v>
      </c>
      <c r="D43" s="104">
        <f>VLOOKUP(A43,'S6 Details'!40:92,4,FALSE)</f>
        <v>44351</v>
      </c>
      <c r="E43" s="346">
        <f>VLOOKUP(A43,'S6 Details'!A40:Q95,17,0)</f>
        <v>8</v>
      </c>
    </row>
    <row r="44" spans="1:5" ht="14.5" x14ac:dyDescent="0.35">
      <c r="A44" s="211">
        <v>1883183</v>
      </c>
      <c r="B44" s="26" t="str">
        <f>VLOOKUP(A44,'S6 Details'!41:93,2,FALSE)</f>
        <v>3.1.1.1 Cases Modes and Program Statuses</v>
      </c>
      <c r="C44" s="346" t="str">
        <f>VLOOKUP(A44,'S6 Details'!41:93,9,FALSE)</f>
        <v>Design and review complete</v>
      </c>
      <c r="D44" s="104">
        <f>VLOOKUP(A44,'S6 Details'!41:93,4,FALSE)</f>
        <v>44348</v>
      </c>
      <c r="E44" s="346">
        <f>VLOOKUP(A44,'S6 Details'!A41:Q96,17,0)</f>
        <v>7</v>
      </c>
    </row>
    <row r="45" spans="1:5" ht="14.5" x14ac:dyDescent="0.35">
      <c r="A45" s="179">
        <v>1883184</v>
      </c>
      <c r="B45" s="26" t="str">
        <f>VLOOKUP(A45,'S6 Details'!42:94,2,FALSE)</f>
        <v>3.1.1.2 Program Tiles</v>
      </c>
      <c r="C45" s="346" t="str">
        <f>VLOOKUP(A45,'S6 Details'!42:94,9,FALSE)</f>
        <v>Design and review complete</v>
      </c>
      <c r="D45" s="104">
        <f>VLOOKUP(A45,'S6 Details'!42:94,4,FALSE)</f>
        <v>44354</v>
      </c>
      <c r="E45" s="346">
        <f>VLOOKUP(A45,'S6 Details'!A42:Q97,17,0)</f>
        <v>14</v>
      </c>
    </row>
    <row r="46" spans="1:5" ht="14.5" x14ac:dyDescent="0.35">
      <c r="A46" s="211">
        <v>1883186</v>
      </c>
      <c r="B46" s="26" t="str">
        <f>VLOOKUP(A46,'S6 Details'!43:95,2,FALSE)</f>
        <v xml:space="preserve">3.1.2 More Help and Information    </v>
      </c>
      <c r="C46" s="346" t="str">
        <f>VLOOKUP(A46,'S6 Details'!43:95,9,FALSE)</f>
        <v>Design and review complete</v>
      </c>
      <c r="D46" s="104">
        <f>VLOOKUP(A46,'S6 Details'!43:95,4,FALSE)</f>
        <v>44350</v>
      </c>
      <c r="E46" s="346">
        <f>VLOOKUP(A46,'S6 Details'!A43:Q98,17,0)</f>
        <v>6</v>
      </c>
    </row>
    <row r="47" spans="1:5" ht="14.5" x14ac:dyDescent="0.35">
      <c r="A47" s="179">
        <v>1883187</v>
      </c>
      <c r="B47" s="26" t="str">
        <f>VLOOKUP(A47,'S6 Details'!44:96,2,FALSE)</f>
        <v>3.2 My Information</v>
      </c>
      <c r="C47" s="346" t="str">
        <f>VLOOKUP(A47,'S6 Details'!44:96,9,FALSE)</f>
        <v>Clubbed with other US</v>
      </c>
      <c r="D47" s="104">
        <f>VLOOKUP(A47,'S6 Details'!44:96,4,FALSE)</f>
        <v>44355</v>
      </c>
      <c r="E47" s="346" t="str">
        <f>VLOOKUP(A47,'S6 Details'!A44:Q99,17,0)</f>
        <v>NA</v>
      </c>
    </row>
    <row r="48" spans="1:5" ht="14.5" x14ac:dyDescent="0.35">
      <c r="A48" s="211">
        <v>1883189</v>
      </c>
      <c r="B48" s="26" t="str">
        <f>VLOOKUP(A48,'S6 Details'!45:97,2,FALSE)</f>
        <v>3.2.1 My Information - Landing screen</v>
      </c>
      <c r="C48" s="346" t="str">
        <f>VLOOKUP(A48,'S6 Details'!45:97,9,FALSE)</f>
        <v>Design and review complete</v>
      </c>
      <c r="D48" s="104">
        <f>VLOOKUP(A48,'S6 Details'!45:97,4,FALSE)</f>
        <v>44356</v>
      </c>
      <c r="E48" s="346">
        <f>VLOOKUP(A48,'S6 Details'!A45:Q100,17,0)</f>
        <v>5</v>
      </c>
    </row>
    <row r="49" spans="1:5" ht="14.5" x14ac:dyDescent="0.35">
      <c r="A49" s="211">
        <v>1883191</v>
      </c>
      <c r="B49" s="26" t="str">
        <f>VLOOKUP(A49,'S6 Details'!46:98,2,FALSE)</f>
        <v>3.2.2 My Information - Change Email Address</v>
      </c>
      <c r="C49" s="346" t="str">
        <f>VLOOKUP(A49,'S6 Details'!46:98,9,FALSE)</f>
        <v>Design and review complete</v>
      </c>
      <c r="D49" s="104">
        <f>VLOOKUP(A49,'S6 Details'!46:98,4,FALSE)</f>
        <v>44355</v>
      </c>
      <c r="E49" s="346">
        <f>VLOOKUP(A49,'S6 Details'!A46:Q101,17,0)</f>
        <v>5</v>
      </c>
    </row>
    <row r="50" spans="1:5" ht="14.5" x14ac:dyDescent="0.35">
      <c r="A50" s="211">
        <v>1883192</v>
      </c>
      <c r="B50" s="26" t="str">
        <f>VLOOKUP(A50,'S6 Details'!47:99,2,FALSE)</f>
        <v>3.2.3 My Information - Change Contact Method(s)</v>
      </c>
      <c r="C50" s="346" t="str">
        <f>VLOOKUP(A50,'S6 Details'!47:99,9,FALSE)</f>
        <v>Design and review complete</v>
      </c>
      <c r="D50" s="104">
        <f>VLOOKUP(A50,'S6 Details'!47:99,4,FALSE)</f>
        <v>44355</v>
      </c>
      <c r="E50" s="346">
        <f>VLOOKUP(A50,'S6 Details'!A47:Q102,17,0)</f>
        <v>4</v>
      </c>
    </row>
    <row r="51" spans="1:5" ht="14.5" x14ac:dyDescent="0.35">
      <c r="A51" s="211">
        <v>1883194</v>
      </c>
      <c r="B51" s="26" t="str">
        <f>VLOOKUP(A51,'S6 Details'!48:100,2,FALSE)</f>
        <v>Client Dashboard Validations &amp; Masks</v>
      </c>
      <c r="C51" s="346" t="str">
        <f>VLOOKUP(A51,'S6 Details'!48:100,9,FALSE)</f>
        <v>No TC Needed</v>
      </c>
      <c r="D51" s="104" t="str">
        <f>VLOOKUP(A51,'S6 Details'!48:100,4,FALSE)</f>
        <v>NA</v>
      </c>
      <c r="E51" s="346">
        <f>VLOOKUP(A51,'S6 Details'!A48:Q103,17,0)</f>
        <v>0</v>
      </c>
    </row>
    <row r="52" spans="1:5" ht="14.5" x14ac:dyDescent="0.35">
      <c r="A52" s="211">
        <v>1883195</v>
      </c>
      <c r="B52" s="26" t="str">
        <f>VLOOKUP(A52,'S6 Details'!49:101,2,FALSE)</f>
        <v>MaineCare Types</v>
      </c>
      <c r="C52" s="346" t="str">
        <f>VLOOKUP(A52,'S6 Details'!49:101,9,FALSE)</f>
        <v>Clubbed with other US</v>
      </c>
      <c r="D52" s="104" t="str">
        <f>VLOOKUP(A52,'S6 Details'!49:101,4,FALSE)</f>
        <v>NA</v>
      </c>
      <c r="E52" s="346">
        <f>VLOOKUP(A52,'S6 Details'!A49:Q104,17,0)</f>
        <v>0</v>
      </c>
    </row>
    <row r="53" spans="1:5" ht="14.5" x14ac:dyDescent="0.35">
      <c r="A53" s="211">
        <v>1883193</v>
      </c>
      <c r="B53" s="26" t="str">
        <f>VLOOKUP(A53,'S6 Details'!50:102,2,FALSE)</f>
        <v>Notifications &amp; To Do's</v>
      </c>
      <c r="C53" s="346" t="str">
        <f>VLOOKUP(A53,'S6 Details'!50:102,9,FALSE)</f>
        <v>Deferred US</v>
      </c>
      <c r="D53" s="104" t="str">
        <f>VLOOKUP(A53,'S6 Details'!50:102,4,FALSE)</f>
        <v>NA</v>
      </c>
      <c r="E53" s="346" t="str">
        <f>VLOOKUP(A53,'S6 Details'!A50:Q105,17,0)</f>
        <v>NA</v>
      </c>
    </row>
    <row r="54" spans="1:5" ht="14.5" x14ac:dyDescent="0.35">
      <c r="A54" s="211">
        <v>1883372</v>
      </c>
      <c r="B54" s="26" t="str">
        <f>VLOOKUP(A54,'S6 Details'!51:103,2,FALSE)</f>
        <v>Renewal Submission</v>
      </c>
      <c r="C54" s="346" t="str">
        <f>VLOOKUP(A54,'S6 Details'!51:103,9,FALSE)</f>
        <v>Deferred US</v>
      </c>
      <c r="D54" s="104" t="str">
        <f>VLOOKUP(A54,'S6 Details'!51:103,4,FALSE)</f>
        <v>NA</v>
      </c>
      <c r="E54" s="346">
        <f>VLOOKUP(A54,'S6 Details'!A51:Q106,17,0)</f>
        <v>0</v>
      </c>
    </row>
    <row r="55" spans="1:5" ht="14.5" x14ac:dyDescent="0.35">
      <c r="A55" s="211">
        <v>1883369</v>
      </c>
      <c r="B55" s="26" t="str">
        <f>VLOOKUP(A55,'S6 Details'!52:104,2,FALSE)</f>
        <v>Report a Change Data Prefill</v>
      </c>
      <c r="C55" s="346" t="str">
        <f>VLOOKUP(A55,'S6 Details'!52:104,9,FALSE)</f>
        <v>Design and review complete</v>
      </c>
      <c r="D55" s="104" t="str">
        <f>VLOOKUP(A55,'S6 Details'!52:104,4,FALSE)</f>
        <v>TBD</v>
      </c>
      <c r="E55" s="346">
        <f>VLOOKUP(A55,'S6 Details'!A52:Q107,17,0)</f>
        <v>5</v>
      </c>
    </row>
    <row r="56" spans="1:5" x14ac:dyDescent="0.3">
      <c r="A56" s="414" t="s">
        <v>110</v>
      </c>
      <c r="B56" s="424"/>
      <c r="C56" s="424"/>
      <c r="D56" s="415"/>
      <c r="E56" s="346">
        <f>SUM(E6:E55)</f>
        <v>211</v>
      </c>
    </row>
    <row r="57" spans="1:5" x14ac:dyDescent="0.3">
      <c r="A57" s="41"/>
      <c r="B57" s="26"/>
      <c r="C57" s="346"/>
      <c r="D57" s="104"/>
      <c r="E57" s="346"/>
    </row>
    <row r="58" spans="1:5" x14ac:dyDescent="0.3">
      <c r="A58" s="41"/>
      <c r="B58" s="26"/>
      <c r="C58" s="346"/>
      <c r="D58" s="104"/>
      <c r="E58" s="346"/>
    </row>
    <row r="59" spans="1:5" x14ac:dyDescent="0.3">
      <c r="A59" s="41"/>
      <c r="B59" s="26"/>
      <c r="C59" s="346"/>
      <c r="D59" s="104"/>
      <c r="E59" s="346"/>
    </row>
    <row r="60" spans="1:5" x14ac:dyDescent="0.3">
      <c r="A60" s="41"/>
      <c r="B60" s="26"/>
      <c r="C60" s="346"/>
      <c r="D60" s="104"/>
      <c r="E60" s="346"/>
    </row>
    <row r="61" spans="1:5" x14ac:dyDescent="0.3">
      <c r="A61" s="41"/>
      <c r="B61" s="26"/>
      <c r="C61" s="346"/>
      <c r="D61" s="104"/>
      <c r="E61" s="346"/>
    </row>
    <row r="62" spans="1:5" x14ac:dyDescent="0.3">
      <c r="A62" s="41"/>
      <c r="B62" s="26"/>
      <c r="C62" s="346"/>
      <c r="D62" s="104"/>
      <c r="E62" s="346"/>
    </row>
    <row r="63" spans="1:5" x14ac:dyDescent="0.3">
      <c r="A63" s="41"/>
      <c r="B63" s="26"/>
      <c r="C63" s="346"/>
      <c r="D63" s="104"/>
      <c r="E63" s="346"/>
    </row>
    <row r="64" spans="1:5" x14ac:dyDescent="0.3">
      <c r="A64" s="41"/>
      <c r="B64" s="26"/>
      <c r="C64" s="346"/>
      <c r="D64" s="104"/>
      <c r="E64" s="346"/>
    </row>
    <row r="65" spans="1:5" x14ac:dyDescent="0.3">
      <c r="A65" s="41"/>
      <c r="B65" s="26"/>
      <c r="C65" s="346"/>
      <c r="D65" s="104"/>
      <c r="E65" s="346"/>
    </row>
    <row r="66" spans="1:5" x14ac:dyDescent="0.3">
      <c r="A66" s="41"/>
      <c r="B66" s="26"/>
      <c r="C66" s="346"/>
      <c r="D66" s="104"/>
      <c r="E66" s="346"/>
    </row>
    <row r="67" spans="1:5" x14ac:dyDescent="0.3">
      <c r="A67" s="41"/>
      <c r="B67" s="26"/>
      <c r="C67" s="346"/>
      <c r="D67" s="104"/>
      <c r="E67" s="346"/>
    </row>
    <row r="68" spans="1:5" x14ac:dyDescent="0.3">
      <c r="A68" s="41"/>
      <c r="B68" s="26"/>
      <c r="C68" s="346"/>
      <c r="D68" s="104"/>
      <c r="E68" s="346"/>
    </row>
    <row r="69" spans="1:5" x14ac:dyDescent="0.3">
      <c r="A69" s="41"/>
      <c r="B69" s="26"/>
      <c r="C69" s="346"/>
      <c r="D69" s="104"/>
      <c r="E69" s="346"/>
    </row>
    <row r="70" spans="1:5" x14ac:dyDescent="0.3">
      <c r="A70" s="395"/>
      <c r="B70" s="395"/>
      <c r="C70" s="395"/>
      <c r="D70" s="395"/>
      <c r="E70" s="346"/>
    </row>
  </sheetData>
  <autoFilter ref="A5:E56" xr:uid="{33A3067F-150A-42CC-8EF0-760D8E71F90A}"/>
  <mergeCells count="3">
    <mergeCell ref="A1:J1"/>
    <mergeCell ref="A70:D70"/>
    <mergeCell ref="A56:D56"/>
  </mergeCells>
  <conditionalFormatting sqref="A56:A64">
    <cfRule type="duplicateValues" dxfId="9" priority="18"/>
  </conditionalFormatting>
  <conditionalFormatting sqref="A56:A64">
    <cfRule type="duplicateValues" dxfId="8" priority="17"/>
  </conditionalFormatting>
  <conditionalFormatting sqref="A65">
    <cfRule type="duplicateValues" dxfId="7" priority="16"/>
  </conditionalFormatting>
  <conditionalFormatting sqref="A66:A67">
    <cfRule type="duplicateValues" dxfId="6" priority="15"/>
  </conditionalFormatting>
  <conditionalFormatting sqref="A68">
    <cfRule type="duplicateValues" dxfId="5" priority="14"/>
  </conditionalFormatting>
  <conditionalFormatting sqref="A69">
    <cfRule type="duplicateValues" dxfId="4" priority="13"/>
  </conditionalFormatting>
  <conditionalFormatting sqref="A15">
    <cfRule type="duplicateValues" dxfId="3" priority="4"/>
  </conditionalFormatting>
  <conditionalFormatting sqref="A16">
    <cfRule type="duplicateValues" dxfId="2" priority="3"/>
  </conditionalFormatting>
  <conditionalFormatting sqref="A20:A21">
    <cfRule type="duplicateValues" dxfId="1" priority="2"/>
  </conditionalFormatting>
  <conditionalFormatting sqref="A20:A21">
    <cfRule type="duplicateValues" dxfId="0" priority="1"/>
  </conditionalFormatting>
  <hyperlinks>
    <hyperlink ref="A6" r:id="rId1" display="https://octane.deloitte.com/ui/entity-navigation.jsp?p=1001/399004&amp;entityType=work_item&amp;id=1845595" xr:uid="{5B1A253C-9518-40CA-842D-763143F57DD5}"/>
    <hyperlink ref="A7" r:id="rId2" display="https://octane.deloitte.com/ui/entity-navigation.jsp?p=1001/399004&amp;entityType=work_item&amp;id=1873354" xr:uid="{466DF466-EC38-4C9F-9E79-E3F5F6CE3271}"/>
    <hyperlink ref="A8" r:id="rId3" display="https://octane.deloitte.com/ui/entity-navigation.jsp?p=1001/399004&amp;entityType=work_item&amp;id=1868511" xr:uid="{F38C2404-BE78-4C5F-B264-75CEEE88CC1B}"/>
    <hyperlink ref="A9" r:id="rId4" display="https://octane.deloitte.com/ui/entity-navigation.jsp?p=1001/399004&amp;entityType=work_item&amp;id=1873311" xr:uid="{EF6A50A3-4536-4D20-B588-F5F953648934}"/>
    <hyperlink ref="A10" r:id="rId5" display="https://octane.deloitte.com/ui/entity-navigation.jsp?p=1001/399004&amp;entityType=work_item&amp;id=1873312" xr:uid="{F1D8D2C5-4A4E-45DD-8667-083C545F7026}"/>
    <hyperlink ref="A11" r:id="rId6" display="https://octane.deloitte.com/ui/entity-navigation.jsp?p=1001/399004&amp;entityType=work_item&amp;id=1873313" xr:uid="{84B90CC1-E1B8-4948-AAA7-C6F095A76DC3}"/>
    <hyperlink ref="A12" r:id="rId7" display="https://octane.deloitte.com/ui/entity-navigation.jsp?p=1001/399004&amp;entityType=work_item&amp;id=1873315" xr:uid="{22FA6113-44E6-4D78-BEC8-4C673E9AB9C4}"/>
    <hyperlink ref="A13" r:id="rId8" display="https://octane.deloitte.com/ui/entity-navigation.jsp?p=1001/399004&amp;entityType=work_item&amp;id=1873316" xr:uid="{E0B3C774-71EF-4664-BAB9-BB18454B1C6B}"/>
    <hyperlink ref="A14" r:id="rId9" display="https://octane.deloitte.com/ui/entity-navigation.jsp?p=1001/399004&amp;entityType=work_item&amp;id=1873317" xr:uid="{23AFA3C0-E04E-4772-90C9-3C242DD47F78}"/>
    <hyperlink ref="A15" r:id="rId10" display="https://octane.deloitte.com/ui/entity-navigation.jsp?p=1001/399004&amp;entityType=work_item&amp;id=1873324" xr:uid="{6422F9B2-E4DB-49C9-B67B-D780F85FE40A}"/>
    <hyperlink ref="A16" r:id="rId11" display="https://octane.deloitte.com/ui/entity-navigation.jsp?p=1001/399004&amp;entityType=work_item&amp;id=1873327" xr:uid="{5795C285-FEBE-4DC9-874B-1391C2410461}"/>
    <hyperlink ref="A17" r:id="rId12" display="https://octane.deloitte.com/ui/entity-navigation.jsp?p=1001/399004&amp;entityType=work_item&amp;id=1873330" xr:uid="{3D7FAD3E-A25B-4FF2-A3B3-2BEB663E0C2D}"/>
    <hyperlink ref="A18" r:id="rId13" display="https://octane.deloitte.com/ui/entity-navigation.jsp?p=1001/399004&amp;entityType=work_item&amp;id=1873335" xr:uid="{85C70057-2AE4-4A40-AA74-2A3790AA9C85}"/>
    <hyperlink ref="A19" r:id="rId14" display="https://octane.deloitte.com/ui/entity-navigation.jsp?p=1001/399004&amp;entityType=work_item&amp;id=1873337" xr:uid="{010CE18A-38FB-42AF-9673-0F9AA77B42D8}"/>
    <hyperlink ref="A20" r:id="rId15" display="https://octane.deloitte.com/ui/entity-navigation.jsp?p=1001/399004&amp;entityType=work_item&amp;id=1873338" xr:uid="{D16EF419-A6EB-43CB-86EB-836909CF364E}"/>
    <hyperlink ref="A21" r:id="rId16" display="https://octane.deloitte.com/ui/entity-navigation.jsp?p=1001/399004&amp;entityType=work_item&amp;id=1873339" xr:uid="{CDC93BA7-DC62-416A-9222-2752DEE81DAC}"/>
    <hyperlink ref="A22" r:id="rId17" display="https://octane.deloitte.com/ui/entity-navigation.jsp?p=1001/399004&amp;entityType=work_item&amp;id=1873340" xr:uid="{BABBA6E6-5446-484A-90BF-192057DD2124}"/>
    <hyperlink ref="A23" r:id="rId18" display="https://octane.deloitte.com/ui/entity-navigation.jsp?p=1001/399004&amp;entityType=work_item&amp;id=1873341" xr:uid="{77BC28B3-E9D8-4754-A31D-1E5F095C51E0}"/>
    <hyperlink ref="A24" r:id="rId19" display="https://octane.deloitte.com/ui/entity-navigation.jsp?p=1001/399004&amp;entityType=work_item&amp;id=1873352" xr:uid="{4905CC89-CD95-47B0-B9E7-986ABDA9C34A}"/>
    <hyperlink ref="A25" r:id="rId20" display="https://octane.deloitte.com/ui/entity-navigation.jsp?p=1001/399004&amp;entityType=work_item&amp;id=1868186" xr:uid="{2ED6B5B5-B2CB-4CBD-AC5B-7A3F6BB06892}"/>
    <hyperlink ref="A26" r:id="rId21" display="https://octane.deloitte.com/ui/entity-navigation.jsp?p=1001/399004&amp;entityType=work_item&amp;id=1868192" xr:uid="{2AE5374A-DAC1-4748-BE58-93756500E946}"/>
    <hyperlink ref="A27" r:id="rId22" display="https://octane.deloitte.com/ui/entity-navigation.jsp?p=1001/399004&amp;entityType=work_item&amp;id=1868195" xr:uid="{801E5CE3-4B22-4520-BF91-23F140F20D13}"/>
    <hyperlink ref="A33" r:id="rId23" display="https://octane.deloitte.com/ui/entity-navigation.jsp?p=1001/399004&amp;entityType=work_item&amp;id=1883130" xr:uid="{80B07E3C-97F0-4925-A52C-7CA7922E5B5F}"/>
    <hyperlink ref="A34" r:id="rId24" display="https://octane.deloitte.com/ui/entity-navigation.jsp?p=1001/399004&amp;entityType=work_item&amp;id=1883131" xr:uid="{6039E3FA-332D-4C2D-A1B5-5DAB74B6A780}"/>
    <hyperlink ref="A35" r:id="rId25" display="https://octane.deloitte.com/ui/entity-navigation.jsp?p=1001/399004&amp;entityType=work_item&amp;id=1883173" xr:uid="{FB2867AC-3001-42B5-B6DB-72E9B99A3244}"/>
    <hyperlink ref="A36" r:id="rId26" display="https://octane.deloitte.com/ui/entity-navigation.jsp?p=1001/399004&amp;entityType=work_item&amp;id=1883174" xr:uid="{F1CC5CEE-519A-46E9-B0DC-C395A72C7BA8}"/>
    <hyperlink ref="A44" r:id="rId27" display="https://octane.deloitte.com/ui/entity-navigation.jsp?p=1001/399004&amp;entityType=work_item&amp;id=1883183" xr:uid="{84192D61-CF26-4CD4-8A70-B3DFF019E4BB}"/>
    <hyperlink ref="A46" r:id="rId28" display="https://octane.deloitte.com/ui/entity-navigation.jsp?p=1001/399004&amp;entityType=work_item&amp;id=1883186" xr:uid="{BEFCE6BA-8AA2-4310-BD4D-98CDF02118D6}"/>
    <hyperlink ref="A48" r:id="rId29" display="https://octane.deloitte.com/ui/entity-navigation.jsp?p=1001/399004&amp;entityType=work_item&amp;id=1883189" xr:uid="{5E100C2B-F9DF-4635-A2FC-49AE2D75B602}"/>
    <hyperlink ref="A49" r:id="rId30" display="https://octane.deloitte.com/ui/entity-navigation.jsp?p=1001/399004&amp;entityType=work_item&amp;id=1883191" xr:uid="{5640565B-89AD-49BC-A0A5-A8892E2A5B81}"/>
    <hyperlink ref="A50" r:id="rId31" display="https://octane.deloitte.com/ui/entity-navigation.jsp?p=1001/399004&amp;entityType=work_item&amp;id=1883192" xr:uid="{FE4F9FC7-453F-408A-ADBB-D9FDC564E29F}"/>
    <hyperlink ref="A51" r:id="rId32" display="https://octane.deloitte.com/ui/entity-navigation.jsp?p=1001/399004&amp;entityType=work_item&amp;id=1883194" xr:uid="{80EA3536-EFAD-4C0B-9D65-184DD7152961}"/>
    <hyperlink ref="A52" r:id="rId33" display="https://octane.deloitte.com/ui/entity-navigation.jsp?p=1001/399004&amp;entityType=work_item&amp;id=1883195" xr:uid="{0DCCD9CA-1F96-4C92-B015-755CF35D7DCA}"/>
    <hyperlink ref="A53" r:id="rId34" display="https://octane.deloitte.com/ui/entity-navigation.jsp?p=1001/399004&amp;entityType=work_item&amp;id=1883193" xr:uid="{D7628BD8-1886-461B-88C2-AD76B090441A}"/>
    <hyperlink ref="A54" r:id="rId35" display="https://octane.deloitte.com/ui/entity-navigation.jsp?p=1001/399004&amp;entityType=work_item&amp;id=1883372" xr:uid="{6E9D47E3-6739-4EA3-A9C3-D559A72647F7}"/>
    <hyperlink ref="A55" r:id="rId36" display="https://octane.deloitte.com/ui/entity-navigation.jsp?p=1001/399004&amp;entityType=work_item&amp;id=1883369" xr:uid="{2BA320A1-B9A2-4492-AC3D-2A7D8D43EF3D}"/>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62236-457F-4B8E-90A0-CC4C3BFE1B4C}">
  <dimension ref="A1:T144"/>
  <sheetViews>
    <sheetView zoomScale="73" workbookViewId="0">
      <selection activeCell="D17" sqref="D17"/>
    </sheetView>
  </sheetViews>
  <sheetFormatPr defaultColWidth="8.7265625" defaultRowHeight="13" x14ac:dyDescent="0.3"/>
  <cols>
    <col min="1" max="1" width="20.1796875" style="56" customWidth="1"/>
    <col min="2" max="2" width="30.26953125" style="56" bestFit="1" customWidth="1"/>
    <col min="3" max="3" width="23.453125" style="56" customWidth="1"/>
    <col min="4" max="4" width="18.54296875" style="56" customWidth="1"/>
    <col min="5" max="5" width="21.54296875" style="56" customWidth="1"/>
    <col min="6" max="6" width="16.453125" style="56" customWidth="1"/>
    <col min="7" max="7" width="13" style="56" customWidth="1"/>
    <col min="8" max="9" width="11.1796875" style="56" customWidth="1"/>
    <col min="10" max="10" width="15.453125" style="56" customWidth="1"/>
    <col min="11" max="11" width="8.54296875" style="56" customWidth="1"/>
    <col min="12" max="12" width="12.453125" style="56" customWidth="1"/>
    <col min="13" max="13" width="14.81640625" style="56" customWidth="1"/>
    <col min="14" max="14" width="20.54296875" style="56" customWidth="1"/>
    <col min="15" max="15" width="13.7265625" style="56" customWidth="1"/>
    <col min="16" max="16" width="22.1796875" style="56" customWidth="1"/>
    <col min="17" max="17" width="21.7265625" style="56" hidden="1" customWidth="1"/>
    <col min="18" max="16384" width="8.7265625" style="56"/>
  </cols>
  <sheetData>
    <row r="1" spans="1:18" x14ac:dyDescent="0.3">
      <c r="A1" s="396" t="s">
        <v>237</v>
      </c>
      <c r="B1" s="397"/>
      <c r="C1" s="397"/>
      <c r="D1" s="397"/>
      <c r="E1" s="397"/>
      <c r="F1" s="397"/>
      <c r="G1" s="397"/>
      <c r="H1" s="397"/>
      <c r="I1" s="397"/>
      <c r="J1" s="397"/>
      <c r="K1" s="397"/>
    </row>
    <row r="2" spans="1:18" ht="40" customHeight="1" x14ac:dyDescent="0.3">
      <c r="A2" s="344" t="s">
        <v>74</v>
      </c>
      <c r="B2" s="344" t="s">
        <v>119</v>
      </c>
      <c r="C2" s="344" t="s">
        <v>120</v>
      </c>
      <c r="D2" s="344" t="s">
        <v>121</v>
      </c>
      <c r="E2" s="344" t="s">
        <v>122</v>
      </c>
      <c r="F2" s="344" t="s">
        <v>123</v>
      </c>
      <c r="G2" s="344" t="s">
        <v>124</v>
      </c>
      <c r="H2" s="344" t="s">
        <v>125</v>
      </c>
      <c r="I2" s="412" t="s">
        <v>27</v>
      </c>
      <c r="J2" s="413"/>
      <c r="K2" s="344" t="s">
        <v>213</v>
      </c>
    </row>
    <row r="3" spans="1:18" ht="14.5" customHeight="1" x14ac:dyDescent="0.3">
      <c r="A3" s="33" t="s">
        <v>81</v>
      </c>
      <c r="B3" s="33">
        <f>COUNTA(B12:B113)</f>
        <v>102</v>
      </c>
      <c r="C3" s="33">
        <f>COUNTIF(C11:C113,C2)</f>
        <v>83</v>
      </c>
      <c r="D3" s="33">
        <f>COUNTIF(C11:C113,D2)</f>
        <v>0</v>
      </c>
      <c r="E3" s="33">
        <f>COUNTIF(C11:C113,E2)</f>
        <v>0</v>
      </c>
      <c r="F3" s="33">
        <f>COUNTIF(C11:C113,F2)</f>
        <v>0</v>
      </c>
      <c r="G3" s="33">
        <f>COUNTIF(C11:C113,G2)</f>
        <v>0</v>
      </c>
      <c r="H3" s="33">
        <f>COUNTIF(C11:C113,H2)</f>
        <v>0</v>
      </c>
      <c r="I3" s="414">
        <f>COUNTIF(C11:C113,I2)</f>
        <v>17</v>
      </c>
      <c r="J3" s="415"/>
      <c r="K3" s="33">
        <f>COUNTIF(C11:C113,K2)</f>
        <v>2</v>
      </c>
    </row>
    <row r="6" spans="1:18" x14ac:dyDescent="0.3">
      <c r="A6" s="387" t="s">
        <v>238</v>
      </c>
      <c r="B6" s="388"/>
      <c r="C6" s="388"/>
      <c r="D6" s="388"/>
      <c r="E6" s="388"/>
      <c r="F6" s="388"/>
      <c r="G6" s="388"/>
      <c r="H6" s="388"/>
      <c r="I6" s="388"/>
      <c r="J6" s="388"/>
      <c r="K6" s="388"/>
      <c r="L6" s="388"/>
      <c r="M6" s="388"/>
      <c r="N6" s="388"/>
      <c r="O6" s="388"/>
    </row>
    <row r="7" spans="1:18" ht="14.5" customHeight="1" x14ac:dyDescent="0.3">
      <c r="A7" s="392" t="s">
        <v>74</v>
      </c>
      <c r="B7" s="392" t="s">
        <v>109</v>
      </c>
      <c r="C7" s="392" t="s">
        <v>127</v>
      </c>
      <c r="D7" s="392" t="s">
        <v>128</v>
      </c>
      <c r="E7" s="392" t="s">
        <v>77</v>
      </c>
      <c r="F7" s="392" t="s">
        <v>125</v>
      </c>
      <c r="G7" s="392" t="s">
        <v>129</v>
      </c>
      <c r="H7" s="392" t="s">
        <v>130</v>
      </c>
      <c r="I7" s="401" t="s">
        <v>148</v>
      </c>
      <c r="J7" s="407"/>
      <c r="K7" s="402"/>
      <c r="L7" s="401" t="s">
        <v>131</v>
      </c>
      <c r="M7" s="402"/>
      <c r="N7" s="399" t="s">
        <v>132</v>
      </c>
      <c r="O7" s="399" t="s">
        <v>133</v>
      </c>
    </row>
    <row r="8" spans="1:18" x14ac:dyDescent="0.3">
      <c r="A8" s="392"/>
      <c r="B8" s="392"/>
      <c r="C8" s="392"/>
      <c r="D8" s="392"/>
      <c r="E8" s="392"/>
      <c r="F8" s="392"/>
      <c r="G8" s="392"/>
      <c r="H8" s="392"/>
      <c r="I8" s="403"/>
      <c r="J8" s="408"/>
      <c r="K8" s="404"/>
      <c r="L8" s="403"/>
      <c r="M8" s="404"/>
      <c r="N8" s="400"/>
      <c r="O8" s="400"/>
    </row>
    <row r="9" spans="1:18" ht="14.5" customHeight="1" x14ac:dyDescent="0.3">
      <c r="A9" s="33" t="s">
        <v>81</v>
      </c>
      <c r="B9" s="33">
        <f>E114</f>
        <v>731</v>
      </c>
      <c r="C9" s="33">
        <f>F114</f>
        <v>731</v>
      </c>
      <c r="D9" s="33">
        <f>G114</f>
        <v>0</v>
      </c>
      <c r="E9" s="96">
        <f>H114</f>
        <v>0</v>
      </c>
      <c r="F9" s="96">
        <f>I114</f>
        <v>0</v>
      </c>
      <c r="G9" s="59">
        <f>K114</f>
        <v>0</v>
      </c>
      <c r="H9" s="33">
        <f>L114</f>
        <v>731</v>
      </c>
      <c r="I9" s="409">
        <f>J114</f>
        <v>0</v>
      </c>
      <c r="J9" s="410"/>
      <c r="K9" s="411"/>
      <c r="L9" s="405">
        <f>M114</f>
        <v>1</v>
      </c>
      <c r="M9" s="406"/>
      <c r="N9" s="345">
        <f>N114</f>
        <v>1</v>
      </c>
      <c r="O9" s="345">
        <f>O114</f>
        <v>0.84404924760601918</v>
      </c>
    </row>
    <row r="11" spans="1:18" x14ac:dyDescent="0.3">
      <c r="A11" s="342" t="s">
        <v>106</v>
      </c>
      <c r="B11" s="342" t="s">
        <v>2</v>
      </c>
      <c r="C11" s="342" t="s">
        <v>107</v>
      </c>
      <c r="D11" s="342" t="s">
        <v>108</v>
      </c>
      <c r="E11" s="342" t="s">
        <v>109</v>
      </c>
      <c r="F11" s="342" t="s">
        <v>127</v>
      </c>
      <c r="G11" s="342" t="s">
        <v>128</v>
      </c>
      <c r="H11" s="342" t="s">
        <v>77</v>
      </c>
      <c r="I11" s="342" t="s">
        <v>125</v>
      </c>
      <c r="J11" s="342" t="s">
        <v>148</v>
      </c>
      <c r="K11" s="342" t="s">
        <v>129</v>
      </c>
      <c r="L11" s="342" t="s">
        <v>130</v>
      </c>
      <c r="M11" s="342" t="s">
        <v>134</v>
      </c>
      <c r="N11" s="342" t="s">
        <v>132</v>
      </c>
      <c r="O11" s="342" t="s">
        <v>135</v>
      </c>
      <c r="P11" s="342" t="s">
        <v>136</v>
      </c>
      <c r="Q11" s="342" t="s">
        <v>18</v>
      </c>
      <c r="R11" s="342" t="s">
        <v>137</v>
      </c>
    </row>
    <row r="12" spans="1:18" ht="26" x14ac:dyDescent="0.3">
      <c r="A12" s="41">
        <v>1712357</v>
      </c>
      <c r="B12" s="34" t="str">
        <f>VLOOKUP(A12,'Sprint Details'!A3:R11,2,FALSE)</f>
        <v>Remove KY-specific Application Screens</v>
      </c>
      <c r="C12" s="35" t="s">
        <v>120</v>
      </c>
      <c r="D12" s="36">
        <f>VLOOKUP('S2QA Exe'!A12,'Sprint Details'!A2:R11,3,FALSE)</f>
        <v>44239</v>
      </c>
      <c r="E12" s="33">
        <f>VLOOKUP(A12,'Sprint Details'!A2:R11,6,FALSE)</f>
        <v>6</v>
      </c>
      <c r="F12" s="33">
        <v>6</v>
      </c>
      <c r="G12" s="33"/>
      <c r="H12" s="96"/>
      <c r="I12" s="96"/>
      <c r="J12" s="33"/>
      <c r="K12" s="59">
        <f>E12-SUM(F12+G12+H12+J12)</f>
        <v>0</v>
      </c>
      <c r="L12" s="33">
        <f>F12+G12</f>
        <v>6</v>
      </c>
      <c r="M12" s="345">
        <f>IFERROR(L12/E12,0)</f>
        <v>1</v>
      </c>
      <c r="N12" s="345">
        <f>IFERROR(F12/L12,0)</f>
        <v>1</v>
      </c>
      <c r="O12" s="345">
        <f>IFERROR(R12/L12,0)</f>
        <v>1</v>
      </c>
      <c r="P12" s="25"/>
      <c r="Q12" s="42"/>
      <c r="R12" s="346">
        <v>6</v>
      </c>
    </row>
    <row r="13" spans="1:18" x14ac:dyDescent="0.3">
      <c r="A13" s="41">
        <v>1712369</v>
      </c>
      <c r="B13" s="34" t="str">
        <f>VLOOKUP(A13,'Sprint Details'!A4:R12,2,FALSE)</f>
        <v>2.01 Application Intake Flow</v>
      </c>
      <c r="C13" s="35" t="s">
        <v>27</v>
      </c>
      <c r="D13" s="36" t="str">
        <f>VLOOKUP('S2QA Exe'!A13,'Sprint Details'!A3:R11,3,FALSE)</f>
        <v>NA</v>
      </c>
      <c r="E13" s="33">
        <f>VLOOKUP(A13,'Sprint Details'!A3:R11,6,FALSE)</f>
        <v>0</v>
      </c>
      <c r="F13" s="33"/>
      <c r="G13" s="33"/>
      <c r="H13" s="33"/>
      <c r="I13" s="33"/>
      <c r="J13" s="33"/>
      <c r="K13" s="59">
        <f t="shared" ref="K13:K76" si="0">E13-SUM(F13+G13+H13+J13)</f>
        <v>0</v>
      </c>
      <c r="L13" s="33">
        <f t="shared" ref="L13:L49" si="1">F13+G13</f>
        <v>0</v>
      </c>
      <c r="M13" s="345">
        <f t="shared" ref="M13:M45" si="2">IFERROR(L13/E13,0)</f>
        <v>0</v>
      </c>
      <c r="N13" s="345">
        <f t="shared" ref="N13:N49" si="3">IFERROR(F13/L13,0)</f>
        <v>0</v>
      </c>
      <c r="O13" s="345">
        <f t="shared" ref="O13:O49" si="4">IFERROR(R13/L13,0)</f>
        <v>0</v>
      </c>
      <c r="P13" s="25"/>
      <c r="Q13" s="41"/>
      <c r="R13" s="41"/>
    </row>
    <row r="14" spans="1:18" x14ac:dyDescent="0.3">
      <c r="A14" s="41">
        <v>1712558</v>
      </c>
      <c r="B14" s="34" t="str">
        <f>VLOOKUP(A14,'Sprint Details'!A5:R43,2,FALSE)</f>
        <v>2.02 Application Overview Module</v>
      </c>
      <c r="C14" s="35" t="s">
        <v>27</v>
      </c>
      <c r="D14" s="36" t="str">
        <f>VLOOKUP('S2QA Exe'!A14,'Sprint Details'!A4:R43,3,FALSE)</f>
        <v>NA</v>
      </c>
      <c r="E14" s="33">
        <f>VLOOKUP(A14,'Sprint Details'!A4:R43,6,FALSE)</f>
        <v>0</v>
      </c>
      <c r="F14" s="33"/>
      <c r="G14" s="33"/>
      <c r="H14" s="33"/>
      <c r="I14" s="33"/>
      <c r="J14" s="33"/>
      <c r="K14" s="59">
        <f t="shared" si="0"/>
        <v>0</v>
      </c>
      <c r="L14" s="33">
        <f t="shared" si="1"/>
        <v>0</v>
      </c>
      <c r="M14" s="345">
        <f t="shared" si="2"/>
        <v>0</v>
      </c>
      <c r="N14" s="345">
        <f t="shared" si="3"/>
        <v>0</v>
      </c>
      <c r="O14" s="345">
        <f t="shared" si="4"/>
        <v>0</v>
      </c>
      <c r="P14" s="25"/>
      <c r="Q14" s="41"/>
      <c r="R14" s="41"/>
    </row>
    <row r="15" spans="1:18" ht="26" x14ac:dyDescent="0.3">
      <c r="A15" s="41">
        <v>1709988</v>
      </c>
      <c r="B15" s="34" t="str">
        <f>VLOOKUP(A15,'Sprint Details'!A6:R44,2,FALSE)</f>
        <v>2.02.01 Get Started on the Benefits Application</v>
      </c>
      <c r="C15" s="35" t="s">
        <v>120</v>
      </c>
      <c r="D15" s="36">
        <f>VLOOKUP('S2QA Exe'!A15,'Sprint Details'!A5:R44,3,FALSE)</f>
        <v>44229</v>
      </c>
      <c r="E15" s="33">
        <f>VLOOKUP(A15,'Sprint Details'!A5:R44,6,FALSE)</f>
        <v>8</v>
      </c>
      <c r="F15" s="33">
        <v>8</v>
      </c>
      <c r="G15" s="33"/>
      <c r="H15" s="33"/>
      <c r="I15" s="33"/>
      <c r="J15" s="33"/>
      <c r="K15" s="59">
        <f t="shared" si="0"/>
        <v>0</v>
      </c>
      <c r="L15" s="33">
        <f t="shared" si="1"/>
        <v>8</v>
      </c>
      <c r="M15" s="345">
        <f t="shared" si="2"/>
        <v>1</v>
      </c>
      <c r="N15" s="345">
        <f t="shared" si="3"/>
        <v>1</v>
      </c>
      <c r="O15" s="345">
        <f t="shared" si="4"/>
        <v>1</v>
      </c>
      <c r="P15" s="346"/>
      <c r="Q15" s="41"/>
      <c r="R15" s="346">
        <v>8</v>
      </c>
    </row>
    <row r="16" spans="1:18" ht="25.5" customHeight="1" x14ac:dyDescent="0.3">
      <c r="A16" s="41">
        <v>1709996</v>
      </c>
      <c r="B16" s="34" t="str">
        <f>VLOOKUP(A16,'Sprint Details'!A7:R45,2,FALSE)</f>
        <v>2.02.02 Information for All Who Apply</v>
      </c>
      <c r="C16" s="35" t="s">
        <v>120</v>
      </c>
      <c r="D16" s="36">
        <f>VLOOKUP('S2QA Exe'!A16,'Sprint Details'!A5:R45,3,FALSE)</f>
        <v>44229</v>
      </c>
      <c r="E16" s="33">
        <f>VLOOKUP(A16,'Sprint Details'!A5:R45,6,FALSE)</f>
        <v>4</v>
      </c>
      <c r="F16" s="33">
        <v>4</v>
      </c>
      <c r="G16" s="33"/>
      <c r="H16" s="33"/>
      <c r="I16" s="33"/>
      <c r="J16" s="33"/>
      <c r="K16" s="59">
        <f t="shared" si="0"/>
        <v>0</v>
      </c>
      <c r="L16" s="33">
        <f t="shared" si="1"/>
        <v>4</v>
      </c>
      <c r="M16" s="345">
        <f t="shared" si="2"/>
        <v>1</v>
      </c>
      <c r="N16" s="345">
        <f t="shared" si="3"/>
        <v>1</v>
      </c>
      <c r="O16" s="345">
        <f t="shared" si="4"/>
        <v>1</v>
      </c>
      <c r="P16" s="31"/>
      <c r="Q16" s="41"/>
      <c r="R16" s="346">
        <v>4</v>
      </c>
    </row>
    <row r="17" spans="1:20" x14ac:dyDescent="0.3">
      <c r="A17" s="41">
        <v>1709997</v>
      </c>
      <c r="B17" s="34" t="str">
        <f>VLOOKUP(A17,'Sprint Details'!A8:R46,2,FALSE)</f>
        <v>2.02.03 Primary Applicant Details</v>
      </c>
      <c r="C17" s="35" t="s">
        <v>120</v>
      </c>
      <c r="D17" s="36">
        <f>VLOOKUP('S2QA Exe'!A17,'Sprint Details'!A6:R45,3,FALSE)</f>
        <v>44244</v>
      </c>
      <c r="E17" s="33">
        <f>VLOOKUP(A17,'Sprint Details'!A6:R45,6,FALSE)</f>
        <v>13</v>
      </c>
      <c r="F17" s="33">
        <v>13</v>
      </c>
      <c r="G17" s="33"/>
      <c r="H17" s="33"/>
      <c r="I17" s="33"/>
      <c r="J17" s="33"/>
      <c r="K17" s="59">
        <f t="shared" si="0"/>
        <v>0</v>
      </c>
      <c r="L17" s="33">
        <f t="shared" si="1"/>
        <v>13</v>
      </c>
      <c r="M17" s="345">
        <f t="shared" si="2"/>
        <v>1</v>
      </c>
      <c r="N17" s="345">
        <f t="shared" si="3"/>
        <v>1</v>
      </c>
      <c r="O17" s="345">
        <f t="shared" si="4"/>
        <v>0.69230769230769229</v>
      </c>
      <c r="P17" s="31"/>
      <c r="Q17" s="41"/>
      <c r="R17" s="346">
        <v>9</v>
      </c>
    </row>
    <row r="18" spans="1:20" x14ac:dyDescent="0.3">
      <c r="A18" s="41">
        <v>1709999</v>
      </c>
      <c r="B18" s="34" t="str">
        <f>VLOOKUP(A18,'Sprint Details'!A9:R47,2,FALSE)</f>
        <v>2.02.04 Program Selection</v>
      </c>
      <c r="C18" s="35" t="s">
        <v>120</v>
      </c>
      <c r="D18" s="36">
        <f>VLOOKUP('S2QA Exe'!A18,'Sprint Details'!A7:R45,3,FALSE)</f>
        <v>44229</v>
      </c>
      <c r="E18" s="33">
        <f>VLOOKUP(A18,'Sprint Details'!A7:R45,6,FALSE)</f>
        <v>8</v>
      </c>
      <c r="F18" s="33">
        <v>8</v>
      </c>
      <c r="G18" s="33"/>
      <c r="H18" s="33"/>
      <c r="I18" s="33"/>
      <c r="J18" s="33"/>
      <c r="K18" s="59">
        <f t="shared" si="0"/>
        <v>0</v>
      </c>
      <c r="L18" s="33">
        <f t="shared" si="1"/>
        <v>8</v>
      </c>
      <c r="M18" s="345">
        <f t="shared" si="2"/>
        <v>1</v>
      </c>
      <c r="N18" s="345">
        <f t="shared" si="3"/>
        <v>1</v>
      </c>
      <c r="O18" s="345">
        <f t="shared" si="4"/>
        <v>0.875</v>
      </c>
      <c r="P18" s="346"/>
      <c r="Q18" s="41"/>
      <c r="R18" s="346">
        <v>7</v>
      </c>
    </row>
    <row r="19" spans="1:20" x14ac:dyDescent="0.3">
      <c r="A19" s="41">
        <v>1710000</v>
      </c>
      <c r="B19" s="34" t="str">
        <f>VLOOKUP(A19,'Sprint Details'!A10:R47,2,FALSE)</f>
        <v>2.02.05 Application Summary</v>
      </c>
      <c r="C19" s="35" t="s">
        <v>120</v>
      </c>
      <c r="D19" s="36">
        <f>VLOOKUP('S2QA Exe'!A19,'Sprint Details'!A8:R45,3,FALSE)</f>
        <v>44229</v>
      </c>
      <c r="E19" s="33">
        <f>VLOOKUP(A19,'Sprint Details'!A8:R45,6,FALSE)</f>
        <v>12</v>
      </c>
      <c r="F19" s="33">
        <v>12</v>
      </c>
      <c r="G19" s="33"/>
      <c r="H19" s="33"/>
      <c r="I19" s="33"/>
      <c r="J19" s="33"/>
      <c r="K19" s="59">
        <f t="shared" si="0"/>
        <v>0</v>
      </c>
      <c r="L19" s="33">
        <f t="shared" si="1"/>
        <v>12</v>
      </c>
      <c r="M19" s="345">
        <f t="shared" si="2"/>
        <v>1</v>
      </c>
      <c r="N19" s="345">
        <f t="shared" si="3"/>
        <v>1</v>
      </c>
      <c r="O19" s="345">
        <f t="shared" si="4"/>
        <v>1</v>
      </c>
      <c r="P19" s="25"/>
      <c r="Q19" s="41"/>
      <c r="R19" s="346">
        <v>12</v>
      </c>
    </row>
    <row r="20" spans="1:20" x14ac:dyDescent="0.3">
      <c r="A20" s="41">
        <v>1712560</v>
      </c>
      <c r="B20" s="34" t="str">
        <f>VLOOKUP(A20,'Sprint Details'!A11:R47,2,FALSE)</f>
        <v>2.04 Contact Information</v>
      </c>
      <c r="C20" s="35" t="s">
        <v>27</v>
      </c>
      <c r="D20" s="36" t="str">
        <f>VLOOKUP('S2QA Exe'!A20,'Sprint Details'!A9:R45,3,FALSE)</f>
        <v>NA</v>
      </c>
      <c r="E20" s="33">
        <f>VLOOKUP(A20,'Sprint Details'!A9:R45,6,FALSE)</f>
        <v>0</v>
      </c>
      <c r="F20" s="33"/>
      <c r="G20" s="33"/>
      <c r="H20" s="33"/>
      <c r="I20" s="33"/>
      <c r="J20" s="33"/>
      <c r="K20" s="59">
        <f t="shared" si="0"/>
        <v>0</v>
      </c>
      <c r="L20" s="33">
        <f t="shared" si="1"/>
        <v>0</v>
      </c>
      <c r="M20" s="345">
        <f t="shared" si="2"/>
        <v>0</v>
      </c>
      <c r="N20" s="345">
        <f t="shared" si="3"/>
        <v>0</v>
      </c>
      <c r="O20" s="345">
        <f t="shared" si="4"/>
        <v>0</v>
      </c>
      <c r="P20" s="25"/>
      <c r="Q20" s="41"/>
      <c r="R20" s="41"/>
    </row>
    <row r="21" spans="1:20" ht="26" x14ac:dyDescent="0.3">
      <c r="A21" s="41">
        <v>1714194</v>
      </c>
      <c r="B21" s="34" t="str">
        <f>VLOOKUP(A21,'Sprint Details'!A12:R47,2,FALSE)</f>
        <v>2.04.01 Primary Applicant Contact Information</v>
      </c>
      <c r="C21" s="35" t="s">
        <v>120</v>
      </c>
      <c r="D21" s="36">
        <f>VLOOKUP('S2QA Exe'!A21,'Sprint Details'!A10:R46,3,FALSE)</f>
        <v>44236</v>
      </c>
      <c r="E21" s="33">
        <f>VLOOKUP(A21,'Sprint Details'!A10:R46,6,FALSE)</f>
        <v>12</v>
      </c>
      <c r="F21" s="33">
        <v>12</v>
      </c>
      <c r="G21" s="33"/>
      <c r="H21" s="33"/>
      <c r="I21" s="33"/>
      <c r="J21" s="33"/>
      <c r="K21" s="59">
        <f t="shared" si="0"/>
        <v>0</v>
      </c>
      <c r="L21" s="33">
        <f t="shared" si="1"/>
        <v>12</v>
      </c>
      <c r="M21" s="345">
        <f t="shared" si="2"/>
        <v>1</v>
      </c>
      <c r="N21" s="345">
        <f t="shared" si="3"/>
        <v>1</v>
      </c>
      <c r="O21" s="345">
        <f t="shared" si="4"/>
        <v>0.91666666666666663</v>
      </c>
      <c r="P21" s="346"/>
      <c r="Q21" s="41"/>
      <c r="R21" s="346">
        <v>11</v>
      </c>
      <c r="T21" s="122"/>
    </row>
    <row r="22" spans="1:20" ht="26" x14ac:dyDescent="0.3">
      <c r="A22" s="41">
        <v>1714195</v>
      </c>
      <c r="B22" s="34" t="str">
        <f>VLOOKUP(A22,'Sprint Details'!A13:R48,2,FALSE)</f>
        <v>2.04.02 Primary Applicant Address Information</v>
      </c>
      <c r="C22" s="35" t="s">
        <v>120</v>
      </c>
      <c r="D22" s="36">
        <f>VLOOKUP('S2QA Exe'!A22,'Sprint Details'!A11:R47,3,FALSE)</f>
        <v>44232</v>
      </c>
      <c r="E22" s="33">
        <f>VLOOKUP(A22,'Sprint Details'!A11:R47,6,FALSE)</f>
        <v>12</v>
      </c>
      <c r="F22" s="33">
        <v>12</v>
      </c>
      <c r="G22" s="33"/>
      <c r="H22" s="33"/>
      <c r="I22" s="33"/>
      <c r="J22" s="33"/>
      <c r="K22" s="59">
        <f t="shared" si="0"/>
        <v>0</v>
      </c>
      <c r="L22" s="33">
        <f t="shared" si="1"/>
        <v>12</v>
      </c>
      <c r="M22" s="345">
        <f t="shared" si="2"/>
        <v>1</v>
      </c>
      <c r="N22" s="345">
        <f t="shared" si="3"/>
        <v>1</v>
      </c>
      <c r="O22" s="345">
        <f t="shared" si="4"/>
        <v>0.83333333333333337</v>
      </c>
      <c r="P22" s="346"/>
      <c r="Q22" s="41"/>
      <c r="R22" s="346">
        <v>10</v>
      </c>
    </row>
    <row r="23" spans="1:20" ht="26" x14ac:dyDescent="0.3">
      <c r="A23" s="41">
        <v>1714196</v>
      </c>
      <c r="B23" s="34" t="str">
        <f>VLOOKUP(A23,'Sprint Details'!A14:R49,2,FALSE)</f>
        <v>2.04.03 Non-Primary Applicant Contact Information</v>
      </c>
      <c r="C23" s="35" t="s">
        <v>120</v>
      </c>
      <c r="D23" s="36">
        <f>VLOOKUP('S2QA Exe'!A23,'Sprint Details'!A12:R48,3,FALSE)</f>
        <v>44245</v>
      </c>
      <c r="E23" s="33">
        <f>VLOOKUP(A23,'Sprint Details'!A12:R48,6,FALSE)</f>
        <v>13</v>
      </c>
      <c r="F23" s="33">
        <v>13</v>
      </c>
      <c r="G23" s="33"/>
      <c r="H23" s="33"/>
      <c r="I23" s="33"/>
      <c r="J23" s="33"/>
      <c r="K23" s="59">
        <f t="shared" si="0"/>
        <v>0</v>
      </c>
      <c r="L23" s="33">
        <f t="shared" si="1"/>
        <v>13</v>
      </c>
      <c r="M23" s="345">
        <f t="shared" si="2"/>
        <v>1</v>
      </c>
      <c r="N23" s="345">
        <f t="shared" si="3"/>
        <v>1</v>
      </c>
      <c r="O23" s="345">
        <f t="shared" si="4"/>
        <v>1</v>
      </c>
      <c r="P23" s="346"/>
      <c r="Q23" s="41"/>
      <c r="R23" s="346">
        <v>13</v>
      </c>
    </row>
    <row r="24" spans="1:20" ht="26" x14ac:dyDescent="0.3">
      <c r="A24" s="41">
        <v>1714197</v>
      </c>
      <c r="B24" s="34" t="str">
        <f>VLOOKUP(A24,'Sprint Details'!A15:R50,2,FALSE)</f>
        <v>2.04.04 Non-Primary Applicant Address Information</v>
      </c>
      <c r="C24" s="35" t="s">
        <v>120</v>
      </c>
      <c r="D24" s="36">
        <f>VLOOKUP('S2QA Exe'!A24,'Sprint Details'!A13:R49,3,FALSE)</f>
        <v>44239</v>
      </c>
      <c r="E24" s="33">
        <f>VLOOKUP(A24,'Sprint Details'!A13:R49,6,FALSE)</f>
        <v>11</v>
      </c>
      <c r="F24" s="33">
        <v>11</v>
      </c>
      <c r="G24" s="33"/>
      <c r="H24" s="33"/>
      <c r="I24" s="33"/>
      <c r="J24" s="33"/>
      <c r="K24" s="59">
        <f t="shared" si="0"/>
        <v>0</v>
      </c>
      <c r="L24" s="33">
        <f t="shared" si="1"/>
        <v>11</v>
      </c>
      <c r="M24" s="345">
        <f t="shared" si="2"/>
        <v>1</v>
      </c>
      <c r="N24" s="345">
        <f t="shared" si="3"/>
        <v>1</v>
      </c>
      <c r="O24" s="345">
        <f t="shared" si="4"/>
        <v>0.81818181818181823</v>
      </c>
      <c r="P24" s="346"/>
      <c r="Q24" s="41"/>
      <c r="R24" s="346">
        <v>9</v>
      </c>
    </row>
    <row r="25" spans="1:20" x14ac:dyDescent="0.3">
      <c r="A25" s="41">
        <v>1714198</v>
      </c>
      <c r="B25" s="34" t="str">
        <f>VLOOKUP(A25,'Sprint Details'!A16:R51,2,FALSE)</f>
        <v>2.04.05 Manually Enter Address</v>
      </c>
      <c r="C25" s="35" t="s">
        <v>120</v>
      </c>
      <c r="D25" s="36">
        <f>VLOOKUP('S2QA Exe'!A25,'Sprint Details'!A14:R50,3,FALSE)</f>
        <v>44246</v>
      </c>
      <c r="E25" s="33">
        <f>VLOOKUP(A25,'Sprint Details'!A14:R50,6,FALSE)</f>
        <v>8</v>
      </c>
      <c r="F25" s="33">
        <v>8</v>
      </c>
      <c r="G25" s="33"/>
      <c r="H25" s="33"/>
      <c r="I25" s="33"/>
      <c r="J25" s="33"/>
      <c r="K25" s="59">
        <f t="shared" si="0"/>
        <v>0</v>
      </c>
      <c r="L25" s="33">
        <f t="shared" si="1"/>
        <v>8</v>
      </c>
      <c r="M25" s="345">
        <f t="shared" si="2"/>
        <v>1</v>
      </c>
      <c r="N25" s="345">
        <f t="shared" si="3"/>
        <v>1</v>
      </c>
      <c r="O25" s="345">
        <f t="shared" si="4"/>
        <v>1</v>
      </c>
      <c r="P25" s="346"/>
      <c r="Q25" s="41"/>
      <c r="R25" s="346">
        <v>8</v>
      </c>
    </row>
    <row r="26" spans="1:20" x14ac:dyDescent="0.3">
      <c r="A26" s="41">
        <v>1712573</v>
      </c>
      <c r="B26" s="34" t="str">
        <f>VLOOKUP(A26,'Sprint Details'!A17:R52,2,FALSE)</f>
        <v>2.06 Relationships &amp; Tax Filing</v>
      </c>
      <c r="C26" s="35" t="s">
        <v>120</v>
      </c>
      <c r="D26" s="36">
        <f>VLOOKUP('S2QA Exe'!A26,'Sprint Details'!A15:R51,3,FALSE)</f>
        <v>44230</v>
      </c>
      <c r="E26" s="33">
        <f>VLOOKUP(A26,'Sprint Details'!A15:R51,6,FALSE)</f>
        <v>3</v>
      </c>
      <c r="F26" s="33">
        <v>3</v>
      </c>
      <c r="G26" s="33"/>
      <c r="H26" s="33"/>
      <c r="I26" s="33"/>
      <c r="J26" s="33"/>
      <c r="K26" s="59">
        <f t="shared" si="0"/>
        <v>0</v>
      </c>
      <c r="L26" s="33">
        <f t="shared" si="1"/>
        <v>3</v>
      </c>
      <c r="M26" s="345">
        <f t="shared" si="2"/>
        <v>1</v>
      </c>
      <c r="N26" s="345">
        <f t="shared" si="3"/>
        <v>1</v>
      </c>
      <c r="O26" s="345">
        <f t="shared" si="4"/>
        <v>1</v>
      </c>
      <c r="P26" s="346"/>
      <c r="Q26" s="41"/>
      <c r="R26" s="346">
        <v>3</v>
      </c>
    </row>
    <row r="27" spans="1:20" x14ac:dyDescent="0.3">
      <c r="A27" s="41">
        <v>1714204</v>
      </c>
      <c r="B27" s="34" t="str">
        <f>VLOOKUP(A27,'Sprint Details'!A18:R53,2,FALSE)</f>
        <v>2.06.01 Relationships</v>
      </c>
      <c r="C27" s="35" t="s">
        <v>120</v>
      </c>
      <c r="D27" s="36">
        <f>VLOOKUP('S2QA Exe'!A27,'Sprint Details'!A16:R52,3,FALSE)</f>
        <v>44235</v>
      </c>
      <c r="E27" s="33">
        <f>VLOOKUP(A27,'Sprint Details'!A16:R52,6,FALSE)</f>
        <v>8</v>
      </c>
      <c r="F27" s="33">
        <v>8</v>
      </c>
      <c r="G27" s="33"/>
      <c r="H27" s="33"/>
      <c r="I27" s="33"/>
      <c r="J27" s="33"/>
      <c r="K27" s="59">
        <f t="shared" si="0"/>
        <v>0</v>
      </c>
      <c r="L27" s="33">
        <f t="shared" si="1"/>
        <v>8</v>
      </c>
      <c r="M27" s="345">
        <f t="shared" si="2"/>
        <v>1</v>
      </c>
      <c r="N27" s="345">
        <f t="shared" si="3"/>
        <v>1</v>
      </c>
      <c r="O27" s="345">
        <f t="shared" si="4"/>
        <v>0.5</v>
      </c>
      <c r="P27" s="31"/>
      <c r="Q27" s="42"/>
      <c r="R27" s="346">
        <v>4</v>
      </c>
    </row>
    <row r="28" spans="1:20" x14ac:dyDescent="0.3">
      <c r="A28" s="41">
        <v>1714205</v>
      </c>
      <c r="B28" s="34" t="str">
        <f>VLOOKUP(A28,'Sprint Details'!A19:R54,2,FALSE)</f>
        <v>2.06.02 Tax Filing Details</v>
      </c>
      <c r="C28" s="35" t="s">
        <v>120</v>
      </c>
      <c r="D28" s="36">
        <f>VLOOKUP('S2QA Exe'!A28,'Sprint Details'!A17:R53,3,FALSE)</f>
        <v>44246</v>
      </c>
      <c r="E28" s="33">
        <f>VLOOKUP(A28,'Sprint Details'!A17:R53,6,FALSE)</f>
        <v>18</v>
      </c>
      <c r="F28" s="33">
        <v>18</v>
      </c>
      <c r="G28" s="33"/>
      <c r="H28" s="33"/>
      <c r="I28" s="33"/>
      <c r="J28" s="33"/>
      <c r="K28" s="59">
        <f t="shared" si="0"/>
        <v>0</v>
      </c>
      <c r="L28" s="33">
        <f t="shared" si="1"/>
        <v>18</v>
      </c>
      <c r="M28" s="345">
        <f t="shared" si="2"/>
        <v>1</v>
      </c>
      <c r="N28" s="345">
        <f t="shared" si="3"/>
        <v>1</v>
      </c>
      <c r="O28" s="345">
        <f t="shared" si="4"/>
        <v>0.66666666666666663</v>
      </c>
      <c r="P28" s="346"/>
      <c r="Q28" s="42"/>
      <c r="R28" s="346">
        <v>12</v>
      </c>
    </row>
    <row r="29" spans="1:20" ht="26" x14ac:dyDescent="0.3">
      <c r="A29" s="41">
        <v>1714206</v>
      </c>
      <c r="B29" s="34" t="str">
        <f>VLOOKUP(A29,'Sprint Details'!A20:R55,2,FALSE)</f>
        <v>2.06.03 Use This Tax Filing Status?</v>
      </c>
      <c r="C29" s="35" t="s">
        <v>120</v>
      </c>
      <c r="D29" s="36">
        <f>VLOOKUP('S2QA Exe'!A29,'Sprint Details'!A18:R54,3,FALSE)</f>
        <v>44245</v>
      </c>
      <c r="E29" s="33">
        <f>VLOOKUP(A29,'Sprint Details'!A18:R54,6,FALSE)</f>
        <v>3</v>
      </c>
      <c r="F29" s="33">
        <v>3</v>
      </c>
      <c r="G29" s="33"/>
      <c r="H29" s="33"/>
      <c r="I29" s="33"/>
      <c r="J29" s="33"/>
      <c r="K29" s="59">
        <f t="shared" si="0"/>
        <v>0</v>
      </c>
      <c r="L29" s="33">
        <f t="shared" si="1"/>
        <v>3</v>
      </c>
      <c r="M29" s="345">
        <f t="shared" si="2"/>
        <v>1</v>
      </c>
      <c r="N29" s="345">
        <f t="shared" si="3"/>
        <v>1</v>
      </c>
      <c r="O29" s="345">
        <f t="shared" si="4"/>
        <v>1</v>
      </c>
      <c r="P29" s="346"/>
      <c r="Q29" s="42" t="s">
        <v>138</v>
      </c>
      <c r="R29" s="346">
        <v>3</v>
      </c>
    </row>
    <row r="30" spans="1:20" x14ac:dyDescent="0.3">
      <c r="A30" s="41">
        <v>1714207</v>
      </c>
      <c r="B30" s="34" t="str">
        <f>VLOOKUP(A30,'Sprint Details'!A21:R56,2,FALSE)</f>
        <v>2.06.04 Household Meals</v>
      </c>
      <c r="C30" s="35" t="s">
        <v>120</v>
      </c>
      <c r="D30" s="36">
        <f>VLOOKUP('S2QA Exe'!A30,'Sprint Details'!A19:R55,3,FALSE)</f>
        <v>44246</v>
      </c>
      <c r="E30" s="33">
        <f>VLOOKUP(A30,'Sprint Details'!A19:R55,6,FALSE)</f>
        <v>6</v>
      </c>
      <c r="F30" s="33">
        <v>6</v>
      </c>
      <c r="G30" s="33"/>
      <c r="H30" s="33"/>
      <c r="I30" s="33"/>
      <c r="J30" s="33"/>
      <c r="K30" s="59">
        <f t="shared" si="0"/>
        <v>0</v>
      </c>
      <c r="L30" s="33">
        <f t="shared" si="1"/>
        <v>6</v>
      </c>
      <c r="M30" s="345">
        <f t="shared" si="2"/>
        <v>1</v>
      </c>
      <c r="N30" s="345">
        <f t="shared" si="3"/>
        <v>1</v>
      </c>
      <c r="O30" s="345">
        <f t="shared" si="4"/>
        <v>0.83333333333333337</v>
      </c>
      <c r="P30" s="346"/>
      <c r="Q30" s="41"/>
      <c r="R30" s="346">
        <v>5</v>
      </c>
    </row>
    <row r="31" spans="1:20" x14ac:dyDescent="0.3">
      <c r="A31" s="41">
        <v>1712564</v>
      </c>
      <c r="B31" s="34" t="str">
        <f>VLOOKUP(A31,'Sprint Details'!A22:R57,2,FALSE)</f>
        <v>2.07 Household Information</v>
      </c>
      <c r="C31" s="35" t="s">
        <v>27</v>
      </c>
      <c r="D31" s="36" t="str">
        <f>VLOOKUP('S2QA Exe'!A31,'Sprint Details'!A20:R56,3,FALSE)</f>
        <v>NA</v>
      </c>
      <c r="E31" s="33">
        <f>VLOOKUP(A31,'Sprint Details'!A20:R56,6,FALSE)</f>
        <v>0</v>
      </c>
      <c r="F31" s="33"/>
      <c r="G31" s="33"/>
      <c r="H31" s="33"/>
      <c r="I31" s="33"/>
      <c r="J31" s="33"/>
      <c r="K31" s="59">
        <f t="shared" si="0"/>
        <v>0</v>
      </c>
      <c r="L31" s="33">
        <f t="shared" si="1"/>
        <v>0</v>
      </c>
      <c r="M31" s="345">
        <f t="shared" si="2"/>
        <v>0</v>
      </c>
      <c r="N31" s="345">
        <f t="shared" si="3"/>
        <v>0</v>
      </c>
      <c r="O31" s="345">
        <f t="shared" si="4"/>
        <v>0</v>
      </c>
      <c r="P31" s="346"/>
      <c r="Q31" s="41"/>
      <c r="R31" s="41"/>
    </row>
    <row r="32" spans="1:20" x14ac:dyDescent="0.3">
      <c r="A32" s="41">
        <v>1714208</v>
      </c>
      <c r="B32" s="34" t="str">
        <f>VLOOKUP(A32,'Sprint Details'!A23:R58,2,FALSE)</f>
        <v>2.07.01 Health Selection</v>
      </c>
      <c r="C32" s="35" t="s">
        <v>120</v>
      </c>
      <c r="D32" s="36">
        <f>VLOOKUP('S2QA Exe'!A32,'Sprint Details'!A21:R57,3,FALSE)</f>
        <v>44236</v>
      </c>
      <c r="E32" s="33">
        <f>VLOOKUP(A32,'Sprint Details'!A21:R57,6,FALSE)</f>
        <v>12</v>
      </c>
      <c r="F32" s="33">
        <v>12</v>
      </c>
      <c r="G32" s="33"/>
      <c r="H32" s="33"/>
      <c r="I32" s="33"/>
      <c r="J32" s="33"/>
      <c r="K32" s="59">
        <f t="shared" si="0"/>
        <v>0</v>
      </c>
      <c r="L32" s="33">
        <f t="shared" si="1"/>
        <v>12</v>
      </c>
      <c r="M32" s="345">
        <f t="shared" si="2"/>
        <v>1</v>
      </c>
      <c r="N32" s="345">
        <f t="shared" si="3"/>
        <v>1</v>
      </c>
      <c r="O32" s="345">
        <f t="shared" si="4"/>
        <v>0.91666666666666663</v>
      </c>
      <c r="P32" s="346"/>
      <c r="Q32" s="41"/>
      <c r="R32" s="346">
        <v>11</v>
      </c>
    </row>
    <row r="33" spans="1:18" ht="26" x14ac:dyDescent="0.3">
      <c r="A33" s="41">
        <v>1714209</v>
      </c>
      <c r="B33" s="34" t="str">
        <f>VLOOKUP(A33,'Sprint Details'!A24:R59,2,FALSE)</f>
        <v>2.07.02 Household Circumstances Selection</v>
      </c>
      <c r="C33" s="35" t="s">
        <v>120</v>
      </c>
      <c r="D33" s="36">
        <f>VLOOKUP('S2QA Exe'!A33,'Sprint Details'!A22:R58,3,FALSE)</f>
        <v>44242</v>
      </c>
      <c r="E33" s="33">
        <f>VLOOKUP(A33,'Sprint Details'!A22:R58,6,FALSE)</f>
        <v>10</v>
      </c>
      <c r="F33" s="33">
        <v>10</v>
      </c>
      <c r="G33" s="33"/>
      <c r="H33" s="33"/>
      <c r="I33" s="33"/>
      <c r="J33" s="33"/>
      <c r="K33" s="59">
        <f t="shared" si="0"/>
        <v>0</v>
      </c>
      <c r="L33" s="33">
        <f t="shared" si="1"/>
        <v>10</v>
      </c>
      <c r="M33" s="345">
        <f t="shared" si="2"/>
        <v>1</v>
      </c>
      <c r="N33" s="345">
        <f t="shared" si="3"/>
        <v>1</v>
      </c>
      <c r="O33" s="345">
        <f t="shared" si="4"/>
        <v>1</v>
      </c>
      <c r="P33" s="346"/>
      <c r="Q33" s="41"/>
      <c r="R33" s="346">
        <v>10</v>
      </c>
    </row>
    <row r="34" spans="1:18" x14ac:dyDescent="0.3">
      <c r="A34" s="41">
        <v>1714210</v>
      </c>
      <c r="B34" s="34" t="str">
        <f>VLOOKUP(A34,'Sprint Details'!A25:R60,2,FALSE)</f>
        <v>2.07.03 Asset Selection</v>
      </c>
      <c r="C34" s="35" t="s">
        <v>120</v>
      </c>
      <c r="D34" s="36">
        <f>VLOOKUP('S2QA Exe'!A34,'Sprint Details'!A23:R59,3,FALSE)</f>
        <v>44246</v>
      </c>
      <c r="E34" s="33">
        <f>VLOOKUP(A34,'Sprint Details'!A23:R59,6,FALSE)</f>
        <v>9</v>
      </c>
      <c r="F34" s="33">
        <v>9</v>
      </c>
      <c r="G34" s="33"/>
      <c r="H34" s="33"/>
      <c r="I34" s="33"/>
      <c r="J34" s="33"/>
      <c r="K34" s="59">
        <f t="shared" si="0"/>
        <v>0</v>
      </c>
      <c r="L34" s="33">
        <f t="shared" si="1"/>
        <v>9</v>
      </c>
      <c r="M34" s="345">
        <f t="shared" si="2"/>
        <v>1</v>
      </c>
      <c r="N34" s="345">
        <f t="shared" si="3"/>
        <v>1</v>
      </c>
      <c r="O34" s="345">
        <f t="shared" si="4"/>
        <v>0.77777777777777779</v>
      </c>
      <c r="P34" s="346"/>
      <c r="Q34" s="41"/>
      <c r="R34" s="346">
        <v>7</v>
      </c>
    </row>
    <row r="35" spans="1:18" x14ac:dyDescent="0.3">
      <c r="A35" s="41">
        <v>1714212</v>
      </c>
      <c r="B35" s="34" t="str">
        <f>VLOOKUP(A35,'Sprint Details'!A26:R61,2,FALSE)</f>
        <v>2.07.04 Other Asset Selection</v>
      </c>
      <c r="C35" s="35" t="s">
        <v>120</v>
      </c>
      <c r="D35" s="36">
        <f>VLOOKUP('S2QA Exe'!A35,'Sprint Details'!A24:R60,3,FALSE)</f>
        <v>44251</v>
      </c>
      <c r="E35" s="33">
        <f>VLOOKUP(A35,'Sprint Details'!A24:R60,6,FALSE)</f>
        <v>10</v>
      </c>
      <c r="F35" s="33">
        <v>10</v>
      </c>
      <c r="G35" s="33"/>
      <c r="H35" s="33"/>
      <c r="I35" s="33"/>
      <c r="J35" s="33"/>
      <c r="K35" s="59">
        <f t="shared" si="0"/>
        <v>0</v>
      </c>
      <c r="L35" s="33">
        <f t="shared" si="1"/>
        <v>10</v>
      </c>
      <c r="M35" s="345">
        <f t="shared" si="2"/>
        <v>1</v>
      </c>
      <c r="N35" s="345">
        <f t="shared" si="3"/>
        <v>1</v>
      </c>
      <c r="O35" s="345">
        <f t="shared" si="4"/>
        <v>0.5</v>
      </c>
      <c r="P35" s="346"/>
      <c r="Q35" s="42"/>
      <c r="R35" s="346">
        <v>5</v>
      </c>
    </row>
    <row r="36" spans="1:18" x14ac:dyDescent="0.3">
      <c r="A36" s="41">
        <v>1714213</v>
      </c>
      <c r="B36" s="34" t="str">
        <f>VLOOKUP(A36,'Sprint Details'!A27:R62,2,FALSE)</f>
        <v>2.07.05 Income &amp; Subsidies Selection</v>
      </c>
      <c r="C36" s="35" t="s">
        <v>120</v>
      </c>
      <c r="D36" s="36">
        <f>VLOOKUP('S2QA Exe'!A36,'Sprint Details'!A25:R61,3,FALSE)</f>
        <v>44249</v>
      </c>
      <c r="E36" s="33">
        <f>VLOOKUP(A36,'Sprint Details'!A25:R61,6,FALSE)</f>
        <v>10</v>
      </c>
      <c r="F36" s="33">
        <v>10</v>
      </c>
      <c r="G36" s="33"/>
      <c r="H36" s="33"/>
      <c r="I36" s="33"/>
      <c r="J36" s="33"/>
      <c r="K36" s="59">
        <f t="shared" si="0"/>
        <v>0</v>
      </c>
      <c r="L36" s="33">
        <f t="shared" si="1"/>
        <v>10</v>
      </c>
      <c r="M36" s="345">
        <f t="shared" si="2"/>
        <v>1</v>
      </c>
      <c r="N36" s="345">
        <f t="shared" si="3"/>
        <v>1</v>
      </c>
      <c r="O36" s="345">
        <f t="shared" si="4"/>
        <v>1</v>
      </c>
      <c r="P36" s="346"/>
      <c r="Q36" s="41"/>
      <c r="R36" s="346">
        <v>10</v>
      </c>
    </row>
    <row r="37" spans="1:18" x14ac:dyDescent="0.3">
      <c r="A37" s="41">
        <v>1714214</v>
      </c>
      <c r="B37" s="34" t="str">
        <f>VLOOKUP(A37,'Sprint Details'!A28:R63,2,FALSE)</f>
        <v>2.07.06 Expenses Selection</v>
      </c>
      <c r="C37" s="35" t="s">
        <v>120</v>
      </c>
      <c r="D37" s="36">
        <f>VLOOKUP('S2QA Exe'!A37,'Sprint Details'!A26:R62,3,FALSE)</f>
        <v>44245</v>
      </c>
      <c r="E37" s="33">
        <f>VLOOKUP(A37,'Sprint Details'!A26:R62,6,FALSE)</f>
        <v>12</v>
      </c>
      <c r="F37" s="33">
        <v>12</v>
      </c>
      <c r="G37" s="33"/>
      <c r="H37" s="33"/>
      <c r="I37" s="33"/>
      <c r="J37" s="33"/>
      <c r="K37" s="59">
        <f t="shared" si="0"/>
        <v>0</v>
      </c>
      <c r="L37" s="33">
        <f t="shared" si="1"/>
        <v>12</v>
      </c>
      <c r="M37" s="345">
        <f t="shared" si="2"/>
        <v>1</v>
      </c>
      <c r="N37" s="345">
        <f t="shared" si="3"/>
        <v>1</v>
      </c>
      <c r="O37" s="345">
        <f t="shared" si="4"/>
        <v>0.91666666666666663</v>
      </c>
      <c r="P37" s="346"/>
      <c r="Q37" s="41"/>
      <c r="R37" s="346">
        <v>11</v>
      </c>
    </row>
    <row r="38" spans="1:18" ht="26" x14ac:dyDescent="0.3">
      <c r="A38" s="41">
        <v>1712570</v>
      </c>
      <c r="B38" s="34" t="str">
        <f>VLOOKUP(A38,'Sprint Details'!A29:R64,2,FALSE)</f>
        <v>2.08.01 Member Details - Individual Information</v>
      </c>
      <c r="C38" s="35" t="s">
        <v>27</v>
      </c>
      <c r="D38" s="36" t="str">
        <f>VLOOKUP('S2QA Exe'!A38,'Sprint Details'!A27:R63,3,FALSE)</f>
        <v>NA</v>
      </c>
      <c r="E38" s="33">
        <f>VLOOKUP(A38,'Sprint Details'!A27:R63,6,FALSE)</f>
        <v>0</v>
      </c>
      <c r="F38" s="33"/>
      <c r="G38" s="33"/>
      <c r="H38" s="33"/>
      <c r="I38" s="33"/>
      <c r="J38" s="33"/>
      <c r="K38" s="59">
        <f t="shared" si="0"/>
        <v>0</v>
      </c>
      <c r="L38" s="33">
        <f t="shared" si="1"/>
        <v>0</v>
      </c>
      <c r="M38" s="345">
        <f t="shared" si="2"/>
        <v>0</v>
      </c>
      <c r="N38" s="345">
        <f t="shared" si="3"/>
        <v>0</v>
      </c>
      <c r="O38" s="345">
        <f t="shared" si="4"/>
        <v>0</v>
      </c>
      <c r="P38" s="25"/>
      <c r="Q38" s="41"/>
      <c r="R38" s="41"/>
    </row>
    <row r="39" spans="1:18" ht="26" x14ac:dyDescent="0.3">
      <c r="A39" s="41">
        <v>1714001</v>
      </c>
      <c r="B39" s="34" t="str">
        <f>VLOOKUP(A39,'Sprint Details'!A30:R65,2,FALSE)</f>
        <v>2.03.01 Household Members Summary</v>
      </c>
      <c r="C39" s="35" t="s">
        <v>120</v>
      </c>
      <c r="D39" s="36">
        <f>VLOOKUP('S2QA Exe'!A39,'Sprint Details'!A28:R64,3,FALSE)</f>
        <v>44242</v>
      </c>
      <c r="E39" s="33">
        <f>VLOOKUP(A39,'Sprint Details'!A28:R64,6,FALSE)</f>
        <v>8</v>
      </c>
      <c r="F39" s="33">
        <v>8</v>
      </c>
      <c r="G39" s="33"/>
      <c r="H39" s="33"/>
      <c r="I39" s="33"/>
      <c r="J39" s="33"/>
      <c r="K39" s="59">
        <f t="shared" si="0"/>
        <v>0</v>
      </c>
      <c r="L39" s="33">
        <f t="shared" si="1"/>
        <v>8</v>
      </c>
      <c r="M39" s="345">
        <f t="shared" si="2"/>
        <v>1</v>
      </c>
      <c r="N39" s="345">
        <f t="shared" si="3"/>
        <v>1</v>
      </c>
      <c r="O39" s="345">
        <f t="shared" si="4"/>
        <v>0.875</v>
      </c>
      <c r="P39" s="346"/>
      <c r="Q39" s="42"/>
      <c r="R39" s="346">
        <v>7</v>
      </c>
    </row>
    <row r="40" spans="1:18" ht="39" x14ac:dyDescent="0.3">
      <c r="A40" s="41">
        <v>1714184</v>
      </c>
      <c r="B40" s="34" t="str">
        <f>VLOOKUP(A40,'Sprint Details'!A31:R66,2,FALSE)</f>
        <v>2.03.02 Household Member Details + 2.03.03 MaineCare Subprogram Selection</v>
      </c>
      <c r="C40" s="35" t="s">
        <v>120</v>
      </c>
      <c r="D40" s="36">
        <f>VLOOKUP('S2QA Exe'!A40,'Sprint Details'!A29:R65,3,FALSE)</f>
        <v>44249</v>
      </c>
      <c r="E40" s="33">
        <f>VLOOKUP(A40,'Sprint Details'!A29:R65,6,FALSE)</f>
        <v>16</v>
      </c>
      <c r="F40" s="33">
        <v>16</v>
      </c>
      <c r="G40" s="33"/>
      <c r="H40" s="33"/>
      <c r="I40" s="33"/>
      <c r="J40" s="33"/>
      <c r="K40" s="59">
        <f t="shared" si="0"/>
        <v>0</v>
      </c>
      <c r="L40" s="33">
        <f t="shared" si="1"/>
        <v>16</v>
      </c>
      <c r="M40" s="345">
        <f t="shared" si="2"/>
        <v>1</v>
      </c>
      <c r="N40" s="345">
        <f t="shared" si="3"/>
        <v>1</v>
      </c>
      <c r="O40" s="345">
        <f t="shared" si="4"/>
        <v>0.8125</v>
      </c>
      <c r="P40" s="31"/>
      <c r="Q40" s="42"/>
      <c r="R40" s="346">
        <v>13</v>
      </c>
    </row>
    <row r="41" spans="1:18" x14ac:dyDescent="0.3">
      <c r="A41" s="41">
        <v>1714217</v>
      </c>
      <c r="B41" s="34" t="str">
        <f>VLOOKUP(A41,'Sprint Details'!A32:R67,2,FALSE)</f>
        <v>2.08.01.03 Education Summary</v>
      </c>
      <c r="C41" s="35" t="s">
        <v>120</v>
      </c>
      <c r="D41" s="36">
        <f>VLOOKUP('S2QA Exe'!A41,'Sprint Details'!A30:R66,3,FALSE)</f>
        <v>44250</v>
      </c>
      <c r="E41" s="33">
        <f>VLOOKUP(A41,'Sprint Details'!A30:R66,6,FALSE)</f>
        <v>5</v>
      </c>
      <c r="F41" s="33">
        <v>5</v>
      </c>
      <c r="G41" s="33"/>
      <c r="H41" s="33"/>
      <c r="I41" s="33"/>
      <c r="J41" s="33"/>
      <c r="K41" s="59">
        <f t="shared" si="0"/>
        <v>0</v>
      </c>
      <c r="L41" s="33">
        <f t="shared" si="1"/>
        <v>5</v>
      </c>
      <c r="M41" s="345">
        <f t="shared" si="2"/>
        <v>1</v>
      </c>
      <c r="N41" s="345">
        <f t="shared" si="3"/>
        <v>1</v>
      </c>
      <c r="O41" s="345">
        <f t="shared" si="4"/>
        <v>0.8</v>
      </c>
      <c r="P41" s="31"/>
      <c r="Q41" s="41"/>
      <c r="R41" s="346">
        <v>4</v>
      </c>
    </row>
    <row r="42" spans="1:18" ht="26" x14ac:dyDescent="0.3">
      <c r="A42" s="41">
        <v>1714218</v>
      </c>
      <c r="B42" s="34" t="str">
        <f>VLOOKUP(A42,'Sprint Details'!A33:R68,2,FALSE)</f>
        <v>2.08.01.04 Highest Level of Education Details</v>
      </c>
      <c r="C42" s="35" t="s">
        <v>120</v>
      </c>
      <c r="D42" s="36">
        <f>VLOOKUP('S2QA Exe'!A42,'Sprint Details'!A31:R67,3,FALSE)</f>
        <v>44251</v>
      </c>
      <c r="E42" s="33">
        <f>VLOOKUP(A42,'Sprint Details'!A31:R67,6,FALSE)</f>
        <v>3</v>
      </c>
      <c r="F42" s="33">
        <v>3</v>
      </c>
      <c r="G42" s="33"/>
      <c r="H42" s="33"/>
      <c r="I42" s="33"/>
      <c r="J42" s="33"/>
      <c r="K42" s="59">
        <f t="shared" si="0"/>
        <v>0</v>
      </c>
      <c r="L42" s="33">
        <f t="shared" si="1"/>
        <v>3</v>
      </c>
      <c r="M42" s="345">
        <f t="shared" si="2"/>
        <v>1</v>
      </c>
      <c r="N42" s="345">
        <f t="shared" si="3"/>
        <v>1</v>
      </c>
      <c r="O42" s="345">
        <f t="shared" si="4"/>
        <v>1</v>
      </c>
      <c r="P42" s="346"/>
      <c r="Q42" s="41"/>
      <c r="R42" s="346">
        <v>3</v>
      </c>
    </row>
    <row r="43" spans="1:18" ht="26" x14ac:dyDescent="0.3">
      <c r="A43" s="41">
        <v>1714199</v>
      </c>
      <c r="B43" s="34" t="str">
        <f>VLOOKUP(A43,'Sprint Details'!A34:R69,2,FALSE)</f>
        <v>2.05.01 Authorized Representatives Summary</v>
      </c>
      <c r="C43" s="35" t="s">
        <v>120</v>
      </c>
      <c r="D43" s="36">
        <f>VLOOKUP('S2QA Exe'!A43,'Sprint Details'!A32:R68,3,FALSE)</f>
        <v>44250</v>
      </c>
      <c r="E43" s="33">
        <f>VLOOKUP(A43,'Sprint Details'!A32:R68,6,FALSE)</f>
        <v>6</v>
      </c>
      <c r="F43" s="33">
        <v>6</v>
      </c>
      <c r="G43" s="33"/>
      <c r="H43" s="33"/>
      <c r="I43" s="33"/>
      <c r="J43" s="33"/>
      <c r="K43" s="59">
        <f t="shared" si="0"/>
        <v>0</v>
      </c>
      <c r="L43" s="33">
        <f t="shared" si="1"/>
        <v>6</v>
      </c>
      <c r="M43" s="345">
        <f t="shared" si="2"/>
        <v>1</v>
      </c>
      <c r="N43" s="345">
        <f t="shared" si="3"/>
        <v>1</v>
      </c>
      <c r="O43" s="345">
        <f t="shared" si="4"/>
        <v>1</v>
      </c>
      <c r="P43" s="346"/>
      <c r="Q43" s="41"/>
      <c r="R43" s="346">
        <v>6</v>
      </c>
    </row>
    <row r="44" spans="1:18" x14ac:dyDescent="0.3">
      <c r="A44" s="41">
        <v>1714249</v>
      </c>
      <c r="B44" s="34" t="str">
        <f>VLOOKUP(A44,'Sprint Details'!A35:R70,2,FALSE)</f>
        <v>2.08.05.01 Adding Income</v>
      </c>
      <c r="C44" s="35" t="s">
        <v>120</v>
      </c>
      <c r="D44" s="36">
        <f>VLOOKUP('S2QA Exe'!A44,'Sprint Details'!A33:R69,3,FALSE)</f>
        <v>44250</v>
      </c>
      <c r="E44" s="33">
        <f>VLOOKUP(A44,'Sprint Details'!A33:R69,6,FALSE)</f>
        <v>4</v>
      </c>
      <c r="F44" s="33">
        <v>4</v>
      </c>
      <c r="G44" s="33"/>
      <c r="H44" s="33"/>
      <c r="I44" s="33"/>
      <c r="J44" s="33"/>
      <c r="K44" s="59">
        <f t="shared" si="0"/>
        <v>0</v>
      </c>
      <c r="L44" s="33">
        <f t="shared" si="1"/>
        <v>4</v>
      </c>
      <c r="M44" s="345">
        <f t="shared" si="2"/>
        <v>1</v>
      </c>
      <c r="N44" s="345">
        <f t="shared" si="3"/>
        <v>1</v>
      </c>
      <c r="O44" s="345">
        <f t="shared" si="4"/>
        <v>1</v>
      </c>
      <c r="P44" s="25"/>
      <c r="Q44" s="41"/>
      <c r="R44" s="346">
        <v>4</v>
      </c>
    </row>
    <row r="45" spans="1:18" ht="26" x14ac:dyDescent="0.3">
      <c r="A45" s="41">
        <v>1712364</v>
      </c>
      <c r="B45" s="34" t="str">
        <f>VLOOKUP(A45,'Sprint Details'!A36:R71,2,FALSE)</f>
        <v>Benefits Application Reference Table Inventory</v>
      </c>
      <c r="C45" s="35" t="s">
        <v>27</v>
      </c>
      <c r="D45" s="36" t="str">
        <f>VLOOKUP('S2QA Exe'!A45,'Sprint Details'!A34:R70,3,FALSE)</f>
        <v>NA</v>
      </c>
      <c r="E45" s="33">
        <f>VLOOKUP(A45,'Sprint Details'!A34:R70,6,FALSE)</f>
        <v>0</v>
      </c>
      <c r="F45" s="33"/>
      <c r="G45" s="33"/>
      <c r="H45" s="33"/>
      <c r="I45" s="33"/>
      <c r="J45" s="33"/>
      <c r="K45" s="59">
        <f t="shared" si="0"/>
        <v>0</v>
      </c>
      <c r="L45" s="33">
        <f t="shared" si="1"/>
        <v>0</v>
      </c>
      <c r="M45" s="345">
        <f t="shared" si="2"/>
        <v>0</v>
      </c>
      <c r="N45" s="345">
        <f t="shared" si="3"/>
        <v>0</v>
      </c>
      <c r="O45" s="345">
        <f t="shared" si="4"/>
        <v>0</v>
      </c>
      <c r="P45" s="25"/>
      <c r="Q45" s="41"/>
      <c r="R45" s="41"/>
    </row>
    <row r="46" spans="1:18" x14ac:dyDescent="0.3">
      <c r="A46" s="41">
        <v>1712366</v>
      </c>
      <c r="B46" s="34" t="str">
        <f>VLOOKUP(A46,'Sprint Details'!A37:R72,2,FALSE)</f>
        <v>Benefits Application Validations</v>
      </c>
      <c r="C46" s="35" t="s">
        <v>27</v>
      </c>
      <c r="D46" s="36" t="str">
        <f>VLOOKUP('S2QA Exe'!A46,'Sprint Details'!A35:R71,3,FALSE)</f>
        <v>NA</v>
      </c>
      <c r="E46" s="33">
        <f>VLOOKUP(A46,'Sprint Details'!A35:R71,6,FALSE)</f>
        <v>0</v>
      </c>
      <c r="F46" s="33"/>
      <c r="G46" s="33"/>
      <c r="H46" s="33"/>
      <c r="I46" s="33"/>
      <c r="J46" s="33"/>
      <c r="K46" s="59">
        <f t="shared" si="0"/>
        <v>0</v>
      </c>
      <c r="L46" s="33">
        <f t="shared" si="1"/>
        <v>0</v>
      </c>
      <c r="M46" s="345">
        <f>IFERROR(L46/E46,0)</f>
        <v>0</v>
      </c>
      <c r="N46" s="345">
        <f t="shared" si="3"/>
        <v>0</v>
      </c>
      <c r="O46" s="345">
        <f t="shared" si="4"/>
        <v>0</v>
      </c>
      <c r="P46" s="25"/>
      <c r="Q46" s="41"/>
      <c r="R46" s="41"/>
    </row>
    <row r="47" spans="1:18" ht="14.5" x14ac:dyDescent="0.35">
      <c r="A47" s="1">
        <v>1714225</v>
      </c>
      <c r="B47" s="34" t="str">
        <f>VLOOKUP(A47,'Sprint Details'!A38:R73,2,FALSE)</f>
        <v>2.08.02.01 Pregnancy</v>
      </c>
      <c r="C47" s="35" t="s">
        <v>120</v>
      </c>
      <c r="D47" s="36">
        <f>VLOOKUP('S2QA Exe'!A47,'Sprint Details'!A36:R72,3,FALSE)</f>
        <v>44246</v>
      </c>
      <c r="E47" s="33">
        <f>VLOOKUP(A47,'Sprint Details'!A36:R72,6,FALSE)</f>
        <v>6</v>
      </c>
      <c r="F47" s="33">
        <v>6</v>
      </c>
      <c r="G47" s="33"/>
      <c r="H47" s="33"/>
      <c r="I47" s="33"/>
      <c r="J47" s="33"/>
      <c r="K47" s="59">
        <f t="shared" si="0"/>
        <v>0</v>
      </c>
      <c r="L47" s="33">
        <f t="shared" si="1"/>
        <v>6</v>
      </c>
      <c r="M47" s="345">
        <f>IFERROR(L47/E47,0)</f>
        <v>1</v>
      </c>
      <c r="N47" s="345">
        <f t="shared" si="3"/>
        <v>1</v>
      </c>
      <c r="O47" s="345">
        <f t="shared" si="4"/>
        <v>0.83333333333333337</v>
      </c>
      <c r="P47" s="346"/>
      <c r="Q47" s="42"/>
      <c r="R47" s="346">
        <v>5</v>
      </c>
    </row>
    <row r="48" spans="1:18" ht="14.5" x14ac:dyDescent="0.35">
      <c r="A48" s="1">
        <v>1714233</v>
      </c>
      <c r="B48" s="34" t="str">
        <f>VLOOKUP(A48,'Sprint Details'!A39:R74,2,FALSE)</f>
        <v>2.08.03.01 Living Arrangement</v>
      </c>
      <c r="C48" s="35" t="s">
        <v>120</v>
      </c>
      <c r="D48" s="36">
        <f>VLOOKUP('S2QA Exe'!A48,'Sprint Details'!A37:R73,3,FALSE)</f>
        <v>44244</v>
      </c>
      <c r="E48" s="33">
        <f>VLOOKUP(A48,'Sprint Details'!A37:R73,6,FALSE)</f>
        <v>7</v>
      </c>
      <c r="F48" s="33">
        <v>7</v>
      </c>
      <c r="G48" s="33"/>
      <c r="H48" s="33"/>
      <c r="I48" s="33"/>
      <c r="J48" s="33"/>
      <c r="K48" s="59">
        <f t="shared" si="0"/>
        <v>0</v>
      </c>
      <c r="L48" s="33">
        <f t="shared" si="1"/>
        <v>7</v>
      </c>
      <c r="M48" s="345">
        <f>IFERROR(L48/E48,0)</f>
        <v>1</v>
      </c>
      <c r="N48" s="345">
        <f t="shared" si="3"/>
        <v>1</v>
      </c>
      <c r="O48" s="345">
        <f t="shared" si="4"/>
        <v>0.8571428571428571</v>
      </c>
      <c r="P48" s="346"/>
      <c r="Q48" s="41"/>
      <c r="R48" s="346">
        <v>6</v>
      </c>
    </row>
    <row r="49" spans="1:18" x14ac:dyDescent="0.3">
      <c r="A49" s="41">
        <v>1714251</v>
      </c>
      <c r="B49" s="34" t="str">
        <f>VLOOKUP(A49,'Sprint Details'!A40:R75,2,FALSE)</f>
        <v>2.08.05.03 Income Details</v>
      </c>
      <c r="C49" s="35" t="s">
        <v>120</v>
      </c>
      <c r="D49" s="36">
        <f>VLOOKUP('S2QA Exe'!A49,'Sprint Details'!A38:R74,3,FALSE)</f>
        <v>44249</v>
      </c>
      <c r="E49" s="33">
        <f>VLOOKUP(A49,'Sprint Details'!A38:R74,6,FALSE)</f>
        <v>18</v>
      </c>
      <c r="F49" s="33">
        <v>18</v>
      </c>
      <c r="G49" s="33"/>
      <c r="H49" s="33"/>
      <c r="I49" s="33"/>
      <c r="J49" s="33"/>
      <c r="K49" s="59">
        <f t="shared" si="0"/>
        <v>0</v>
      </c>
      <c r="L49" s="33">
        <f t="shared" si="1"/>
        <v>18</v>
      </c>
      <c r="M49" s="345">
        <f>IFERROR(L49/E49,0)</f>
        <v>1</v>
      </c>
      <c r="N49" s="345">
        <f t="shared" si="3"/>
        <v>1</v>
      </c>
      <c r="O49" s="345">
        <f t="shared" si="4"/>
        <v>0.72222222222222221</v>
      </c>
      <c r="P49" s="346"/>
      <c r="Q49" s="42"/>
      <c r="R49" s="346">
        <v>13</v>
      </c>
    </row>
    <row r="50" spans="1:18" x14ac:dyDescent="0.3">
      <c r="A50" s="41">
        <v>1714216</v>
      </c>
      <c r="B50" s="34" t="s">
        <v>155</v>
      </c>
      <c r="C50" s="35" t="s">
        <v>120</v>
      </c>
      <c r="D50" s="36">
        <v>44251</v>
      </c>
      <c r="E50" s="33">
        <v>7</v>
      </c>
      <c r="F50" s="33">
        <v>7</v>
      </c>
      <c r="G50" s="33"/>
      <c r="H50" s="96"/>
      <c r="I50" s="96"/>
      <c r="J50" s="33"/>
      <c r="K50" s="59">
        <f t="shared" si="0"/>
        <v>0</v>
      </c>
      <c r="L50" s="33">
        <f>F50+G50</f>
        <v>7</v>
      </c>
      <c r="M50" s="345">
        <f>IFERROR(L50/E50,0)</f>
        <v>1</v>
      </c>
      <c r="N50" s="345">
        <f>IFERROR(F50/L50,0)</f>
        <v>1</v>
      </c>
      <c r="O50" s="345">
        <f>IFERROR(R50/L50,0)</f>
        <v>0.8571428571428571</v>
      </c>
      <c r="P50" s="31"/>
      <c r="Q50" s="42"/>
      <c r="R50" s="346">
        <v>6</v>
      </c>
    </row>
    <row r="51" spans="1:18" x14ac:dyDescent="0.3">
      <c r="A51" s="41">
        <v>1714215</v>
      </c>
      <c r="B51" s="34" t="s">
        <v>156</v>
      </c>
      <c r="C51" s="35" t="s">
        <v>120</v>
      </c>
      <c r="D51" s="36">
        <v>44256</v>
      </c>
      <c r="E51" s="33">
        <v>16</v>
      </c>
      <c r="F51" s="33">
        <v>16</v>
      </c>
      <c r="G51" s="33"/>
      <c r="H51" s="33"/>
      <c r="I51" s="33"/>
      <c r="J51" s="33"/>
      <c r="K51" s="59">
        <f t="shared" si="0"/>
        <v>0</v>
      </c>
      <c r="L51" s="33">
        <f t="shared" ref="L51:L112" si="5">F51+G51</f>
        <v>16</v>
      </c>
      <c r="M51" s="345">
        <f t="shared" ref="M51:M112" si="6">IFERROR(L51/E51,0)</f>
        <v>1</v>
      </c>
      <c r="N51" s="345">
        <f t="shared" ref="N51:N112" si="7">IFERROR(F51/L51,0)</f>
        <v>1</v>
      </c>
      <c r="O51" s="345">
        <f t="shared" ref="O51:O112" si="8">IFERROR(R51/L51,0)</f>
        <v>1</v>
      </c>
      <c r="P51" s="31"/>
      <c r="Q51" s="41"/>
      <c r="R51" s="346">
        <v>16</v>
      </c>
    </row>
    <row r="52" spans="1:18" x14ac:dyDescent="0.3">
      <c r="A52" s="41">
        <v>1714220</v>
      </c>
      <c r="B52" s="34" t="s">
        <v>157</v>
      </c>
      <c r="C52" s="35" t="s">
        <v>120</v>
      </c>
      <c r="D52" s="36">
        <v>44258</v>
      </c>
      <c r="E52" s="33">
        <v>5</v>
      </c>
      <c r="F52" s="33">
        <v>5</v>
      </c>
      <c r="G52" s="33"/>
      <c r="H52" s="33"/>
      <c r="I52" s="33"/>
      <c r="J52" s="33"/>
      <c r="K52" s="59">
        <f t="shared" si="0"/>
        <v>0</v>
      </c>
      <c r="L52" s="33">
        <f t="shared" si="5"/>
        <v>5</v>
      </c>
      <c r="M52" s="345">
        <f t="shared" si="6"/>
        <v>1</v>
      </c>
      <c r="N52" s="345">
        <f t="shared" si="7"/>
        <v>1</v>
      </c>
      <c r="O52" s="345">
        <f t="shared" si="8"/>
        <v>0.8</v>
      </c>
      <c r="P52" s="31"/>
      <c r="Q52" s="41"/>
      <c r="R52" s="346">
        <v>4</v>
      </c>
    </row>
    <row r="53" spans="1:18" ht="26.15" customHeight="1" x14ac:dyDescent="0.3">
      <c r="A53" s="41">
        <v>1714221</v>
      </c>
      <c r="B53" s="34" t="s">
        <v>158</v>
      </c>
      <c r="C53" s="35" t="s">
        <v>120</v>
      </c>
      <c r="D53" s="36">
        <v>44259</v>
      </c>
      <c r="E53" s="33">
        <v>5</v>
      </c>
      <c r="F53" s="33">
        <v>5</v>
      </c>
      <c r="G53" s="33"/>
      <c r="H53" s="33"/>
      <c r="I53" s="33"/>
      <c r="J53" s="33"/>
      <c r="K53" s="59">
        <f t="shared" si="0"/>
        <v>0</v>
      </c>
      <c r="L53" s="33">
        <f t="shared" si="5"/>
        <v>5</v>
      </c>
      <c r="M53" s="345">
        <f t="shared" si="6"/>
        <v>1</v>
      </c>
      <c r="N53" s="345">
        <f t="shared" si="7"/>
        <v>1</v>
      </c>
      <c r="O53" s="345">
        <f t="shared" si="8"/>
        <v>1</v>
      </c>
      <c r="P53" s="31"/>
      <c r="Q53" s="41"/>
      <c r="R53" s="346">
        <v>5</v>
      </c>
    </row>
    <row r="54" spans="1:18" ht="26.15" customHeight="1" x14ac:dyDescent="0.3">
      <c r="A54" s="41">
        <v>1712565</v>
      </c>
      <c r="B54" s="34" t="s">
        <v>159</v>
      </c>
      <c r="C54" s="35" t="s">
        <v>27</v>
      </c>
      <c r="D54" s="36"/>
      <c r="E54" s="33">
        <v>0</v>
      </c>
      <c r="F54" s="33"/>
      <c r="G54" s="33"/>
      <c r="H54" s="33"/>
      <c r="I54" s="33"/>
      <c r="J54" s="33"/>
      <c r="K54" s="59">
        <f t="shared" si="0"/>
        <v>0</v>
      </c>
      <c r="L54" s="33">
        <f t="shared" si="5"/>
        <v>0</v>
      </c>
      <c r="M54" s="345">
        <f t="shared" si="6"/>
        <v>0</v>
      </c>
      <c r="N54" s="345">
        <f t="shared" si="7"/>
        <v>0</v>
      </c>
      <c r="O54" s="345">
        <f t="shared" si="8"/>
        <v>0</v>
      </c>
      <c r="P54" s="31"/>
      <c r="Q54" s="41"/>
      <c r="R54" s="346"/>
    </row>
    <row r="55" spans="1:18" x14ac:dyDescent="0.3">
      <c r="A55" s="41">
        <v>1712559</v>
      </c>
      <c r="B55" s="34" t="s">
        <v>160</v>
      </c>
      <c r="C55" s="35" t="s">
        <v>27</v>
      </c>
      <c r="D55" s="36"/>
      <c r="E55" s="33">
        <v>0</v>
      </c>
      <c r="F55" s="33"/>
      <c r="G55" s="33"/>
      <c r="H55" s="33"/>
      <c r="I55" s="33"/>
      <c r="J55" s="33"/>
      <c r="K55" s="59">
        <f t="shared" si="0"/>
        <v>0</v>
      </c>
      <c r="L55" s="33">
        <f t="shared" si="5"/>
        <v>0</v>
      </c>
      <c r="M55" s="345">
        <f t="shared" si="6"/>
        <v>0</v>
      </c>
      <c r="N55" s="345">
        <f t="shared" si="7"/>
        <v>0</v>
      </c>
      <c r="O55" s="345">
        <f t="shared" si="8"/>
        <v>0</v>
      </c>
      <c r="P55" s="31"/>
      <c r="Q55" s="41"/>
      <c r="R55" s="346"/>
    </row>
    <row r="56" spans="1:18" ht="26.15" customHeight="1" x14ac:dyDescent="0.3">
      <c r="A56" s="41">
        <v>1714200</v>
      </c>
      <c r="B56" s="34" t="s">
        <v>161</v>
      </c>
      <c r="C56" s="35" t="s">
        <v>120</v>
      </c>
      <c r="D56" s="36"/>
      <c r="E56" s="33">
        <v>5</v>
      </c>
      <c r="F56" s="33">
        <v>5</v>
      </c>
      <c r="G56" s="33"/>
      <c r="H56" s="33"/>
      <c r="I56" s="33"/>
      <c r="J56" s="33"/>
      <c r="K56" s="59">
        <f t="shared" si="0"/>
        <v>0</v>
      </c>
      <c r="L56" s="33">
        <f t="shared" si="5"/>
        <v>5</v>
      </c>
      <c r="M56" s="345">
        <f t="shared" si="6"/>
        <v>1</v>
      </c>
      <c r="N56" s="345">
        <f t="shared" si="7"/>
        <v>1</v>
      </c>
      <c r="O56" s="345">
        <f t="shared" si="8"/>
        <v>0.8</v>
      </c>
      <c r="P56" s="31"/>
      <c r="Q56" s="41"/>
      <c r="R56" s="346">
        <v>4</v>
      </c>
    </row>
    <row r="57" spans="1:18" ht="26.15" customHeight="1" x14ac:dyDescent="0.3">
      <c r="A57" s="41">
        <v>1714201</v>
      </c>
      <c r="B57" s="34" t="s">
        <v>163</v>
      </c>
      <c r="C57" s="35" t="s">
        <v>120</v>
      </c>
      <c r="D57" s="36">
        <v>44256</v>
      </c>
      <c r="E57" s="33">
        <v>7</v>
      </c>
      <c r="F57" s="33">
        <v>7</v>
      </c>
      <c r="G57" s="33"/>
      <c r="H57" s="33"/>
      <c r="I57" s="33"/>
      <c r="J57" s="33"/>
      <c r="K57" s="59">
        <f t="shared" si="0"/>
        <v>0</v>
      </c>
      <c r="L57" s="33">
        <f t="shared" si="5"/>
        <v>7</v>
      </c>
      <c r="M57" s="345">
        <f t="shared" si="6"/>
        <v>1</v>
      </c>
      <c r="N57" s="345">
        <f t="shared" si="7"/>
        <v>1</v>
      </c>
      <c r="O57" s="345">
        <f t="shared" si="8"/>
        <v>0.8571428571428571</v>
      </c>
      <c r="P57" s="31"/>
      <c r="Q57" s="123"/>
      <c r="R57" s="346">
        <v>6</v>
      </c>
    </row>
    <row r="58" spans="1:18" ht="26.15" customHeight="1" x14ac:dyDescent="0.3">
      <c r="A58" s="41">
        <v>1714202</v>
      </c>
      <c r="B58" s="34" t="s">
        <v>164</v>
      </c>
      <c r="C58" s="35" t="s">
        <v>120</v>
      </c>
      <c r="D58" s="36">
        <v>44265</v>
      </c>
      <c r="E58" s="33">
        <v>8</v>
      </c>
      <c r="F58" s="33">
        <v>8</v>
      </c>
      <c r="G58" s="33"/>
      <c r="H58" s="33"/>
      <c r="I58" s="33"/>
      <c r="J58" s="33"/>
      <c r="K58" s="59">
        <f t="shared" si="0"/>
        <v>0</v>
      </c>
      <c r="L58" s="33">
        <f t="shared" si="5"/>
        <v>8</v>
      </c>
      <c r="M58" s="345">
        <f t="shared" si="6"/>
        <v>1</v>
      </c>
      <c r="N58" s="345">
        <f t="shared" si="7"/>
        <v>1</v>
      </c>
      <c r="O58" s="345">
        <f t="shared" si="8"/>
        <v>1</v>
      </c>
      <c r="P58" s="31"/>
      <c r="Q58" s="41"/>
      <c r="R58" s="346">
        <v>8</v>
      </c>
    </row>
    <row r="59" spans="1:18" ht="26.15" customHeight="1" x14ac:dyDescent="0.3">
      <c r="A59" s="41">
        <v>1714203</v>
      </c>
      <c r="B59" s="34" t="s">
        <v>165</v>
      </c>
      <c r="C59" s="35" t="s">
        <v>120</v>
      </c>
      <c r="D59" s="36">
        <v>44270</v>
      </c>
      <c r="E59" s="33">
        <v>9</v>
      </c>
      <c r="F59" s="33">
        <v>9</v>
      </c>
      <c r="G59" s="33"/>
      <c r="H59" s="33"/>
      <c r="I59" s="33"/>
      <c r="J59" s="33"/>
      <c r="K59" s="59">
        <f t="shared" si="0"/>
        <v>0</v>
      </c>
      <c r="L59" s="33">
        <f t="shared" si="5"/>
        <v>9</v>
      </c>
      <c r="M59" s="345">
        <f t="shared" si="6"/>
        <v>1</v>
      </c>
      <c r="N59" s="345">
        <f t="shared" si="7"/>
        <v>1</v>
      </c>
      <c r="O59" s="345">
        <f t="shared" si="8"/>
        <v>0.66666666666666663</v>
      </c>
      <c r="P59" s="31"/>
      <c r="Q59" s="42"/>
      <c r="R59" s="346">
        <v>6</v>
      </c>
    </row>
    <row r="60" spans="1:18" x14ac:dyDescent="0.3">
      <c r="A60" s="41">
        <v>1714222</v>
      </c>
      <c r="B60" s="34" t="s">
        <v>166</v>
      </c>
      <c r="C60" s="35" t="s">
        <v>120</v>
      </c>
      <c r="D60" s="36"/>
      <c r="E60" s="33">
        <v>7</v>
      </c>
      <c r="F60" s="33">
        <v>7</v>
      </c>
      <c r="G60" s="33"/>
      <c r="H60" s="33"/>
      <c r="I60" s="33"/>
      <c r="J60" s="33"/>
      <c r="K60" s="59">
        <f t="shared" si="0"/>
        <v>0</v>
      </c>
      <c r="L60" s="33">
        <f t="shared" si="5"/>
        <v>7</v>
      </c>
      <c r="M60" s="345">
        <f t="shared" si="6"/>
        <v>1</v>
      </c>
      <c r="N60" s="345">
        <f t="shared" si="7"/>
        <v>1</v>
      </c>
      <c r="O60" s="345">
        <f t="shared" si="8"/>
        <v>0.8571428571428571</v>
      </c>
      <c r="P60" s="31"/>
      <c r="Q60" s="41"/>
      <c r="R60" s="346">
        <v>6</v>
      </c>
    </row>
    <row r="61" spans="1:18" x14ac:dyDescent="0.3">
      <c r="A61" s="41">
        <v>1714223</v>
      </c>
      <c r="B61" s="34" t="s">
        <v>167</v>
      </c>
      <c r="C61" s="35" t="s">
        <v>120</v>
      </c>
      <c r="D61" s="36">
        <v>44259</v>
      </c>
      <c r="E61" s="33">
        <v>8</v>
      </c>
      <c r="F61" s="33">
        <v>8</v>
      </c>
      <c r="G61" s="33"/>
      <c r="H61" s="33"/>
      <c r="I61" s="33"/>
      <c r="J61" s="33"/>
      <c r="K61" s="59">
        <f t="shared" si="0"/>
        <v>0</v>
      </c>
      <c r="L61" s="33">
        <f t="shared" si="5"/>
        <v>8</v>
      </c>
      <c r="M61" s="345">
        <f t="shared" si="6"/>
        <v>1</v>
      </c>
      <c r="N61" s="345">
        <f t="shared" si="7"/>
        <v>1</v>
      </c>
      <c r="O61" s="345">
        <f t="shared" si="8"/>
        <v>0.625</v>
      </c>
      <c r="P61" s="31"/>
      <c r="Q61" s="41"/>
      <c r="R61" s="346">
        <v>5</v>
      </c>
    </row>
    <row r="62" spans="1:18" x14ac:dyDescent="0.3">
      <c r="A62" s="41">
        <v>1714224</v>
      </c>
      <c r="B62" s="34" t="s">
        <v>168</v>
      </c>
      <c r="C62" s="35" t="s">
        <v>120</v>
      </c>
      <c r="D62" s="36">
        <v>44258</v>
      </c>
      <c r="E62" s="33">
        <v>6</v>
      </c>
      <c r="F62" s="33">
        <v>6</v>
      </c>
      <c r="G62" s="33"/>
      <c r="H62" s="33"/>
      <c r="I62" s="33"/>
      <c r="J62" s="33"/>
      <c r="K62" s="59">
        <f t="shared" si="0"/>
        <v>0</v>
      </c>
      <c r="L62" s="33">
        <f t="shared" si="5"/>
        <v>6</v>
      </c>
      <c r="M62" s="345">
        <f t="shared" si="6"/>
        <v>1</v>
      </c>
      <c r="N62" s="345">
        <f t="shared" si="7"/>
        <v>1</v>
      </c>
      <c r="O62" s="345">
        <f t="shared" si="8"/>
        <v>0.66666666666666663</v>
      </c>
      <c r="P62" s="117"/>
      <c r="Q62" s="41"/>
      <c r="R62" s="346">
        <v>4</v>
      </c>
    </row>
    <row r="63" spans="1:18" ht="26.15" customHeight="1" x14ac:dyDescent="0.3">
      <c r="A63" s="41">
        <v>1712568</v>
      </c>
      <c r="B63" s="34" t="s">
        <v>169</v>
      </c>
      <c r="C63" s="35" t="s">
        <v>27</v>
      </c>
      <c r="D63" s="36"/>
      <c r="E63" s="33">
        <v>0</v>
      </c>
      <c r="F63" s="33"/>
      <c r="G63" s="33"/>
      <c r="H63" s="33"/>
      <c r="I63" s="33"/>
      <c r="J63" s="33"/>
      <c r="K63" s="59">
        <f t="shared" si="0"/>
        <v>0</v>
      </c>
      <c r="L63" s="33">
        <f t="shared" si="5"/>
        <v>0</v>
      </c>
      <c r="M63" s="345">
        <f t="shared" si="6"/>
        <v>0</v>
      </c>
      <c r="N63" s="345">
        <f t="shared" si="7"/>
        <v>0</v>
      </c>
      <c r="O63" s="345">
        <f t="shared" si="8"/>
        <v>0</v>
      </c>
      <c r="P63" s="31"/>
      <c r="Q63" s="41"/>
      <c r="R63" s="346"/>
    </row>
    <row r="64" spans="1:18" x14ac:dyDescent="0.3">
      <c r="A64" s="41">
        <v>1714226</v>
      </c>
      <c r="B64" s="34" t="s">
        <v>170</v>
      </c>
      <c r="C64" s="35" t="s">
        <v>120</v>
      </c>
      <c r="D64" s="36">
        <v>44274</v>
      </c>
      <c r="E64" s="33">
        <v>8</v>
      </c>
      <c r="F64" s="33">
        <v>8</v>
      </c>
      <c r="G64" s="33"/>
      <c r="H64" s="33"/>
      <c r="I64" s="33"/>
      <c r="J64" s="33"/>
      <c r="K64" s="59">
        <f t="shared" si="0"/>
        <v>0</v>
      </c>
      <c r="L64" s="33">
        <f t="shared" si="5"/>
        <v>8</v>
      </c>
      <c r="M64" s="345">
        <f t="shared" si="6"/>
        <v>1</v>
      </c>
      <c r="N64" s="345">
        <f t="shared" si="7"/>
        <v>1</v>
      </c>
      <c r="O64" s="345">
        <f t="shared" si="8"/>
        <v>0.875</v>
      </c>
      <c r="P64" s="31"/>
      <c r="Q64" s="41"/>
      <c r="R64" s="346">
        <v>7</v>
      </c>
    </row>
    <row r="65" spans="1:18" x14ac:dyDescent="0.3">
      <c r="A65" s="41">
        <v>1714228</v>
      </c>
      <c r="B65" s="34" t="s">
        <v>171</v>
      </c>
      <c r="C65" s="35" t="s">
        <v>120</v>
      </c>
      <c r="D65" s="36">
        <v>44272</v>
      </c>
      <c r="E65" s="33">
        <v>8</v>
      </c>
      <c r="F65" s="33">
        <v>8</v>
      </c>
      <c r="G65" s="33"/>
      <c r="H65" s="33"/>
      <c r="I65" s="33"/>
      <c r="J65" s="33"/>
      <c r="K65" s="59">
        <f t="shared" si="0"/>
        <v>0</v>
      </c>
      <c r="L65" s="33">
        <f t="shared" si="5"/>
        <v>8</v>
      </c>
      <c r="M65" s="345">
        <f t="shared" si="6"/>
        <v>1</v>
      </c>
      <c r="N65" s="345">
        <f t="shared" si="7"/>
        <v>1</v>
      </c>
      <c r="O65" s="345">
        <f t="shared" si="8"/>
        <v>0.75</v>
      </c>
      <c r="P65" s="31"/>
      <c r="Q65" s="41"/>
      <c r="R65" s="346">
        <v>6</v>
      </c>
    </row>
    <row r="66" spans="1:18" ht="26.15" customHeight="1" x14ac:dyDescent="0.3">
      <c r="A66" s="41">
        <v>1714230</v>
      </c>
      <c r="B66" s="34" t="s">
        <v>172</v>
      </c>
      <c r="C66" s="35" t="s">
        <v>120</v>
      </c>
      <c r="D66" s="36"/>
      <c r="E66" s="33">
        <v>7</v>
      </c>
      <c r="F66" s="33">
        <v>7</v>
      </c>
      <c r="G66" s="33"/>
      <c r="H66" s="33"/>
      <c r="I66" s="33"/>
      <c r="J66" s="33"/>
      <c r="K66" s="59">
        <f t="shared" si="0"/>
        <v>0</v>
      </c>
      <c r="L66" s="33">
        <f t="shared" si="5"/>
        <v>7</v>
      </c>
      <c r="M66" s="345">
        <f t="shared" si="6"/>
        <v>1</v>
      </c>
      <c r="N66" s="345">
        <f t="shared" si="7"/>
        <v>1</v>
      </c>
      <c r="O66" s="345">
        <f t="shared" si="8"/>
        <v>1</v>
      </c>
      <c r="P66" s="31"/>
      <c r="Q66" s="41"/>
      <c r="R66" s="346">
        <v>7</v>
      </c>
    </row>
    <row r="67" spans="1:18" x14ac:dyDescent="0.3">
      <c r="A67" s="41">
        <v>1714231</v>
      </c>
      <c r="B67" s="34" t="s">
        <v>173</v>
      </c>
      <c r="C67" s="35" t="s">
        <v>120</v>
      </c>
      <c r="D67" s="36">
        <v>44264</v>
      </c>
      <c r="E67" s="33">
        <v>8</v>
      </c>
      <c r="F67" s="33">
        <v>8</v>
      </c>
      <c r="G67" s="33"/>
      <c r="H67" s="33"/>
      <c r="I67" s="33"/>
      <c r="J67" s="33"/>
      <c r="K67" s="59">
        <f t="shared" si="0"/>
        <v>0</v>
      </c>
      <c r="L67" s="33">
        <f t="shared" si="5"/>
        <v>8</v>
      </c>
      <c r="M67" s="345">
        <f t="shared" si="6"/>
        <v>1</v>
      </c>
      <c r="N67" s="345">
        <f t="shared" si="7"/>
        <v>1</v>
      </c>
      <c r="O67" s="345">
        <f t="shared" si="8"/>
        <v>0.75</v>
      </c>
      <c r="P67" s="31"/>
      <c r="Q67" s="41"/>
      <c r="R67" s="346">
        <v>6</v>
      </c>
    </row>
    <row r="68" spans="1:18" ht="26.15" customHeight="1" x14ac:dyDescent="0.3">
      <c r="A68" s="41">
        <v>1712572</v>
      </c>
      <c r="B68" s="34" t="s">
        <v>174</v>
      </c>
      <c r="C68" s="35" t="s">
        <v>27</v>
      </c>
      <c r="D68" s="36"/>
      <c r="E68" s="33">
        <v>0</v>
      </c>
      <c r="F68" s="33"/>
      <c r="G68" s="33"/>
      <c r="H68" s="33"/>
      <c r="I68" s="33"/>
      <c r="J68" s="33"/>
      <c r="K68" s="59">
        <f t="shared" si="0"/>
        <v>0</v>
      </c>
      <c r="L68" s="33">
        <f t="shared" si="5"/>
        <v>0</v>
      </c>
      <c r="M68" s="345">
        <f t="shared" si="6"/>
        <v>0</v>
      </c>
      <c r="N68" s="345">
        <f t="shared" si="7"/>
        <v>0</v>
      </c>
      <c r="O68" s="345">
        <f t="shared" si="8"/>
        <v>0</v>
      </c>
      <c r="P68" s="31"/>
      <c r="Q68" s="41"/>
      <c r="R68" s="346"/>
    </row>
    <row r="69" spans="1:18" x14ac:dyDescent="0.3">
      <c r="A69" s="41">
        <v>1714234</v>
      </c>
      <c r="B69" s="34" t="s">
        <v>175</v>
      </c>
      <c r="C69" s="35" t="s">
        <v>120</v>
      </c>
      <c r="D69" s="36">
        <v>44265</v>
      </c>
      <c r="E69" s="33">
        <v>8</v>
      </c>
      <c r="F69" s="33">
        <v>8</v>
      </c>
      <c r="G69" s="33"/>
      <c r="H69" s="33"/>
      <c r="I69" s="33"/>
      <c r="J69" s="33"/>
      <c r="K69" s="59">
        <f t="shared" si="0"/>
        <v>0</v>
      </c>
      <c r="L69" s="33">
        <f t="shared" si="5"/>
        <v>8</v>
      </c>
      <c r="M69" s="345">
        <f t="shared" si="6"/>
        <v>1</v>
      </c>
      <c r="N69" s="345">
        <f t="shared" si="7"/>
        <v>1</v>
      </c>
      <c r="O69" s="345">
        <f t="shared" si="8"/>
        <v>1</v>
      </c>
      <c r="P69" s="31"/>
      <c r="Q69" s="41"/>
      <c r="R69" s="346">
        <v>8</v>
      </c>
    </row>
    <row r="70" spans="1:18" ht="26.15" customHeight="1" x14ac:dyDescent="0.3">
      <c r="A70" s="41">
        <v>1714235</v>
      </c>
      <c r="B70" s="34" t="s">
        <v>176</v>
      </c>
      <c r="C70" s="35" t="s">
        <v>120</v>
      </c>
      <c r="D70" s="36">
        <v>44265</v>
      </c>
      <c r="E70" s="33">
        <v>6</v>
      </c>
      <c r="F70" s="33">
        <v>6</v>
      </c>
      <c r="G70" s="33"/>
      <c r="H70" s="33"/>
      <c r="I70" s="33"/>
      <c r="J70" s="33"/>
      <c r="K70" s="59">
        <f t="shared" si="0"/>
        <v>0</v>
      </c>
      <c r="L70" s="33">
        <f t="shared" si="5"/>
        <v>6</v>
      </c>
      <c r="M70" s="345">
        <f t="shared" si="6"/>
        <v>1</v>
      </c>
      <c r="N70" s="345">
        <f t="shared" si="7"/>
        <v>1</v>
      </c>
      <c r="O70" s="345">
        <f t="shared" si="8"/>
        <v>1</v>
      </c>
      <c r="P70" s="31"/>
      <c r="Q70" s="41"/>
      <c r="R70" s="346">
        <v>6</v>
      </c>
    </row>
    <row r="71" spans="1:18" ht="26.15" customHeight="1" x14ac:dyDescent="0.3">
      <c r="A71" s="41">
        <v>1712566</v>
      </c>
      <c r="B71" s="34" t="s">
        <v>177</v>
      </c>
      <c r="C71" s="35" t="s">
        <v>27</v>
      </c>
      <c r="D71" s="36"/>
      <c r="E71" s="33">
        <v>0</v>
      </c>
      <c r="F71" s="33"/>
      <c r="G71" s="33"/>
      <c r="H71" s="33"/>
      <c r="I71" s="33"/>
      <c r="J71" s="33"/>
      <c r="K71" s="59">
        <f t="shared" si="0"/>
        <v>0</v>
      </c>
      <c r="L71" s="33">
        <f t="shared" si="5"/>
        <v>0</v>
      </c>
      <c r="M71" s="345">
        <f t="shared" si="6"/>
        <v>0</v>
      </c>
      <c r="N71" s="345">
        <f t="shared" si="7"/>
        <v>0</v>
      </c>
      <c r="O71" s="345">
        <f t="shared" si="8"/>
        <v>0</v>
      </c>
      <c r="P71" s="31"/>
      <c r="Q71" s="41"/>
      <c r="R71" s="346"/>
    </row>
    <row r="72" spans="1:18" x14ac:dyDescent="0.3">
      <c r="A72" s="41">
        <v>1714239</v>
      </c>
      <c r="B72" s="34" t="s">
        <v>178</v>
      </c>
      <c r="C72" s="35" t="s">
        <v>120</v>
      </c>
      <c r="D72" s="36">
        <v>44264</v>
      </c>
      <c r="E72" s="33">
        <v>4</v>
      </c>
      <c r="F72" s="33">
        <v>4</v>
      </c>
      <c r="G72" s="33"/>
      <c r="H72" s="33"/>
      <c r="I72" s="33"/>
      <c r="J72" s="33"/>
      <c r="K72" s="59">
        <f t="shared" si="0"/>
        <v>0</v>
      </c>
      <c r="L72" s="33">
        <f t="shared" si="5"/>
        <v>4</v>
      </c>
      <c r="M72" s="345">
        <f t="shared" si="6"/>
        <v>1</v>
      </c>
      <c r="N72" s="345">
        <f t="shared" si="7"/>
        <v>1</v>
      </c>
      <c r="O72" s="345">
        <f t="shared" si="8"/>
        <v>1</v>
      </c>
      <c r="P72" s="31"/>
      <c r="Q72" s="41"/>
      <c r="R72" s="346">
        <v>4</v>
      </c>
    </row>
    <row r="73" spans="1:18" x14ac:dyDescent="0.3">
      <c r="A73" s="41">
        <v>1714241</v>
      </c>
      <c r="B73" s="34" t="s">
        <v>179</v>
      </c>
      <c r="C73" s="35" t="s">
        <v>120</v>
      </c>
      <c r="D73" s="36">
        <v>44259</v>
      </c>
      <c r="E73" s="33">
        <v>7</v>
      </c>
      <c r="F73" s="33">
        <v>7</v>
      </c>
      <c r="G73" s="33"/>
      <c r="H73" s="33"/>
      <c r="I73" s="33"/>
      <c r="J73" s="33"/>
      <c r="K73" s="59">
        <f t="shared" si="0"/>
        <v>0</v>
      </c>
      <c r="L73" s="33">
        <f t="shared" si="5"/>
        <v>7</v>
      </c>
      <c r="M73" s="345">
        <f t="shared" si="6"/>
        <v>1</v>
      </c>
      <c r="N73" s="345">
        <f t="shared" si="7"/>
        <v>1</v>
      </c>
      <c r="O73" s="345">
        <f t="shared" si="8"/>
        <v>1</v>
      </c>
      <c r="P73" s="31"/>
      <c r="Q73" s="41"/>
      <c r="R73" s="346">
        <v>7</v>
      </c>
    </row>
    <row r="74" spans="1:18" x14ac:dyDescent="0.3">
      <c r="A74" s="41">
        <v>1714242</v>
      </c>
      <c r="B74" s="34" t="s">
        <v>180</v>
      </c>
      <c r="C74" s="35" t="s">
        <v>120</v>
      </c>
      <c r="D74" s="36">
        <v>44266</v>
      </c>
      <c r="E74" s="33">
        <v>25</v>
      </c>
      <c r="F74" s="33">
        <v>25</v>
      </c>
      <c r="G74" s="33"/>
      <c r="H74" s="33"/>
      <c r="I74" s="33"/>
      <c r="J74" s="33"/>
      <c r="K74" s="59">
        <f t="shared" si="0"/>
        <v>0</v>
      </c>
      <c r="L74" s="33">
        <f t="shared" si="5"/>
        <v>25</v>
      </c>
      <c r="M74" s="345">
        <f t="shared" si="6"/>
        <v>1</v>
      </c>
      <c r="N74" s="345">
        <f t="shared" si="7"/>
        <v>1</v>
      </c>
      <c r="O74" s="345">
        <f t="shared" si="8"/>
        <v>0.76</v>
      </c>
      <c r="P74" s="31"/>
      <c r="Q74" s="41"/>
      <c r="R74" s="346">
        <v>19</v>
      </c>
    </row>
    <row r="75" spans="1:18" x14ac:dyDescent="0.3">
      <c r="A75" s="41">
        <v>1714243</v>
      </c>
      <c r="B75" s="34" t="s">
        <v>181</v>
      </c>
      <c r="C75" s="35" t="s">
        <v>120</v>
      </c>
      <c r="D75" s="36">
        <v>44258</v>
      </c>
      <c r="E75" s="33">
        <v>7</v>
      </c>
      <c r="F75" s="33">
        <v>7</v>
      </c>
      <c r="G75" s="33"/>
      <c r="H75" s="33"/>
      <c r="I75" s="33"/>
      <c r="J75" s="33"/>
      <c r="K75" s="59">
        <f t="shared" si="0"/>
        <v>0</v>
      </c>
      <c r="L75" s="33">
        <f t="shared" si="5"/>
        <v>7</v>
      </c>
      <c r="M75" s="345">
        <f t="shared" si="6"/>
        <v>1</v>
      </c>
      <c r="N75" s="345">
        <f t="shared" si="7"/>
        <v>1</v>
      </c>
      <c r="O75" s="345">
        <f t="shared" si="8"/>
        <v>0.8571428571428571</v>
      </c>
      <c r="P75" s="31"/>
      <c r="Q75" s="41"/>
      <c r="R75" s="346">
        <v>6</v>
      </c>
    </row>
    <row r="76" spans="1:18" x14ac:dyDescent="0.3">
      <c r="A76" s="41">
        <v>1714245</v>
      </c>
      <c r="B76" s="34" t="s">
        <v>182</v>
      </c>
      <c r="C76" s="35" t="s">
        <v>120</v>
      </c>
      <c r="D76" s="36">
        <v>44264</v>
      </c>
      <c r="E76" s="33">
        <v>7</v>
      </c>
      <c r="F76" s="33">
        <v>7</v>
      </c>
      <c r="G76" s="33"/>
      <c r="H76" s="33"/>
      <c r="I76" s="33"/>
      <c r="J76" s="33"/>
      <c r="K76" s="59">
        <f t="shared" si="0"/>
        <v>0</v>
      </c>
      <c r="L76" s="33">
        <f t="shared" si="5"/>
        <v>7</v>
      </c>
      <c r="M76" s="345">
        <f t="shared" si="6"/>
        <v>1</v>
      </c>
      <c r="N76" s="345">
        <f t="shared" si="7"/>
        <v>1</v>
      </c>
      <c r="O76" s="345">
        <f t="shared" si="8"/>
        <v>1</v>
      </c>
      <c r="P76" s="31"/>
      <c r="Q76" s="41"/>
      <c r="R76" s="346">
        <v>7</v>
      </c>
    </row>
    <row r="77" spans="1:18" x14ac:dyDescent="0.3">
      <c r="A77" s="41">
        <v>1714246</v>
      </c>
      <c r="B77" s="34" t="s">
        <v>183</v>
      </c>
      <c r="C77" s="35" t="s">
        <v>120</v>
      </c>
      <c r="D77" s="36">
        <v>44271</v>
      </c>
      <c r="E77" s="33">
        <v>9</v>
      </c>
      <c r="F77" s="33">
        <v>9</v>
      </c>
      <c r="G77" s="33"/>
      <c r="H77" s="33"/>
      <c r="I77" s="33"/>
      <c r="J77" s="33"/>
      <c r="K77" s="59">
        <f t="shared" ref="K77:K112" si="9">E77-SUM(F77+G77+H77+J77)</f>
        <v>0</v>
      </c>
      <c r="L77" s="33">
        <f t="shared" si="5"/>
        <v>9</v>
      </c>
      <c r="M77" s="345">
        <f t="shared" si="6"/>
        <v>1</v>
      </c>
      <c r="N77" s="345">
        <f t="shared" si="7"/>
        <v>1</v>
      </c>
      <c r="O77" s="345">
        <f t="shared" si="8"/>
        <v>0.66666666666666663</v>
      </c>
      <c r="P77" s="31"/>
      <c r="Q77" s="41"/>
      <c r="R77" s="346">
        <v>6</v>
      </c>
    </row>
    <row r="78" spans="1:18" ht="26.15" customHeight="1" x14ac:dyDescent="0.3">
      <c r="A78" s="41">
        <v>1712569</v>
      </c>
      <c r="B78" s="34" t="s">
        <v>184</v>
      </c>
      <c r="C78" s="35" t="s">
        <v>27</v>
      </c>
      <c r="D78" s="36"/>
      <c r="E78" s="33">
        <v>0</v>
      </c>
      <c r="F78" s="33"/>
      <c r="G78" s="33"/>
      <c r="H78" s="33"/>
      <c r="I78" s="33"/>
      <c r="J78" s="33"/>
      <c r="K78" s="59">
        <f t="shared" si="9"/>
        <v>0</v>
      </c>
      <c r="L78" s="33">
        <f t="shared" si="5"/>
        <v>0</v>
      </c>
      <c r="M78" s="345">
        <f t="shared" si="6"/>
        <v>0</v>
      </c>
      <c r="N78" s="345">
        <f t="shared" si="7"/>
        <v>0</v>
      </c>
      <c r="O78" s="345">
        <f t="shared" si="8"/>
        <v>0</v>
      </c>
      <c r="P78" s="31"/>
      <c r="Q78" s="41"/>
      <c r="R78" s="346"/>
    </row>
    <row r="79" spans="1:18" ht="14.5" x14ac:dyDescent="0.3">
      <c r="A79" s="41">
        <v>1714250</v>
      </c>
      <c r="B79" s="34" t="s">
        <v>185</v>
      </c>
      <c r="C79" s="35" t="s">
        <v>120</v>
      </c>
      <c r="D79" s="36">
        <v>44264</v>
      </c>
      <c r="E79" s="33">
        <v>8</v>
      </c>
      <c r="F79" s="33">
        <v>8</v>
      </c>
      <c r="G79" s="33"/>
      <c r="H79" s="33"/>
      <c r="I79" s="33"/>
      <c r="J79" s="33"/>
      <c r="K79" s="59">
        <f t="shared" si="9"/>
        <v>0</v>
      </c>
      <c r="L79" s="33">
        <f t="shared" si="5"/>
        <v>8</v>
      </c>
      <c r="M79" s="345">
        <f t="shared" si="6"/>
        <v>1</v>
      </c>
      <c r="N79" s="345">
        <f t="shared" si="7"/>
        <v>1</v>
      </c>
      <c r="O79" s="345">
        <f t="shared" si="8"/>
        <v>0.75</v>
      </c>
      <c r="P79" s="121"/>
      <c r="Q79" s="41"/>
      <c r="R79" s="346">
        <v>6</v>
      </c>
    </row>
    <row r="80" spans="1:18" x14ac:dyDescent="0.3">
      <c r="A80" s="41">
        <v>1714252</v>
      </c>
      <c r="B80" s="34" t="s">
        <v>186</v>
      </c>
      <c r="C80" s="35" t="s">
        <v>120</v>
      </c>
      <c r="D80" s="36">
        <v>44265</v>
      </c>
      <c r="E80" s="33">
        <v>4</v>
      </c>
      <c r="F80" s="33">
        <v>4</v>
      </c>
      <c r="G80" s="33"/>
      <c r="H80" s="33"/>
      <c r="I80" s="33"/>
      <c r="J80" s="33"/>
      <c r="K80" s="59">
        <f t="shared" si="9"/>
        <v>0</v>
      </c>
      <c r="L80" s="33">
        <f t="shared" si="5"/>
        <v>4</v>
      </c>
      <c r="M80" s="345">
        <f t="shared" si="6"/>
        <v>1</v>
      </c>
      <c r="N80" s="345">
        <f t="shared" si="7"/>
        <v>1</v>
      </c>
      <c r="O80" s="345">
        <f t="shared" si="8"/>
        <v>0.75</v>
      </c>
      <c r="P80" s="31"/>
      <c r="Q80" s="41"/>
      <c r="R80" s="346">
        <v>3</v>
      </c>
    </row>
    <row r="81" spans="1:18" x14ac:dyDescent="0.3">
      <c r="A81" s="41">
        <v>1714253</v>
      </c>
      <c r="B81" s="34" t="s">
        <v>187</v>
      </c>
      <c r="C81" s="35" t="s">
        <v>120</v>
      </c>
      <c r="D81" s="36">
        <v>44265</v>
      </c>
      <c r="E81" s="33">
        <v>5</v>
      </c>
      <c r="F81" s="33">
        <v>5</v>
      </c>
      <c r="G81" s="33"/>
      <c r="H81" s="33"/>
      <c r="I81" s="33"/>
      <c r="J81" s="33"/>
      <c r="K81" s="59">
        <f t="shared" si="9"/>
        <v>0</v>
      </c>
      <c r="L81" s="33">
        <f t="shared" si="5"/>
        <v>5</v>
      </c>
      <c r="M81" s="345">
        <f t="shared" si="6"/>
        <v>1</v>
      </c>
      <c r="N81" s="345">
        <f t="shared" si="7"/>
        <v>1</v>
      </c>
      <c r="O81" s="345">
        <f t="shared" si="8"/>
        <v>0.8</v>
      </c>
      <c r="P81" s="31"/>
      <c r="Q81" s="41"/>
      <c r="R81" s="346">
        <v>4</v>
      </c>
    </row>
    <row r="82" spans="1:18" x14ac:dyDescent="0.3">
      <c r="A82" s="41">
        <v>1714254</v>
      </c>
      <c r="B82" s="34" t="s">
        <v>188</v>
      </c>
      <c r="C82" s="35" t="s">
        <v>120</v>
      </c>
      <c r="D82" s="36">
        <v>44265</v>
      </c>
      <c r="E82" s="33">
        <v>4</v>
      </c>
      <c r="F82" s="33">
        <v>4</v>
      </c>
      <c r="G82" s="33"/>
      <c r="H82" s="33"/>
      <c r="I82" s="33"/>
      <c r="J82" s="33"/>
      <c r="K82" s="59">
        <f t="shared" si="9"/>
        <v>0</v>
      </c>
      <c r="L82" s="33">
        <f t="shared" si="5"/>
        <v>4</v>
      </c>
      <c r="M82" s="345">
        <f t="shared" si="6"/>
        <v>1</v>
      </c>
      <c r="N82" s="345">
        <f t="shared" si="7"/>
        <v>1</v>
      </c>
      <c r="O82" s="345">
        <f t="shared" si="8"/>
        <v>0.75</v>
      </c>
      <c r="P82" s="31"/>
      <c r="Q82" s="41"/>
      <c r="R82" s="346">
        <v>3</v>
      </c>
    </row>
    <row r="83" spans="1:18" x14ac:dyDescent="0.3">
      <c r="A83" s="41">
        <v>1714255</v>
      </c>
      <c r="B83" s="34" t="s">
        <v>189</v>
      </c>
      <c r="C83" s="35" t="s">
        <v>120</v>
      </c>
      <c r="D83" s="36">
        <v>44265</v>
      </c>
      <c r="E83" s="33">
        <v>8</v>
      </c>
      <c r="F83" s="33">
        <v>8</v>
      </c>
      <c r="G83" s="33"/>
      <c r="H83" s="33"/>
      <c r="I83" s="33"/>
      <c r="J83" s="33"/>
      <c r="K83" s="59">
        <f t="shared" si="9"/>
        <v>0</v>
      </c>
      <c r="L83" s="33">
        <f t="shared" si="5"/>
        <v>8</v>
      </c>
      <c r="M83" s="345">
        <f t="shared" si="6"/>
        <v>1</v>
      </c>
      <c r="N83" s="345">
        <f t="shared" si="7"/>
        <v>1</v>
      </c>
      <c r="O83" s="345">
        <f t="shared" si="8"/>
        <v>0.875</v>
      </c>
      <c r="P83" s="31"/>
      <c r="Q83" s="41"/>
      <c r="R83" s="346">
        <v>7</v>
      </c>
    </row>
    <row r="84" spans="1:18" ht="26.15" customHeight="1" x14ac:dyDescent="0.3">
      <c r="A84" s="41">
        <v>1714256</v>
      </c>
      <c r="B84" s="34" t="s">
        <v>190</v>
      </c>
      <c r="C84" s="35" t="s">
        <v>120</v>
      </c>
      <c r="D84" s="36">
        <v>44263</v>
      </c>
      <c r="E84" s="33">
        <v>6</v>
      </c>
      <c r="F84" s="33">
        <v>6</v>
      </c>
      <c r="G84" s="33"/>
      <c r="H84" s="33"/>
      <c r="I84" s="33"/>
      <c r="J84" s="33"/>
      <c r="K84" s="59">
        <f t="shared" si="9"/>
        <v>0</v>
      </c>
      <c r="L84" s="33">
        <f t="shared" si="5"/>
        <v>6</v>
      </c>
      <c r="M84" s="345">
        <f t="shared" si="6"/>
        <v>1</v>
      </c>
      <c r="N84" s="345">
        <f t="shared" si="7"/>
        <v>1</v>
      </c>
      <c r="O84" s="345">
        <f t="shared" si="8"/>
        <v>1</v>
      </c>
      <c r="P84" s="31"/>
      <c r="Q84" s="41"/>
      <c r="R84" s="346">
        <v>6</v>
      </c>
    </row>
    <row r="85" spans="1:18" ht="26.15" customHeight="1" x14ac:dyDescent="0.3">
      <c r="A85" s="41">
        <v>1714257</v>
      </c>
      <c r="B85" s="34" t="s">
        <v>191</v>
      </c>
      <c r="C85" s="35" t="s">
        <v>120</v>
      </c>
      <c r="D85" s="36">
        <v>44264</v>
      </c>
      <c r="E85" s="33">
        <v>6</v>
      </c>
      <c r="F85" s="33">
        <v>6</v>
      </c>
      <c r="G85" s="33"/>
      <c r="H85" s="33"/>
      <c r="I85" s="33"/>
      <c r="J85" s="33"/>
      <c r="K85" s="59">
        <f t="shared" si="9"/>
        <v>0</v>
      </c>
      <c r="L85" s="33">
        <f t="shared" si="5"/>
        <v>6</v>
      </c>
      <c r="M85" s="345">
        <f t="shared" si="6"/>
        <v>1</v>
      </c>
      <c r="N85" s="345">
        <f t="shared" si="7"/>
        <v>1</v>
      </c>
      <c r="O85" s="345">
        <f t="shared" si="8"/>
        <v>0.5</v>
      </c>
      <c r="P85" s="31"/>
      <c r="Q85" s="41"/>
      <c r="R85" s="346">
        <v>3</v>
      </c>
    </row>
    <row r="86" spans="1:18" ht="26.15" customHeight="1" x14ac:dyDescent="0.3">
      <c r="A86" s="41">
        <v>1712567</v>
      </c>
      <c r="B86" s="34" t="s">
        <v>192</v>
      </c>
      <c r="C86" s="35" t="s">
        <v>27</v>
      </c>
      <c r="D86" s="36"/>
      <c r="E86" s="33">
        <v>0</v>
      </c>
      <c r="F86" s="33"/>
      <c r="G86" s="33"/>
      <c r="H86" s="33"/>
      <c r="I86" s="33"/>
      <c r="J86" s="33"/>
      <c r="K86" s="59">
        <f t="shared" si="9"/>
        <v>0</v>
      </c>
      <c r="L86" s="33">
        <f t="shared" si="5"/>
        <v>0</v>
      </c>
      <c r="M86" s="345">
        <f t="shared" si="6"/>
        <v>0</v>
      </c>
      <c r="N86" s="345">
        <f t="shared" si="7"/>
        <v>0</v>
      </c>
      <c r="O86" s="345">
        <f t="shared" si="8"/>
        <v>0</v>
      </c>
      <c r="P86" s="31"/>
      <c r="Q86" s="41"/>
      <c r="R86" s="346"/>
    </row>
    <row r="87" spans="1:18" x14ac:dyDescent="0.3">
      <c r="A87" s="41">
        <v>1714258</v>
      </c>
      <c r="B87" s="34" t="s">
        <v>193</v>
      </c>
      <c r="C87" s="35" t="s">
        <v>120</v>
      </c>
      <c r="D87" s="36">
        <v>44258</v>
      </c>
      <c r="E87" s="33">
        <v>5</v>
      </c>
      <c r="F87" s="33">
        <v>5</v>
      </c>
      <c r="G87" s="33"/>
      <c r="H87" s="33"/>
      <c r="I87" s="33"/>
      <c r="J87" s="33"/>
      <c r="K87" s="59">
        <f t="shared" si="9"/>
        <v>0</v>
      </c>
      <c r="L87" s="33">
        <f t="shared" si="5"/>
        <v>5</v>
      </c>
      <c r="M87" s="345">
        <f t="shared" si="6"/>
        <v>1</v>
      </c>
      <c r="N87" s="345">
        <f t="shared" si="7"/>
        <v>1</v>
      </c>
      <c r="O87" s="345">
        <f t="shared" si="8"/>
        <v>1</v>
      </c>
      <c r="P87" s="31"/>
      <c r="Q87" s="41"/>
      <c r="R87" s="346">
        <v>5</v>
      </c>
    </row>
    <row r="88" spans="1:18" x14ac:dyDescent="0.3">
      <c r="A88" s="41">
        <v>1714259</v>
      </c>
      <c r="B88" s="34" t="s">
        <v>194</v>
      </c>
      <c r="C88" s="35" t="s">
        <v>120</v>
      </c>
      <c r="D88" s="36">
        <v>44258</v>
      </c>
      <c r="E88" s="33">
        <v>8</v>
      </c>
      <c r="F88" s="33">
        <v>8</v>
      </c>
      <c r="G88" s="33"/>
      <c r="H88" s="33"/>
      <c r="I88" s="33"/>
      <c r="J88" s="33"/>
      <c r="K88" s="59">
        <f t="shared" si="9"/>
        <v>0</v>
      </c>
      <c r="L88" s="33">
        <f t="shared" si="5"/>
        <v>8</v>
      </c>
      <c r="M88" s="345">
        <f t="shared" si="6"/>
        <v>1</v>
      </c>
      <c r="N88" s="345">
        <f t="shared" si="7"/>
        <v>1</v>
      </c>
      <c r="O88" s="345">
        <f t="shared" si="8"/>
        <v>0.875</v>
      </c>
      <c r="P88" s="31"/>
      <c r="Q88" s="41"/>
      <c r="R88" s="346">
        <v>7</v>
      </c>
    </row>
    <row r="89" spans="1:18" x14ac:dyDescent="0.3">
      <c r="A89" s="41">
        <v>1714260</v>
      </c>
      <c r="B89" s="34" t="s">
        <v>195</v>
      </c>
      <c r="C89" s="35" t="s">
        <v>120</v>
      </c>
      <c r="D89" s="36">
        <v>44263</v>
      </c>
      <c r="E89" s="33">
        <v>14</v>
      </c>
      <c r="F89" s="33">
        <v>14</v>
      </c>
      <c r="G89" s="33"/>
      <c r="H89" s="33"/>
      <c r="I89" s="33"/>
      <c r="J89" s="33"/>
      <c r="K89" s="59">
        <f t="shared" si="9"/>
        <v>0</v>
      </c>
      <c r="L89" s="33">
        <f t="shared" si="5"/>
        <v>14</v>
      </c>
      <c r="M89" s="345">
        <f t="shared" si="6"/>
        <v>1</v>
      </c>
      <c r="N89" s="345">
        <f t="shared" si="7"/>
        <v>1</v>
      </c>
      <c r="O89" s="345">
        <f t="shared" si="8"/>
        <v>0.6428571428571429</v>
      </c>
      <c r="P89" s="31"/>
      <c r="Q89" s="41"/>
      <c r="R89" s="346">
        <v>9</v>
      </c>
    </row>
    <row r="90" spans="1:18" x14ac:dyDescent="0.3">
      <c r="A90" s="41">
        <v>1714261</v>
      </c>
      <c r="B90" s="34" t="s">
        <v>196</v>
      </c>
      <c r="C90" s="35" t="s">
        <v>120</v>
      </c>
      <c r="D90" s="36"/>
      <c r="E90" s="33">
        <v>6</v>
      </c>
      <c r="F90" s="33">
        <v>6</v>
      </c>
      <c r="G90" s="33"/>
      <c r="H90" s="33"/>
      <c r="I90" s="33"/>
      <c r="J90" s="33"/>
      <c r="K90" s="59">
        <f t="shared" si="9"/>
        <v>0</v>
      </c>
      <c r="L90" s="33">
        <f t="shared" si="5"/>
        <v>6</v>
      </c>
      <c r="M90" s="345">
        <f t="shared" si="6"/>
        <v>1</v>
      </c>
      <c r="N90" s="345">
        <f t="shared" si="7"/>
        <v>1</v>
      </c>
      <c r="O90" s="345">
        <f t="shared" si="8"/>
        <v>0.83333333333333337</v>
      </c>
      <c r="P90" s="31"/>
      <c r="Q90" s="41"/>
      <c r="R90" s="346">
        <v>5</v>
      </c>
    </row>
    <row r="91" spans="1:18" x14ac:dyDescent="0.3">
      <c r="A91" s="41">
        <v>1714262</v>
      </c>
      <c r="B91" s="34" t="s">
        <v>197</v>
      </c>
      <c r="C91" s="35" t="s">
        <v>120</v>
      </c>
      <c r="D91" s="36">
        <v>44266</v>
      </c>
      <c r="E91" s="33">
        <v>7</v>
      </c>
      <c r="F91" s="33">
        <v>7</v>
      </c>
      <c r="G91" s="33"/>
      <c r="H91" s="33"/>
      <c r="I91" s="33"/>
      <c r="J91" s="33"/>
      <c r="K91" s="59">
        <f t="shared" si="9"/>
        <v>0</v>
      </c>
      <c r="L91" s="33">
        <f t="shared" si="5"/>
        <v>7</v>
      </c>
      <c r="M91" s="345">
        <f t="shared" si="6"/>
        <v>1</v>
      </c>
      <c r="N91" s="345">
        <f t="shared" si="7"/>
        <v>1</v>
      </c>
      <c r="O91" s="345">
        <f t="shared" si="8"/>
        <v>1</v>
      </c>
      <c r="P91" s="31"/>
      <c r="Q91" s="41"/>
      <c r="R91" s="346">
        <v>7</v>
      </c>
    </row>
    <row r="92" spans="1:18" ht="26.15" customHeight="1" x14ac:dyDescent="0.3">
      <c r="A92" s="41">
        <v>1714263</v>
      </c>
      <c r="B92" s="34" t="s">
        <v>198</v>
      </c>
      <c r="C92" s="35" t="s">
        <v>120</v>
      </c>
      <c r="D92" s="36">
        <v>44260</v>
      </c>
      <c r="E92" s="33">
        <v>6</v>
      </c>
      <c r="F92" s="33">
        <v>6</v>
      </c>
      <c r="G92" s="33"/>
      <c r="H92" s="33"/>
      <c r="I92" s="33"/>
      <c r="J92" s="33"/>
      <c r="K92" s="59">
        <f t="shared" si="9"/>
        <v>0</v>
      </c>
      <c r="L92" s="33">
        <f t="shared" si="5"/>
        <v>6</v>
      </c>
      <c r="M92" s="345">
        <f t="shared" si="6"/>
        <v>1</v>
      </c>
      <c r="N92" s="345">
        <f t="shared" si="7"/>
        <v>1</v>
      </c>
      <c r="O92" s="345">
        <f t="shared" si="8"/>
        <v>1</v>
      </c>
      <c r="P92" s="31"/>
      <c r="Q92" s="41"/>
      <c r="R92" s="346">
        <v>6</v>
      </c>
    </row>
    <row r="93" spans="1:18" x14ac:dyDescent="0.3">
      <c r="A93" s="41">
        <v>1712562</v>
      </c>
      <c r="B93" s="34" t="s">
        <v>199</v>
      </c>
      <c r="C93" s="35" t="s">
        <v>27</v>
      </c>
      <c r="D93" s="36"/>
      <c r="E93" s="33">
        <v>0</v>
      </c>
      <c r="F93" s="33"/>
      <c r="G93" s="33"/>
      <c r="H93" s="33"/>
      <c r="I93" s="33"/>
      <c r="J93" s="33"/>
      <c r="K93" s="59">
        <f t="shared" si="9"/>
        <v>0</v>
      </c>
      <c r="L93" s="33">
        <f t="shared" si="5"/>
        <v>0</v>
      </c>
      <c r="M93" s="345">
        <f t="shared" si="6"/>
        <v>0</v>
      </c>
      <c r="N93" s="345">
        <f t="shared" si="7"/>
        <v>0</v>
      </c>
      <c r="O93" s="345">
        <f t="shared" si="8"/>
        <v>0</v>
      </c>
      <c r="P93" s="31"/>
      <c r="Q93" s="41"/>
      <c r="R93" s="346"/>
    </row>
    <row r="94" spans="1:18" ht="26.15" customHeight="1" x14ac:dyDescent="0.3">
      <c r="A94" s="41">
        <v>1714265</v>
      </c>
      <c r="B94" s="34" t="s">
        <v>200</v>
      </c>
      <c r="C94" s="35" t="s">
        <v>120</v>
      </c>
      <c r="D94" s="36"/>
      <c r="E94" s="33">
        <v>6</v>
      </c>
      <c r="F94" s="33">
        <v>6</v>
      </c>
      <c r="G94" s="33"/>
      <c r="H94" s="33"/>
      <c r="I94" s="33"/>
      <c r="J94" s="33"/>
      <c r="K94" s="59">
        <f t="shared" si="9"/>
        <v>0</v>
      </c>
      <c r="L94" s="33">
        <f t="shared" si="5"/>
        <v>6</v>
      </c>
      <c r="M94" s="345">
        <f t="shared" si="6"/>
        <v>1</v>
      </c>
      <c r="N94" s="345">
        <f t="shared" si="7"/>
        <v>1</v>
      </c>
      <c r="O94" s="345">
        <f t="shared" si="8"/>
        <v>1</v>
      </c>
      <c r="P94" s="31"/>
      <c r="Q94" s="41"/>
      <c r="R94" s="346">
        <v>6</v>
      </c>
    </row>
    <row r="95" spans="1:18" ht="26.15" customHeight="1" x14ac:dyDescent="0.3">
      <c r="A95" s="41">
        <v>1714267</v>
      </c>
      <c r="B95" s="34" t="s">
        <v>201</v>
      </c>
      <c r="C95" s="35" t="s">
        <v>120</v>
      </c>
      <c r="D95" s="36">
        <v>44260</v>
      </c>
      <c r="E95" s="33">
        <v>9</v>
      </c>
      <c r="F95" s="33">
        <v>9</v>
      </c>
      <c r="G95" s="33"/>
      <c r="H95" s="33"/>
      <c r="I95" s="33"/>
      <c r="J95" s="33"/>
      <c r="K95" s="59">
        <f t="shared" si="9"/>
        <v>0</v>
      </c>
      <c r="L95" s="33">
        <f t="shared" si="5"/>
        <v>9</v>
      </c>
      <c r="M95" s="345">
        <f t="shared" si="6"/>
        <v>1</v>
      </c>
      <c r="N95" s="345">
        <f t="shared" si="7"/>
        <v>1</v>
      </c>
      <c r="O95" s="345">
        <f t="shared" si="8"/>
        <v>0.88888888888888884</v>
      </c>
      <c r="P95" s="31"/>
      <c r="Q95" s="41"/>
      <c r="R95" s="346">
        <v>8</v>
      </c>
    </row>
    <row r="96" spans="1:18" x14ac:dyDescent="0.3">
      <c r="A96" s="41">
        <v>1714268</v>
      </c>
      <c r="B96" s="34" t="s">
        <v>202</v>
      </c>
      <c r="C96" s="35" t="s">
        <v>120</v>
      </c>
      <c r="D96" s="36">
        <v>44270</v>
      </c>
      <c r="E96" s="33">
        <v>6</v>
      </c>
      <c r="F96" s="33">
        <v>6</v>
      </c>
      <c r="G96" s="33"/>
      <c r="H96" s="33"/>
      <c r="I96" s="33"/>
      <c r="J96" s="33"/>
      <c r="K96" s="59">
        <f t="shared" si="9"/>
        <v>0</v>
      </c>
      <c r="L96" s="33">
        <f t="shared" si="5"/>
        <v>6</v>
      </c>
      <c r="M96" s="345">
        <f t="shared" si="6"/>
        <v>1</v>
      </c>
      <c r="N96" s="345">
        <f t="shared" si="7"/>
        <v>1</v>
      </c>
      <c r="O96" s="345">
        <f t="shared" si="8"/>
        <v>0.66666666666666663</v>
      </c>
      <c r="P96" s="31"/>
      <c r="Q96" s="41"/>
      <c r="R96" s="346">
        <v>4</v>
      </c>
    </row>
    <row r="97" spans="1:18" x14ac:dyDescent="0.3">
      <c r="A97" s="41">
        <v>1714269</v>
      </c>
      <c r="B97" s="34" t="s">
        <v>203</v>
      </c>
      <c r="C97" s="35" t="s">
        <v>120</v>
      </c>
      <c r="D97" s="36">
        <v>44267</v>
      </c>
      <c r="E97" s="33">
        <v>11</v>
      </c>
      <c r="F97" s="33">
        <v>11</v>
      </c>
      <c r="G97" s="33"/>
      <c r="H97" s="33"/>
      <c r="I97" s="33"/>
      <c r="J97" s="33"/>
      <c r="K97" s="59">
        <f t="shared" si="9"/>
        <v>0</v>
      </c>
      <c r="L97" s="33">
        <f t="shared" si="5"/>
        <v>11</v>
      </c>
      <c r="M97" s="345">
        <f t="shared" si="6"/>
        <v>1</v>
      </c>
      <c r="N97" s="345">
        <f t="shared" si="7"/>
        <v>1</v>
      </c>
      <c r="O97" s="345">
        <f t="shared" si="8"/>
        <v>0.72727272727272729</v>
      </c>
      <c r="P97" s="31"/>
      <c r="Q97" s="41"/>
      <c r="R97" s="346">
        <v>8</v>
      </c>
    </row>
    <row r="98" spans="1:18" x14ac:dyDescent="0.3">
      <c r="A98" s="41">
        <v>1714274</v>
      </c>
      <c r="B98" s="34" t="s">
        <v>204</v>
      </c>
      <c r="C98" s="35" t="s">
        <v>120</v>
      </c>
      <c r="D98" s="36">
        <v>44264</v>
      </c>
      <c r="E98" s="33">
        <v>7</v>
      </c>
      <c r="F98" s="33">
        <v>7</v>
      </c>
      <c r="G98" s="33"/>
      <c r="H98" s="33"/>
      <c r="I98" s="33"/>
      <c r="J98" s="33"/>
      <c r="K98" s="59">
        <f t="shared" si="9"/>
        <v>0</v>
      </c>
      <c r="L98" s="33">
        <f t="shared" si="5"/>
        <v>7</v>
      </c>
      <c r="M98" s="345">
        <f t="shared" si="6"/>
        <v>1</v>
      </c>
      <c r="N98" s="345">
        <f t="shared" si="7"/>
        <v>1</v>
      </c>
      <c r="O98" s="345">
        <f t="shared" si="8"/>
        <v>0.7142857142857143</v>
      </c>
      <c r="P98" s="31"/>
      <c r="Q98" s="41"/>
      <c r="R98" s="346">
        <v>5</v>
      </c>
    </row>
    <row r="99" spans="1:18" x14ac:dyDescent="0.3">
      <c r="A99" s="41">
        <v>1712574</v>
      </c>
      <c r="B99" s="34" t="s">
        <v>205</v>
      </c>
      <c r="C99" s="35" t="s">
        <v>27</v>
      </c>
      <c r="D99" s="36"/>
      <c r="E99" s="33">
        <v>0</v>
      </c>
      <c r="F99" s="33"/>
      <c r="G99" s="33"/>
      <c r="H99" s="33"/>
      <c r="I99" s="33"/>
      <c r="J99" s="33"/>
      <c r="K99" s="59">
        <f t="shared" si="9"/>
        <v>0</v>
      </c>
      <c r="L99" s="33">
        <f t="shared" si="5"/>
        <v>0</v>
      </c>
      <c r="M99" s="345">
        <f t="shared" si="6"/>
        <v>0</v>
      </c>
      <c r="N99" s="345">
        <f t="shared" si="7"/>
        <v>0</v>
      </c>
      <c r="O99" s="345">
        <f t="shared" si="8"/>
        <v>0</v>
      </c>
      <c r="P99" s="31"/>
      <c r="Q99" s="41"/>
      <c r="R99" s="346"/>
    </row>
    <row r="100" spans="1:18" ht="26.15" customHeight="1" x14ac:dyDescent="0.3">
      <c r="A100" s="41">
        <v>1714275</v>
      </c>
      <c r="B100" s="34" t="s">
        <v>206</v>
      </c>
      <c r="C100" s="35" t="s">
        <v>120</v>
      </c>
      <c r="D100" s="36">
        <v>44271</v>
      </c>
      <c r="E100" s="33">
        <v>7</v>
      </c>
      <c r="F100" s="33">
        <v>7</v>
      </c>
      <c r="G100" s="33"/>
      <c r="H100" s="33"/>
      <c r="I100" s="33"/>
      <c r="J100" s="33"/>
      <c r="K100" s="59">
        <f t="shared" si="9"/>
        <v>0</v>
      </c>
      <c r="L100" s="33">
        <f t="shared" si="5"/>
        <v>7</v>
      </c>
      <c r="M100" s="345">
        <f t="shared" si="6"/>
        <v>1</v>
      </c>
      <c r="N100" s="345">
        <f t="shared" si="7"/>
        <v>1</v>
      </c>
      <c r="O100" s="345">
        <f t="shared" si="8"/>
        <v>1</v>
      </c>
      <c r="P100" s="31"/>
      <c r="Q100" s="41"/>
      <c r="R100" s="346">
        <v>7</v>
      </c>
    </row>
    <row r="101" spans="1:18" x14ac:dyDescent="0.3">
      <c r="A101" s="41">
        <v>1714277</v>
      </c>
      <c r="B101" s="34" t="s">
        <v>207</v>
      </c>
      <c r="C101" s="35" t="s">
        <v>120</v>
      </c>
      <c r="D101" s="36">
        <v>44258</v>
      </c>
      <c r="E101" s="33">
        <v>12</v>
      </c>
      <c r="F101" s="33">
        <v>12</v>
      </c>
      <c r="G101" s="33"/>
      <c r="H101" s="33"/>
      <c r="I101" s="33"/>
      <c r="J101" s="33"/>
      <c r="K101" s="59">
        <f t="shared" si="9"/>
        <v>0</v>
      </c>
      <c r="L101" s="33">
        <f t="shared" si="5"/>
        <v>12</v>
      </c>
      <c r="M101" s="345">
        <f t="shared" si="6"/>
        <v>1</v>
      </c>
      <c r="N101" s="345">
        <f t="shared" si="7"/>
        <v>1</v>
      </c>
      <c r="O101" s="345">
        <f t="shared" si="8"/>
        <v>0.75</v>
      </c>
      <c r="P101" s="31"/>
      <c r="Q101" s="41"/>
      <c r="R101" s="346">
        <v>9</v>
      </c>
    </row>
    <row r="102" spans="1:18" ht="26.15" customHeight="1" x14ac:dyDescent="0.3">
      <c r="A102" s="41">
        <v>1714278</v>
      </c>
      <c r="B102" s="34" t="s">
        <v>208</v>
      </c>
      <c r="C102" s="35" t="s">
        <v>120</v>
      </c>
      <c r="D102" s="36">
        <v>44266</v>
      </c>
      <c r="E102" s="33">
        <v>6</v>
      </c>
      <c r="F102" s="33">
        <v>6</v>
      </c>
      <c r="G102" s="33"/>
      <c r="H102" s="33"/>
      <c r="I102" s="33"/>
      <c r="J102" s="33"/>
      <c r="K102" s="59">
        <f t="shared" si="9"/>
        <v>0</v>
      </c>
      <c r="L102" s="33">
        <f t="shared" si="5"/>
        <v>6</v>
      </c>
      <c r="M102" s="345">
        <f t="shared" si="6"/>
        <v>1</v>
      </c>
      <c r="N102" s="345">
        <f t="shared" si="7"/>
        <v>1</v>
      </c>
      <c r="O102" s="345">
        <f t="shared" si="8"/>
        <v>1</v>
      </c>
      <c r="P102" s="31"/>
      <c r="Q102" s="41"/>
      <c r="R102" s="346">
        <v>6</v>
      </c>
    </row>
    <row r="103" spans="1:18" ht="26.15" customHeight="1" x14ac:dyDescent="0.3">
      <c r="A103" s="41">
        <v>1714280</v>
      </c>
      <c r="B103" s="34" t="s">
        <v>209</v>
      </c>
      <c r="C103" s="35" t="s">
        <v>120</v>
      </c>
      <c r="D103" s="36">
        <v>44267</v>
      </c>
      <c r="E103" s="33">
        <v>6</v>
      </c>
      <c r="F103" s="33">
        <v>6</v>
      </c>
      <c r="G103" s="33"/>
      <c r="H103" s="33"/>
      <c r="I103" s="33"/>
      <c r="J103" s="33"/>
      <c r="K103" s="59">
        <f t="shared" si="9"/>
        <v>0</v>
      </c>
      <c r="L103" s="33">
        <f t="shared" si="5"/>
        <v>6</v>
      </c>
      <c r="M103" s="345">
        <f t="shared" si="6"/>
        <v>1</v>
      </c>
      <c r="N103" s="345">
        <f t="shared" si="7"/>
        <v>1</v>
      </c>
      <c r="O103" s="345">
        <f t="shared" si="8"/>
        <v>1</v>
      </c>
      <c r="P103" s="31"/>
      <c r="Q103" s="41"/>
      <c r="R103" s="346">
        <v>6</v>
      </c>
    </row>
    <row r="104" spans="1:18" ht="14.5" x14ac:dyDescent="0.3">
      <c r="A104" s="41">
        <v>1714281</v>
      </c>
      <c r="B104" s="34" t="s">
        <v>210</v>
      </c>
      <c r="C104" s="35" t="s">
        <v>120</v>
      </c>
      <c r="D104" s="36">
        <v>44263</v>
      </c>
      <c r="E104" s="33">
        <v>6</v>
      </c>
      <c r="F104" s="33">
        <v>6</v>
      </c>
      <c r="G104" s="33"/>
      <c r="H104" s="33"/>
      <c r="I104" s="33"/>
      <c r="J104" s="33"/>
      <c r="K104" s="59">
        <f t="shared" si="9"/>
        <v>0</v>
      </c>
      <c r="L104" s="33">
        <f t="shared" si="5"/>
        <v>6</v>
      </c>
      <c r="M104" s="345">
        <f t="shared" si="6"/>
        <v>1</v>
      </c>
      <c r="N104" s="345">
        <f t="shared" si="7"/>
        <v>1</v>
      </c>
      <c r="O104" s="345">
        <f t="shared" si="8"/>
        <v>0.83333333333333337</v>
      </c>
      <c r="P104" s="116"/>
      <c r="Q104" s="41"/>
      <c r="R104" s="346">
        <v>5</v>
      </c>
    </row>
    <row r="105" spans="1:18" ht="26.15" customHeight="1" x14ac:dyDescent="0.3">
      <c r="A105" s="41">
        <v>1714283</v>
      </c>
      <c r="B105" s="34" t="s">
        <v>211</v>
      </c>
      <c r="C105" s="35" t="s">
        <v>120</v>
      </c>
      <c r="D105" s="36">
        <v>44268</v>
      </c>
      <c r="E105" s="33">
        <v>5</v>
      </c>
      <c r="F105" s="33">
        <v>5</v>
      </c>
      <c r="G105" s="33"/>
      <c r="H105" s="33"/>
      <c r="I105" s="33"/>
      <c r="J105" s="33"/>
      <c r="K105" s="59">
        <f t="shared" si="9"/>
        <v>0</v>
      </c>
      <c r="L105" s="33">
        <f t="shared" si="5"/>
        <v>5</v>
      </c>
      <c r="M105" s="345">
        <f t="shared" si="6"/>
        <v>1</v>
      </c>
      <c r="N105" s="345">
        <f t="shared" si="7"/>
        <v>1</v>
      </c>
      <c r="O105" s="345">
        <f t="shared" si="8"/>
        <v>1</v>
      </c>
      <c r="P105" s="31"/>
      <c r="Q105" s="41"/>
      <c r="R105" s="346">
        <v>5</v>
      </c>
    </row>
    <row r="106" spans="1:18" ht="26.15" customHeight="1" x14ac:dyDescent="0.3">
      <c r="A106" s="41">
        <v>1714285</v>
      </c>
      <c r="B106" s="34" t="s">
        <v>212</v>
      </c>
      <c r="C106" s="35" t="s">
        <v>213</v>
      </c>
      <c r="D106" s="36">
        <v>44266</v>
      </c>
      <c r="E106" s="33">
        <v>0</v>
      </c>
      <c r="F106" s="33"/>
      <c r="G106" s="33"/>
      <c r="H106" s="33"/>
      <c r="I106" s="33"/>
      <c r="J106" s="33"/>
      <c r="K106" s="59">
        <f t="shared" si="9"/>
        <v>0</v>
      </c>
      <c r="L106" s="33">
        <f t="shared" si="5"/>
        <v>0</v>
      </c>
      <c r="M106" s="345">
        <f t="shared" si="6"/>
        <v>0</v>
      </c>
      <c r="N106" s="345">
        <f t="shared" si="7"/>
        <v>0</v>
      </c>
      <c r="O106" s="345">
        <f t="shared" si="8"/>
        <v>0</v>
      </c>
      <c r="P106" s="31"/>
      <c r="Q106" s="41" t="s">
        <v>229</v>
      </c>
      <c r="R106" s="346"/>
    </row>
    <row r="107" spans="1:18" x14ac:dyDescent="0.3">
      <c r="A107" s="41">
        <v>1714288</v>
      </c>
      <c r="B107" s="34" t="s">
        <v>214</v>
      </c>
      <c r="C107" s="35" t="s">
        <v>120</v>
      </c>
      <c r="D107" s="36">
        <v>44273</v>
      </c>
      <c r="E107" s="33">
        <v>12</v>
      </c>
      <c r="F107" s="33">
        <v>12</v>
      </c>
      <c r="G107" s="33"/>
      <c r="H107" s="33"/>
      <c r="I107" s="33"/>
      <c r="J107" s="33"/>
      <c r="K107" s="59">
        <f t="shared" si="9"/>
        <v>0</v>
      </c>
      <c r="L107" s="33">
        <f t="shared" si="5"/>
        <v>12</v>
      </c>
      <c r="M107" s="345">
        <f t="shared" si="6"/>
        <v>1</v>
      </c>
      <c r="N107" s="345">
        <f t="shared" si="7"/>
        <v>1</v>
      </c>
      <c r="O107" s="345">
        <f t="shared" si="8"/>
        <v>1</v>
      </c>
      <c r="P107" s="31"/>
      <c r="Q107" s="41"/>
      <c r="R107" s="346">
        <v>12</v>
      </c>
    </row>
    <row r="108" spans="1:18" x14ac:dyDescent="0.3">
      <c r="A108" s="41">
        <v>1712571</v>
      </c>
      <c r="B108" s="34" t="s">
        <v>215</v>
      </c>
      <c r="C108" s="35" t="s">
        <v>27</v>
      </c>
      <c r="D108" s="36"/>
      <c r="E108" s="33">
        <v>0</v>
      </c>
      <c r="F108" s="33"/>
      <c r="G108" s="33"/>
      <c r="H108" s="33"/>
      <c r="I108" s="33"/>
      <c r="J108" s="33"/>
      <c r="K108" s="59">
        <f t="shared" si="9"/>
        <v>0</v>
      </c>
      <c r="L108" s="33">
        <f t="shared" si="5"/>
        <v>0</v>
      </c>
      <c r="M108" s="345">
        <f t="shared" si="6"/>
        <v>0</v>
      </c>
      <c r="N108" s="345">
        <f t="shared" si="7"/>
        <v>0</v>
      </c>
      <c r="O108" s="345">
        <f t="shared" si="8"/>
        <v>0</v>
      </c>
      <c r="P108" s="31"/>
      <c r="Q108" s="41"/>
      <c r="R108" s="346"/>
    </row>
    <row r="109" spans="1:18" x14ac:dyDescent="0.3">
      <c r="A109" s="41">
        <v>1714286</v>
      </c>
      <c r="B109" s="34" t="s">
        <v>216</v>
      </c>
      <c r="C109" s="35" t="s">
        <v>120</v>
      </c>
      <c r="D109" s="36">
        <v>44265</v>
      </c>
      <c r="E109" s="33">
        <v>9</v>
      </c>
      <c r="F109" s="33">
        <v>9</v>
      </c>
      <c r="G109" s="33"/>
      <c r="H109" s="33"/>
      <c r="I109" s="33"/>
      <c r="J109" s="33"/>
      <c r="K109" s="59">
        <f t="shared" si="9"/>
        <v>0</v>
      </c>
      <c r="L109" s="33">
        <f t="shared" si="5"/>
        <v>9</v>
      </c>
      <c r="M109" s="345">
        <f t="shared" si="6"/>
        <v>1</v>
      </c>
      <c r="N109" s="345">
        <f t="shared" si="7"/>
        <v>1</v>
      </c>
      <c r="O109" s="345">
        <f t="shared" si="8"/>
        <v>1</v>
      </c>
      <c r="P109" s="31"/>
      <c r="Q109" s="144"/>
      <c r="R109" s="346">
        <v>9</v>
      </c>
    </row>
    <row r="110" spans="1:18" x14ac:dyDescent="0.3">
      <c r="A110" s="41">
        <v>1714287</v>
      </c>
      <c r="B110" s="34" t="s">
        <v>219</v>
      </c>
      <c r="C110" s="35" t="s">
        <v>120</v>
      </c>
      <c r="D110" s="36">
        <v>44269</v>
      </c>
      <c r="E110" s="33">
        <v>44</v>
      </c>
      <c r="F110" s="33">
        <v>44</v>
      </c>
      <c r="G110" s="33"/>
      <c r="H110" s="33"/>
      <c r="I110" s="33"/>
      <c r="J110" s="33"/>
      <c r="K110" s="59">
        <f t="shared" si="9"/>
        <v>0</v>
      </c>
      <c r="L110" s="33">
        <f t="shared" si="5"/>
        <v>44</v>
      </c>
      <c r="M110" s="345">
        <f t="shared" si="6"/>
        <v>1</v>
      </c>
      <c r="N110" s="345">
        <f t="shared" si="7"/>
        <v>1</v>
      </c>
      <c r="O110" s="345">
        <f t="shared" si="8"/>
        <v>0.97727272727272729</v>
      </c>
      <c r="P110" s="31"/>
      <c r="Q110" s="144"/>
      <c r="R110" s="346">
        <v>43</v>
      </c>
    </row>
    <row r="111" spans="1:18" ht="26.15" customHeight="1" x14ac:dyDescent="0.3">
      <c r="A111" s="41">
        <v>1712578</v>
      </c>
      <c r="B111" s="34" t="s">
        <v>220</v>
      </c>
      <c r="C111" s="35" t="s">
        <v>213</v>
      </c>
      <c r="D111" s="36">
        <v>44270</v>
      </c>
      <c r="E111" s="33">
        <v>0</v>
      </c>
      <c r="F111" s="33"/>
      <c r="G111" s="33"/>
      <c r="H111" s="33"/>
      <c r="I111" s="33"/>
      <c r="J111" s="33"/>
      <c r="K111" s="59">
        <f t="shared" si="9"/>
        <v>0</v>
      </c>
      <c r="L111" s="33">
        <f t="shared" si="5"/>
        <v>0</v>
      </c>
      <c r="M111" s="345">
        <f t="shared" si="6"/>
        <v>0</v>
      </c>
      <c r="N111" s="345">
        <f t="shared" si="7"/>
        <v>0</v>
      </c>
      <c r="O111" s="345">
        <f t="shared" si="8"/>
        <v>0</v>
      </c>
      <c r="P111" s="31"/>
      <c r="Q111" s="41" t="s">
        <v>230</v>
      </c>
      <c r="R111" s="346"/>
    </row>
    <row r="112" spans="1:18" x14ac:dyDescent="0.3">
      <c r="A112" s="41">
        <v>1712577</v>
      </c>
      <c r="B112" s="34" t="s">
        <v>221</v>
      </c>
      <c r="C112" s="146" t="s">
        <v>120</v>
      </c>
      <c r="D112" s="36">
        <v>44277</v>
      </c>
      <c r="E112" s="33">
        <v>30</v>
      </c>
      <c r="F112" s="33">
        <v>30</v>
      </c>
      <c r="G112" s="33"/>
      <c r="H112" s="33"/>
      <c r="I112" s="33"/>
      <c r="J112" s="33"/>
      <c r="K112" s="59">
        <f t="shared" si="9"/>
        <v>0</v>
      </c>
      <c r="L112" s="33">
        <f t="shared" si="5"/>
        <v>30</v>
      </c>
      <c r="M112" s="345">
        <f t="shared" si="6"/>
        <v>1</v>
      </c>
      <c r="N112" s="345">
        <f t="shared" si="7"/>
        <v>1</v>
      </c>
      <c r="O112" s="345">
        <f t="shared" si="8"/>
        <v>0.5</v>
      </c>
      <c r="P112" s="31"/>
      <c r="Q112" s="41" t="s">
        <v>232</v>
      </c>
      <c r="R112" s="346">
        <v>15</v>
      </c>
    </row>
    <row r="113" spans="1:18" ht="26.15" customHeight="1" x14ac:dyDescent="0.3">
      <c r="A113" s="41">
        <v>1782654</v>
      </c>
      <c r="B113" s="34" t="s">
        <v>223</v>
      </c>
      <c r="C113" s="146" t="s">
        <v>120</v>
      </c>
      <c r="D113" s="147">
        <v>44281</v>
      </c>
      <c r="E113" s="33">
        <v>0</v>
      </c>
      <c r="F113" s="33"/>
      <c r="G113" s="33"/>
      <c r="H113" s="33"/>
      <c r="I113" s="33"/>
      <c r="J113" s="33"/>
      <c r="K113" s="59"/>
      <c r="L113" s="33"/>
      <c r="M113" s="345"/>
      <c r="N113" s="345"/>
      <c r="O113" s="345"/>
      <c r="P113" s="31"/>
      <c r="Q113" s="41" t="s">
        <v>226</v>
      </c>
      <c r="R113" s="346">
        <v>0</v>
      </c>
    </row>
    <row r="114" spans="1:18" x14ac:dyDescent="0.3">
      <c r="A114" s="389" t="s">
        <v>110</v>
      </c>
      <c r="B114" s="390"/>
      <c r="C114" s="390"/>
      <c r="D114" s="391"/>
      <c r="E114" s="343">
        <f t="shared" ref="E114:L114" si="10">SUM(E12:E113)</f>
        <v>731</v>
      </c>
      <c r="F114" s="343">
        <f t="shared" si="10"/>
        <v>731</v>
      </c>
      <c r="G114" s="343">
        <f t="shared" si="10"/>
        <v>0</v>
      </c>
      <c r="H114" s="62">
        <f t="shared" si="10"/>
        <v>0</v>
      </c>
      <c r="I114" s="62">
        <f t="shared" si="10"/>
        <v>0</v>
      </c>
      <c r="J114" s="62">
        <f t="shared" si="10"/>
        <v>0</v>
      </c>
      <c r="K114" s="61">
        <f t="shared" si="10"/>
        <v>0</v>
      </c>
      <c r="L114" s="343">
        <f t="shared" si="10"/>
        <v>731</v>
      </c>
      <c r="M114" s="38">
        <f>L114/E114</f>
        <v>1</v>
      </c>
      <c r="N114" s="38">
        <f>F114/L114</f>
        <v>1</v>
      </c>
      <c r="O114" s="38">
        <f>R114/L114</f>
        <v>0.84404924760601918</v>
      </c>
      <c r="P114" s="37"/>
      <c r="Q114" s="41"/>
      <c r="R114" s="30">
        <f>SUM(R12:R113)</f>
        <v>617</v>
      </c>
    </row>
    <row r="116" spans="1:18" ht="14.5" customHeight="1" x14ac:dyDescent="0.3"/>
    <row r="117" spans="1:18" ht="14.5" customHeight="1" x14ac:dyDescent="0.3"/>
    <row r="133" spans="1:6" ht="14.5" x14ac:dyDescent="0.35">
      <c r="A133" s="120" t="s">
        <v>113</v>
      </c>
      <c r="B133" s="347"/>
      <c r="C133" s="347">
        <v>1</v>
      </c>
      <c r="D133" s="347"/>
      <c r="E133" s="347"/>
      <c r="F133" s="347">
        <v>1</v>
      </c>
    </row>
    <row r="134" spans="1:6" ht="14.5" x14ac:dyDescent="0.35">
      <c r="A134" s="119" t="s">
        <v>150</v>
      </c>
      <c r="B134" s="63">
        <v>4</v>
      </c>
      <c r="C134" s="63">
        <v>12</v>
      </c>
      <c r="D134" s="63">
        <v>13</v>
      </c>
      <c r="E134" s="63">
        <v>2</v>
      </c>
      <c r="F134" s="63">
        <v>31</v>
      </c>
    </row>
    <row r="135" spans="1:6" ht="14.5" x14ac:dyDescent="0.35">
      <c r="A135" s="120" t="s">
        <v>239</v>
      </c>
      <c r="B135" s="347"/>
      <c r="C135" s="347"/>
      <c r="D135" s="347">
        <v>1</v>
      </c>
      <c r="E135" s="347"/>
      <c r="F135" s="347">
        <v>1</v>
      </c>
    </row>
    <row r="136" spans="1:6" ht="14.5" x14ac:dyDescent="0.35">
      <c r="A136" s="120" t="s">
        <v>113</v>
      </c>
      <c r="B136" s="347">
        <v>4</v>
      </c>
      <c r="C136" s="347">
        <v>12</v>
      </c>
      <c r="D136" s="347">
        <v>12</v>
      </c>
      <c r="E136" s="347">
        <v>2</v>
      </c>
      <c r="F136" s="347">
        <v>30</v>
      </c>
    </row>
    <row r="137" spans="1:6" ht="14.5" x14ac:dyDescent="0.35">
      <c r="A137" s="119" t="s">
        <v>151</v>
      </c>
      <c r="B137" s="63"/>
      <c r="C137" s="63">
        <v>2</v>
      </c>
      <c r="D137" s="63">
        <v>1</v>
      </c>
      <c r="E137" s="63"/>
      <c r="F137" s="63">
        <v>3</v>
      </c>
    </row>
    <row r="138" spans="1:6" ht="14.5" x14ac:dyDescent="0.35">
      <c r="A138" s="120" t="s">
        <v>113</v>
      </c>
      <c r="B138" s="347"/>
      <c r="C138" s="347">
        <v>1</v>
      </c>
      <c r="D138" s="347">
        <v>1</v>
      </c>
      <c r="E138" s="347"/>
      <c r="F138" s="347">
        <v>2</v>
      </c>
    </row>
    <row r="139" spans="1:6" ht="14.5" x14ac:dyDescent="0.35">
      <c r="A139" s="120" t="s">
        <v>114</v>
      </c>
      <c r="B139" s="347"/>
      <c r="C139" s="347">
        <v>1</v>
      </c>
      <c r="D139" s="347"/>
      <c r="E139" s="347"/>
      <c r="F139" s="347">
        <v>1</v>
      </c>
    </row>
    <row r="140" spans="1:6" ht="14.5" x14ac:dyDescent="0.35">
      <c r="A140" s="119" t="s">
        <v>152</v>
      </c>
      <c r="B140" s="63">
        <v>1</v>
      </c>
      <c r="C140" s="63">
        <v>1</v>
      </c>
      <c r="D140" s="63">
        <v>4</v>
      </c>
      <c r="E140" s="63"/>
      <c r="F140" s="63">
        <v>6</v>
      </c>
    </row>
    <row r="141" spans="1:6" ht="14.5" x14ac:dyDescent="0.35">
      <c r="A141" s="120" t="s">
        <v>113</v>
      </c>
      <c r="B141" s="347">
        <v>1</v>
      </c>
      <c r="C141" s="347">
        <v>1</v>
      </c>
      <c r="D141" s="347">
        <v>1</v>
      </c>
      <c r="E141" s="347"/>
      <c r="F141" s="347">
        <v>3</v>
      </c>
    </row>
    <row r="142" spans="1:6" ht="14.5" x14ac:dyDescent="0.35">
      <c r="A142" s="120" t="s">
        <v>148</v>
      </c>
      <c r="B142" s="347"/>
      <c r="C142" s="347"/>
      <c r="D142" s="347">
        <v>2</v>
      </c>
      <c r="E142" s="347"/>
      <c r="F142" s="347">
        <v>2</v>
      </c>
    </row>
    <row r="143" spans="1:6" ht="14.5" x14ac:dyDescent="0.35">
      <c r="A143" s="120" t="s">
        <v>145</v>
      </c>
      <c r="B143" s="347"/>
      <c r="C143" s="347"/>
      <c r="D143" s="347">
        <v>1</v>
      </c>
      <c r="E143" s="347"/>
      <c r="F143" s="347">
        <v>1</v>
      </c>
    </row>
    <row r="144" spans="1:6" ht="14.5" x14ac:dyDescent="0.35">
      <c r="A144" s="119" t="s">
        <v>115</v>
      </c>
      <c r="B144" s="63">
        <v>10</v>
      </c>
      <c r="C144" s="63">
        <v>30</v>
      </c>
      <c r="D144" s="63">
        <v>41</v>
      </c>
      <c r="E144" s="63">
        <v>9</v>
      </c>
      <c r="F144" s="63">
        <v>90</v>
      </c>
    </row>
  </sheetData>
  <autoFilter ref="A11:R114" xr:uid="{9DE6D217-5EFC-47F4-B43B-1E3BC365D53C}"/>
  <mergeCells count="19">
    <mergeCell ref="A1:K1"/>
    <mergeCell ref="A7:A8"/>
    <mergeCell ref="B7:B8"/>
    <mergeCell ref="C7:C8"/>
    <mergeCell ref="D7:D8"/>
    <mergeCell ref="E7:E8"/>
    <mergeCell ref="F7:F8"/>
    <mergeCell ref="G7:G8"/>
    <mergeCell ref="H7:H8"/>
    <mergeCell ref="I2:J2"/>
    <mergeCell ref="I3:J3"/>
    <mergeCell ref="A114:D114"/>
    <mergeCell ref="A6:O6"/>
    <mergeCell ref="O7:O8"/>
    <mergeCell ref="L7:M8"/>
    <mergeCell ref="N7:N8"/>
    <mergeCell ref="L9:M9"/>
    <mergeCell ref="I7:K8"/>
    <mergeCell ref="I9:K9"/>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43126-3773-4B37-BD96-22497D686279}">
  <dimension ref="A1:C40"/>
  <sheetViews>
    <sheetView workbookViewId="0">
      <pane ySplit="1" topLeftCell="A33" activePane="bottomLeft" state="frozen"/>
      <selection pane="bottomLeft" activeCell="B40" sqref="B40"/>
    </sheetView>
  </sheetViews>
  <sheetFormatPr defaultRowHeight="14.5" x14ac:dyDescent="0.35"/>
  <cols>
    <col min="1" max="1" width="15.81640625" bestFit="1" customWidth="1"/>
    <col min="2" max="2" width="43.1796875" customWidth="1"/>
    <col min="3" max="3" width="18" customWidth="1"/>
  </cols>
  <sheetData>
    <row r="1" spans="1:3" x14ac:dyDescent="0.35">
      <c r="A1" s="43" t="s">
        <v>240</v>
      </c>
      <c r="B1" s="43" t="s">
        <v>241</v>
      </c>
      <c r="C1" s="43" t="s">
        <v>18</v>
      </c>
    </row>
    <row r="2" spans="1:3" x14ac:dyDescent="0.35">
      <c r="A2" t="s">
        <v>242</v>
      </c>
      <c r="B2" t="s">
        <v>243</v>
      </c>
      <c r="C2" t="s">
        <v>244</v>
      </c>
    </row>
    <row r="3" spans="1:3" x14ac:dyDescent="0.35">
      <c r="A3" t="s">
        <v>242</v>
      </c>
      <c r="B3" t="s">
        <v>245</v>
      </c>
      <c r="C3" t="s">
        <v>246</v>
      </c>
    </row>
    <row r="4" spans="1:3" x14ac:dyDescent="0.35">
      <c r="A4" t="s">
        <v>242</v>
      </c>
      <c r="B4" t="s">
        <v>247</v>
      </c>
      <c r="C4" t="s">
        <v>246</v>
      </c>
    </row>
    <row r="5" spans="1:3" x14ac:dyDescent="0.35">
      <c r="A5" t="s">
        <v>242</v>
      </c>
      <c r="B5" t="s">
        <v>248</v>
      </c>
      <c r="C5" t="s">
        <v>246</v>
      </c>
    </row>
    <row r="6" spans="1:3" x14ac:dyDescent="0.35">
      <c r="A6" t="s">
        <v>242</v>
      </c>
      <c r="B6" t="s">
        <v>249</v>
      </c>
      <c r="C6" t="s">
        <v>246</v>
      </c>
    </row>
    <row r="7" spans="1:3" x14ac:dyDescent="0.35">
      <c r="A7" t="s">
        <v>242</v>
      </c>
      <c r="B7" t="s">
        <v>250</v>
      </c>
      <c r="C7" t="s">
        <v>251</v>
      </c>
    </row>
    <row r="8" spans="1:3" x14ac:dyDescent="0.35">
      <c r="A8" t="s">
        <v>242</v>
      </c>
      <c r="B8" t="s">
        <v>252</v>
      </c>
      <c r="C8" t="s">
        <v>253</v>
      </c>
    </row>
    <row r="9" spans="1:3" x14ac:dyDescent="0.35">
      <c r="A9" t="s">
        <v>242</v>
      </c>
      <c r="B9" t="s">
        <v>254</v>
      </c>
      <c r="C9" t="s">
        <v>246</v>
      </c>
    </row>
    <row r="10" spans="1:3" x14ac:dyDescent="0.35">
      <c r="A10" t="s">
        <v>242</v>
      </c>
      <c r="B10" t="s">
        <v>255</v>
      </c>
      <c r="C10" t="s">
        <v>253</v>
      </c>
    </row>
    <row r="11" spans="1:3" x14ac:dyDescent="0.35">
      <c r="A11" t="s">
        <v>242</v>
      </c>
      <c r="B11" t="s">
        <v>256</v>
      </c>
      <c r="C11" t="s">
        <v>253</v>
      </c>
    </row>
    <row r="12" spans="1:3" x14ac:dyDescent="0.35">
      <c r="A12" t="s">
        <v>242</v>
      </c>
      <c r="B12" s="7" t="s">
        <v>257</v>
      </c>
      <c r="C12" t="s">
        <v>244</v>
      </c>
    </row>
    <row r="13" spans="1:3" x14ac:dyDescent="0.35">
      <c r="A13" t="s">
        <v>242</v>
      </c>
      <c r="B13" s="7" t="s">
        <v>258</v>
      </c>
      <c r="C13" t="s">
        <v>253</v>
      </c>
    </row>
    <row r="14" spans="1:3" ht="15" x14ac:dyDescent="0.35">
      <c r="A14" t="s">
        <v>242</v>
      </c>
      <c r="B14" s="8" t="s">
        <v>259</v>
      </c>
      <c r="C14" t="s">
        <v>260</v>
      </c>
    </row>
    <row r="15" spans="1:3" x14ac:dyDescent="0.35">
      <c r="A15" t="s">
        <v>242</v>
      </c>
      <c r="B15" t="s">
        <v>261</v>
      </c>
      <c r="C15" t="s">
        <v>262</v>
      </c>
    </row>
    <row r="16" spans="1:3" x14ac:dyDescent="0.35">
      <c r="A16" t="s">
        <v>263</v>
      </c>
      <c r="B16" t="s">
        <v>264</v>
      </c>
      <c r="C16" t="s">
        <v>244</v>
      </c>
    </row>
    <row r="17" spans="1:3" x14ac:dyDescent="0.35">
      <c r="A17" t="s">
        <v>263</v>
      </c>
      <c r="B17" t="s">
        <v>265</v>
      </c>
      <c r="C17" t="s">
        <v>244</v>
      </c>
    </row>
    <row r="18" spans="1:3" ht="43.5" x14ac:dyDescent="0.35">
      <c r="A18" t="s">
        <v>263</v>
      </c>
      <c r="B18" s="6" t="s">
        <v>266</v>
      </c>
      <c r="C18" t="s">
        <v>244</v>
      </c>
    </row>
    <row r="19" spans="1:3" x14ac:dyDescent="0.35">
      <c r="A19" t="s">
        <v>263</v>
      </c>
      <c r="B19" s="7" t="s">
        <v>267</v>
      </c>
      <c r="C19" t="s">
        <v>268</v>
      </c>
    </row>
    <row r="20" spans="1:3" x14ac:dyDescent="0.35">
      <c r="A20" t="s">
        <v>263</v>
      </c>
      <c r="B20" t="s">
        <v>269</v>
      </c>
      <c r="C20" t="s">
        <v>244</v>
      </c>
    </row>
    <row r="21" spans="1:3" x14ac:dyDescent="0.35">
      <c r="A21" t="s">
        <v>263</v>
      </c>
      <c r="B21" t="s">
        <v>270</v>
      </c>
      <c r="C21" t="s">
        <v>244</v>
      </c>
    </row>
    <row r="22" spans="1:3" x14ac:dyDescent="0.35">
      <c r="A22" t="s">
        <v>263</v>
      </c>
      <c r="B22" t="s">
        <v>271</v>
      </c>
      <c r="C22" t="s">
        <v>244</v>
      </c>
    </row>
    <row r="23" spans="1:3" ht="29" x14ac:dyDescent="0.35">
      <c r="A23" t="s">
        <v>272</v>
      </c>
      <c r="B23" s="6" t="s">
        <v>273</v>
      </c>
      <c r="C23" t="s">
        <v>274</v>
      </c>
    </row>
    <row r="24" spans="1:3" ht="43.5" x14ac:dyDescent="0.35">
      <c r="A24" t="s">
        <v>272</v>
      </c>
      <c r="B24" s="6" t="s">
        <v>275</v>
      </c>
      <c r="C24" t="s">
        <v>274</v>
      </c>
    </row>
    <row r="25" spans="1:3" ht="58" x14ac:dyDescent="0.35">
      <c r="A25" t="s">
        <v>272</v>
      </c>
      <c r="B25" s="6" t="s">
        <v>276</v>
      </c>
      <c r="C25" t="s">
        <v>274</v>
      </c>
    </row>
    <row r="26" spans="1:3" ht="29" x14ac:dyDescent="0.35">
      <c r="A26" t="s">
        <v>277</v>
      </c>
      <c r="B26" s="6" t="s">
        <v>278</v>
      </c>
      <c r="C26" t="s">
        <v>279</v>
      </c>
    </row>
    <row r="27" spans="1:3" ht="29" x14ac:dyDescent="0.35">
      <c r="A27" t="s">
        <v>277</v>
      </c>
      <c r="B27" s="6" t="s">
        <v>280</v>
      </c>
      <c r="C27" t="s">
        <v>281</v>
      </c>
    </row>
    <row r="28" spans="1:3" ht="29" x14ac:dyDescent="0.35">
      <c r="A28" t="s">
        <v>277</v>
      </c>
      <c r="B28" s="6" t="s">
        <v>282</v>
      </c>
      <c r="C28" t="s">
        <v>279</v>
      </c>
    </row>
    <row r="29" spans="1:3" ht="29" x14ac:dyDescent="0.35">
      <c r="A29" t="s">
        <v>277</v>
      </c>
      <c r="B29" s="6" t="s">
        <v>283</v>
      </c>
      <c r="C29" t="s">
        <v>284</v>
      </c>
    </row>
    <row r="30" spans="1:3" ht="29" x14ac:dyDescent="0.35">
      <c r="A30" t="s">
        <v>277</v>
      </c>
      <c r="B30" s="9" t="s">
        <v>285</v>
      </c>
      <c r="C30" t="s">
        <v>286</v>
      </c>
    </row>
    <row r="31" spans="1:3" ht="43.5" x14ac:dyDescent="0.35">
      <c r="A31" t="s">
        <v>287</v>
      </c>
      <c r="B31" s="6" t="s">
        <v>288</v>
      </c>
      <c r="C31" t="s">
        <v>289</v>
      </c>
    </row>
    <row r="32" spans="1:3" ht="43.5" x14ac:dyDescent="0.35">
      <c r="A32" t="s">
        <v>290</v>
      </c>
      <c r="B32" s="6" t="s">
        <v>291</v>
      </c>
      <c r="C32" t="s">
        <v>289</v>
      </c>
    </row>
    <row r="33" spans="1:3" ht="29" x14ac:dyDescent="0.35">
      <c r="A33" t="s">
        <v>292</v>
      </c>
      <c r="B33" s="6" t="s">
        <v>293</v>
      </c>
      <c r="C33" t="s">
        <v>289</v>
      </c>
    </row>
    <row r="35" spans="1:3" ht="43.5" x14ac:dyDescent="0.35">
      <c r="B35" s="6" t="s">
        <v>294</v>
      </c>
      <c r="C35" t="s">
        <v>289</v>
      </c>
    </row>
    <row r="37" spans="1:3" ht="29" x14ac:dyDescent="0.35">
      <c r="A37" s="6" t="s">
        <v>295</v>
      </c>
      <c r="B37" s="6" t="s">
        <v>296</v>
      </c>
      <c r="C37" t="s">
        <v>289</v>
      </c>
    </row>
    <row r="38" spans="1:3" ht="29" x14ac:dyDescent="0.35">
      <c r="A38" s="6" t="s">
        <v>295</v>
      </c>
      <c r="B38" s="6" t="s">
        <v>297</v>
      </c>
      <c r="C38" t="s">
        <v>289</v>
      </c>
    </row>
    <row r="40" spans="1:3" x14ac:dyDescent="0.35">
      <c r="B40" s="6" t="s">
        <v>298</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BDB9F-63B1-497C-808E-6ED596AC66B5}">
  <dimension ref="A1:K22"/>
  <sheetViews>
    <sheetView zoomScale="85" zoomScaleNormal="85" workbookViewId="0">
      <selection sqref="A1:J1"/>
    </sheetView>
  </sheetViews>
  <sheetFormatPr defaultRowHeight="14.5" x14ac:dyDescent="0.35"/>
  <cols>
    <col min="1" max="1" width="18.453125" bestFit="1" customWidth="1"/>
    <col min="2" max="2" width="11.81640625" bestFit="1" customWidth="1"/>
    <col min="3" max="3" width="15.81640625" bestFit="1" customWidth="1"/>
    <col min="4" max="4" width="19.7265625" customWidth="1"/>
    <col min="5" max="5" width="16" customWidth="1"/>
    <col min="6" max="6" width="16.7265625" customWidth="1"/>
    <col min="7" max="7" width="22.54296875" customWidth="1"/>
    <col min="8" max="8" width="17.81640625" customWidth="1"/>
    <col min="9" max="9" width="16.81640625" customWidth="1"/>
    <col min="11" max="11" width="19" style="6" customWidth="1"/>
  </cols>
  <sheetData>
    <row r="1" spans="1:11" s="6" customFormat="1" ht="72.5" x14ac:dyDescent="0.35">
      <c r="A1" s="10" t="s">
        <v>299</v>
      </c>
      <c r="B1" s="10" t="s">
        <v>300</v>
      </c>
      <c r="C1" s="10" t="s">
        <v>301</v>
      </c>
      <c r="D1" s="10" t="s">
        <v>302</v>
      </c>
      <c r="E1" s="10" t="s">
        <v>303</v>
      </c>
      <c r="F1" s="10" t="s">
        <v>304</v>
      </c>
      <c r="G1" s="10" t="s">
        <v>305</v>
      </c>
      <c r="H1" s="10" t="s">
        <v>306</v>
      </c>
      <c r="I1" s="10" t="s">
        <v>307</v>
      </c>
      <c r="J1" s="10" t="s">
        <v>308</v>
      </c>
      <c r="K1" s="2" t="s">
        <v>18</v>
      </c>
    </row>
    <row r="2" spans="1:11" x14ac:dyDescent="0.35">
      <c r="A2" s="1">
        <v>1</v>
      </c>
      <c r="B2" s="1" t="s">
        <v>309</v>
      </c>
      <c r="C2" s="1" t="s">
        <v>310</v>
      </c>
      <c r="D2" s="1" t="s">
        <v>311</v>
      </c>
      <c r="E2" s="1" t="s">
        <v>312</v>
      </c>
      <c r="F2" s="1"/>
      <c r="G2" s="1"/>
      <c r="H2" s="1"/>
      <c r="I2" s="1"/>
      <c r="J2" s="1" t="s">
        <v>127</v>
      </c>
      <c r="K2" s="2" t="s">
        <v>313</v>
      </c>
    </row>
    <row r="3" spans="1:11" x14ac:dyDescent="0.35">
      <c r="A3" s="1">
        <v>1</v>
      </c>
      <c r="B3" s="1" t="s">
        <v>309</v>
      </c>
      <c r="C3" s="1" t="s">
        <v>312</v>
      </c>
      <c r="D3" s="1"/>
      <c r="E3" s="1"/>
      <c r="F3" s="1"/>
      <c r="G3" s="1"/>
      <c r="H3" s="1"/>
      <c r="I3" s="1"/>
      <c r="J3" s="1" t="s">
        <v>127</v>
      </c>
      <c r="K3" s="2" t="s">
        <v>314</v>
      </c>
    </row>
    <row r="4" spans="1:11" x14ac:dyDescent="0.35">
      <c r="A4" s="1">
        <v>1</v>
      </c>
      <c r="B4" s="1" t="s">
        <v>309</v>
      </c>
      <c r="C4" s="1" t="s">
        <v>310</v>
      </c>
      <c r="D4" s="1" t="s">
        <v>309</v>
      </c>
      <c r="E4" s="1" t="s">
        <v>26</v>
      </c>
      <c r="F4" s="1" t="s">
        <v>309</v>
      </c>
      <c r="G4" s="1" t="s">
        <v>26</v>
      </c>
      <c r="H4" s="1" t="s">
        <v>26</v>
      </c>
      <c r="I4" s="1" t="s">
        <v>315</v>
      </c>
      <c r="J4" s="1" t="s">
        <v>127</v>
      </c>
      <c r="K4" s="2" t="s">
        <v>316</v>
      </c>
    </row>
    <row r="5" spans="1:11" ht="29" x14ac:dyDescent="0.35">
      <c r="A5" s="1">
        <v>1</v>
      </c>
      <c r="B5" s="1" t="s">
        <v>309</v>
      </c>
      <c r="C5" s="1" t="s">
        <v>310</v>
      </c>
      <c r="D5" s="1" t="s">
        <v>309</v>
      </c>
      <c r="E5" s="1" t="s">
        <v>26</v>
      </c>
      <c r="F5" s="1" t="s">
        <v>317</v>
      </c>
      <c r="G5" s="1" t="s">
        <v>315</v>
      </c>
      <c r="H5" s="1"/>
      <c r="I5" s="1"/>
      <c r="J5" s="1" t="s">
        <v>127</v>
      </c>
      <c r="K5" s="2" t="s">
        <v>318</v>
      </c>
    </row>
    <row r="6" spans="1:11" ht="29" x14ac:dyDescent="0.35">
      <c r="A6" s="1">
        <v>1</v>
      </c>
      <c r="B6" s="1" t="s">
        <v>309</v>
      </c>
      <c r="C6" s="1" t="s">
        <v>310</v>
      </c>
      <c r="D6" s="1" t="s">
        <v>309</v>
      </c>
      <c r="E6" s="1" t="s">
        <v>26</v>
      </c>
      <c r="F6" s="1" t="s">
        <v>317</v>
      </c>
      <c r="G6" s="1" t="s">
        <v>317</v>
      </c>
      <c r="H6" s="1" t="s">
        <v>312</v>
      </c>
      <c r="I6" s="1"/>
      <c r="J6" s="1" t="s">
        <v>127</v>
      </c>
      <c r="K6" s="2" t="s">
        <v>319</v>
      </c>
    </row>
    <row r="7" spans="1:11" ht="29" x14ac:dyDescent="0.35">
      <c r="A7" s="1">
        <v>1</v>
      </c>
      <c r="B7" s="1" t="s">
        <v>309</v>
      </c>
      <c r="C7" s="1" t="s">
        <v>310</v>
      </c>
      <c r="D7" s="1" t="s">
        <v>309</v>
      </c>
      <c r="E7" s="1" t="s">
        <v>26</v>
      </c>
      <c r="F7" s="1" t="s">
        <v>317</v>
      </c>
      <c r="G7" s="1" t="s">
        <v>317</v>
      </c>
      <c r="H7" s="1" t="s">
        <v>315</v>
      </c>
      <c r="I7" s="1"/>
      <c r="J7" s="1" t="s">
        <v>127</v>
      </c>
      <c r="K7" s="2" t="s">
        <v>320</v>
      </c>
    </row>
    <row r="8" spans="1:11" x14ac:dyDescent="0.35">
      <c r="A8" s="1">
        <v>1</v>
      </c>
      <c r="B8" s="1" t="s">
        <v>309</v>
      </c>
      <c r="C8" s="1" t="s">
        <v>310</v>
      </c>
      <c r="D8" s="1" t="s">
        <v>317</v>
      </c>
      <c r="E8" s="1" t="s">
        <v>315</v>
      </c>
      <c r="F8" s="1"/>
      <c r="G8" s="1"/>
      <c r="H8" s="1"/>
      <c r="I8" s="1"/>
      <c r="J8" s="1" t="s">
        <v>127</v>
      </c>
      <c r="K8" s="2" t="s">
        <v>321</v>
      </c>
    </row>
    <row r="9" spans="1:11" ht="29" x14ac:dyDescent="0.35">
      <c r="A9" s="1">
        <v>2</v>
      </c>
      <c r="B9" s="1" t="s">
        <v>309</v>
      </c>
      <c r="C9" s="1" t="s">
        <v>310</v>
      </c>
      <c r="D9" s="1" t="s">
        <v>309</v>
      </c>
      <c r="E9" s="1" t="s">
        <v>26</v>
      </c>
      <c r="F9" s="1" t="s">
        <v>317</v>
      </c>
      <c r="G9" s="1" t="s">
        <v>317</v>
      </c>
      <c r="H9" s="1" t="s">
        <v>312</v>
      </c>
      <c r="I9" s="1"/>
      <c r="J9" s="1" t="s">
        <v>127</v>
      </c>
      <c r="K9" s="2" t="s">
        <v>322</v>
      </c>
    </row>
    <row r="10" spans="1:11" ht="29" x14ac:dyDescent="0.35">
      <c r="A10" s="1">
        <v>2</v>
      </c>
      <c r="B10" s="1" t="s">
        <v>309</v>
      </c>
      <c r="C10" s="1" t="s">
        <v>310</v>
      </c>
      <c r="D10" s="1" t="s">
        <v>309</v>
      </c>
      <c r="E10" s="1" t="s">
        <v>26</v>
      </c>
      <c r="F10" s="1" t="s">
        <v>317</v>
      </c>
      <c r="G10" s="1" t="s">
        <v>317</v>
      </c>
      <c r="H10" s="1" t="s">
        <v>315</v>
      </c>
      <c r="I10" s="1"/>
      <c r="J10" s="1" t="s">
        <v>127</v>
      </c>
      <c r="K10" s="2" t="s">
        <v>323</v>
      </c>
    </row>
    <row r="11" spans="1:11" ht="29" x14ac:dyDescent="0.35">
      <c r="A11" s="1">
        <v>2</v>
      </c>
      <c r="B11" s="1" t="s">
        <v>309</v>
      </c>
      <c r="C11" s="1" t="s">
        <v>310</v>
      </c>
      <c r="D11" s="1" t="s">
        <v>309</v>
      </c>
      <c r="E11" s="1" t="s">
        <v>26</v>
      </c>
      <c r="F11" s="1" t="s">
        <v>317</v>
      </c>
      <c r="G11" s="1" t="s">
        <v>315</v>
      </c>
      <c r="H11" s="1"/>
      <c r="I11" s="1"/>
      <c r="J11" s="1" t="s">
        <v>127</v>
      </c>
      <c r="K11" s="2" t="s">
        <v>324</v>
      </c>
    </row>
    <row r="12" spans="1:11" ht="29" x14ac:dyDescent="0.35">
      <c r="A12" s="1">
        <v>2</v>
      </c>
      <c r="B12" s="1" t="s">
        <v>309</v>
      </c>
      <c r="C12" s="1" t="s">
        <v>310</v>
      </c>
      <c r="D12" s="1" t="s">
        <v>325</v>
      </c>
      <c r="E12" s="1" t="s">
        <v>312</v>
      </c>
      <c r="F12" s="1"/>
      <c r="G12" s="1"/>
      <c r="H12" s="1"/>
      <c r="I12" s="1"/>
      <c r="J12" s="1" t="s">
        <v>127</v>
      </c>
      <c r="K12" s="2" t="s">
        <v>326</v>
      </c>
    </row>
    <row r="13" spans="1:11" ht="29" x14ac:dyDescent="0.35">
      <c r="A13" s="1">
        <v>2</v>
      </c>
      <c r="B13" s="1" t="s">
        <v>309</v>
      </c>
      <c r="C13" s="1" t="s">
        <v>310</v>
      </c>
      <c r="D13" s="1" t="s">
        <v>325</v>
      </c>
      <c r="E13" s="1" t="s">
        <v>315</v>
      </c>
      <c r="F13" s="1"/>
      <c r="G13" s="1"/>
      <c r="H13" s="1"/>
      <c r="I13" s="1"/>
      <c r="J13" s="1" t="s">
        <v>127</v>
      </c>
      <c r="K13" s="2" t="s">
        <v>327</v>
      </c>
    </row>
    <row r="14" spans="1:11" x14ac:dyDescent="0.35">
      <c r="A14" s="1">
        <v>2</v>
      </c>
      <c r="B14" s="1" t="s">
        <v>309</v>
      </c>
      <c r="C14" s="1" t="s">
        <v>310</v>
      </c>
      <c r="D14" s="1" t="s">
        <v>309</v>
      </c>
      <c r="E14" s="1" t="s">
        <v>26</v>
      </c>
      <c r="F14" s="1" t="s">
        <v>309</v>
      </c>
      <c r="G14" s="1" t="s">
        <v>26</v>
      </c>
      <c r="H14" s="1" t="s">
        <v>26</v>
      </c>
      <c r="I14" s="1" t="s">
        <v>312</v>
      </c>
      <c r="J14" s="1" t="s">
        <v>127</v>
      </c>
      <c r="K14" s="2" t="s">
        <v>328</v>
      </c>
    </row>
    <row r="15" spans="1:11" x14ac:dyDescent="0.35">
      <c r="A15" s="1">
        <v>2</v>
      </c>
      <c r="B15" s="1" t="s">
        <v>309</v>
      </c>
      <c r="C15" s="1" t="s">
        <v>310</v>
      </c>
      <c r="D15" s="1" t="s">
        <v>309</v>
      </c>
      <c r="E15" s="1" t="s">
        <v>26</v>
      </c>
      <c r="F15" s="1" t="s">
        <v>309</v>
      </c>
      <c r="G15" s="1" t="s">
        <v>26</v>
      </c>
      <c r="H15" s="1" t="s">
        <v>26</v>
      </c>
      <c r="I15" s="1" t="s">
        <v>315</v>
      </c>
      <c r="J15" s="1" t="s">
        <v>127</v>
      </c>
      <c r="K15" s="2" t="s">
        <v>329</v>
      </c>
    </row>
    <row r="16" spans="1:11" x14ac:dyDescent="0.35">
      <c r="A16" s="1">
        <v>3</v>
      </c>
      <c r="B16" s="1" t="s">
        <v>309</v>
      </c>
      <c r="C16" s="1" t="s">
        <v>310</v>
      </c>
      <c r="D16" s="1" t="s">
        <v>309</v>
      </c>
      <c r="E16" s="1" t="s">
        <v>26</v>
      </c>
      <c r="F16" s="1" t="s">
        <v>309</v>
      </c>
      <c r="G16" s="1" t="s">
        <v>26</v>
      </c>
      <c r="H16" s="1" t="s">
        <v>26</v>
      </c>
      <c r="I16" s="1" t="s">
        <v>312</v>
      </c>
      <c r="J16" s="1" t="s">
        <v>127</v>
      </c>
      <c r="K16" s="2" t="s">
        <v>330</v>
      </c>
    </row>
    <row r="17" spans="1:11" x14ac:dyDescent="0.35">
      <c r="A17" s="1">
        <v>3</v>
      </c>
      <c r="B17" s="1" t="s">
        <v>309</v>
      </c>
      <c r="C17" s="1" t="s">
        <v>310</v>
      </c>
      <c r="D17" s="1" t="s">
        <v>309</v>
      </c>
      <c r="E17" s="1" t="s">
        <v>26</v>
      </c>
      <c r="F17" s="1" t="s">
        <v>309</v>
      </c>
      <c r="G17" s="1" t="s">
        <v>26</v>
      </c>
      <c r="H17" s="1" t="s">
        <v>26</v>
      </c>
      <c r="I17" s="1" t="s">
        <v>315</v>
      </c>
      <c r="J17" s="1" t="s">
        <v>127</v>
      </c>
      <c r="K17" s="2" t="s">
        <v>331</v>
      </c>
    </row>
    <row r="18" spans="1:11" ht="29" x14ac:dyDescent="0.35">
      <c r="A18" s="1">
        <v>3</v>
      </c>
      <c r="B18" s="1" t="s">
        <v>309</v>
      </c>
      <c r="C18" s="1" t="s">
        <v>310</v>
      </c>
      <c r="D18" s="1" t="s">
        <v>325</v>
      </c>
      <c r="E18" s="1" t="s">
        <v>315</v>
      </c>
      <c r="F18" s="1"/>
      <c r="G18" s="1"/>
      <c r="H18" s="1"/>
      <c r="I18" s="1"/>
      <c r="J18" s="1" t="s">
        <v>127</v>
      </c>
      <c r="K18" s="2" t="s">
        <v>332</v>
      </c>
    </row>
    <row r="19" spans="1:11" ht="29" x14ac:dyDescent="0.35">
      <c r="A19" s="1">
        <v>3</v>
      </c>
      <c r="B19" s="1" t="s">
        <v>309</v>
      </c>
      <c r="C19" s="1" t="s">
        <v>310</v>
      </c>
      <c r="D19" s="1" t="s">
        <v>325</v>
      </c>
      <c r="E19" s="1" t="s">
        <v>312</v>
      </c>
      <c r="F19" s="1"/>
      <c r="G19" s="1"/>
      <c r="H19" s="1"/>
      <c r="I19" s="1"/>
      <c r="J19" s="1" t="s">
        <v>127</v>
      </c>
      <c r="K19" s="2" t="s">
        <v>333</v>
      </c>
    </row>
    <row r="20" spans="1:11" ht="29" x14ac:dyDescent="0.35">
      <c r="A20" s="1">
        <v>3</v>
      </c>
      <c r="B20" s="1" t="s">
        <v>309</v>
      </c>
      <c r="C20" s="1" t="s">
        <v>310</v>
      </c>
      <c r="D20" s="1" t="s">
        <v>309</v>
      </c>
      <c r="E20" s="1" t="s">
        <v>26</v>
      </c>
      <c r="F20" s="1" t="s">
        <v>317</v>
      </c>
      <c r="G20" s="1" t="s">
        <v>317</v>
      </c>
      <c r="H20" s="1" t="s">
        <v>312</v>
      </c>
      <c r="I20" s="1"/>
      <c r="J20" s="1" t="s">
        <v>127</v>
      </c>
      <c r="K20" s="2" t="s">
        <v>322</v>
      </c>
    </row>
    <row r="21" spans="1:11" ht="29" x14ac:dyDescent="0.35">
      <c r="A21" s="1">
        <v>3</v>
      </c>
      <c r="B21" s="1" t="s">
        <v>309</v>
      </c>
      <c r="C21" s="1" t="s">
        <v>310</v>
      </c>
      <c r="D21" s="1" t="s">
        <v>309</v>
      </c>
      <c r="E21" s="1" t="s">
        <v>26</v>
      </c>
      <c r="F21" s="1" t="s">
        <v>317</v>
      </c>
      <c r="G21" s="1" t="s">
        <v>317</v>
      </c>
      <c r="H21" s="1" t="s">
        <v>315</v>
      </c>
      <c r="I21" s="1"/>
      <c r="J21" s="1" t="s">
        <v>127</v>
      </c>
      <c r="K21" s="2" t="s">
        <v>323</v>
      </c>
    </row>
    <row r="22" spans="1:11" ht="29" x14ac:dyDescent="0.35">
      <c r="A22" s="1">
        <v>3</v>
      </c>
      <c r="B22" s="1" t="s">
        <v>309</v>
      </c>
      <c r="C22" s="1" t="s">
        <v>310</v>
      </c>
      <c r="D22" s="1" t="s">
        <v>309</v>
      </c>
      <c r="E22" s="1" t="s">
        <v>26</v>
      </c>
      <c r="F22" s="1" t="s">
        <v>317</v>
      </c>
      <c r="G22" s="1" t="s">
        <v>315</v>
      </c>
      <c r="H22" s="1"/>
      <c r="I22" s="1"/>
      <c r="J22" s="1" t="s">
        <v>127</v>
      </c>
      <c r="K22" s="2" t="s">
        <v>324</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1C97DBD41AE814A8561849D06F83824" ma:contentTypeVersion="12" ma:contentTypeDescription="Create a new document." ma:contentTypeScope="" ma:versionID="b58dac18b962283c6f8eec9003dff566">
  <xsd:schema xmlns:xsd="http://www.w3.org/2001/XMLSchema" xmlns:xs="http://www.w3.org/2001/XMLSchema" xmlns:p="http://schemas.microsoft.com/office/2006/metadata/properties" xmlns:ns2="48dbd888-5c87-4539-80a1-3566444312a8" xmlns:ns3="ae40ca3e-45af-444a-9c75-1d460496412f" targetNamespace="http://schemas.microsoft.com/office/2006/metadata/properties" ma:root="true" ma:fieldsID="172f3e29f30c3153d165958cb7833028" ns2:_="" ns3:_="">
    <xsd:import namespace="48dbd888-5c87-4539-80a1-3566444312a8"/>
    <xsd:import namespace="ae40ca3e-45af-444a-9c75-1d460496412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dbd888-5c87-4539-80a1-356644431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e40ca3e-45af-444a-9c75-1d460496412f"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BBBE811-9936-4EFD-BD6F-0FD6003874A2}">
  <ds:schemaRefs>
    <ds:schemaRef ds:uri="http://schemas.microsoft.com/sharepoint/v3/contenttype/forms"/>
  </ds:schemaRefs>
</ds:datastoreItem>
</file>

<file path=customXml/itemProps2.xml><?xml version="1.0" encoding="utf-8"?>
<ds:datastoreItem xmlns:ds="http://schemas.openxmlformats.org/officeDocument/2006/customXml" ds:itemID="{3F008763-1BC9-4F0F-ACEB-9052FE4162CD}">
  <ds:schemaRefs>
    <ds:schemaRef ds:uri="http://www.w3.org/XML/1998/namespace"/>
    <ds:schemaRef ds:uri="http://schemas.microsoft.com/office/infopath/2007/PartnerControls"/>
    <ds:schemaRef ds:uri="http://schemas.openxmlformats.org/package/2006/metadata/core-properties"/>
    <ds:schemaRef ds:uri="http://schemas.microsoft.com/office/2006/documentManagement/types"/>
    <ds:schemaRef ds:uri="http://purl.org/dc/dcmitype/"/>
    <ds:schemaRef ds:uri="http://schemas.microsoft.com/office/2006/metadata/properties"/>
    <ds:schemaRef ds:uri="http://purl.org/dc/elements/1.1/"/>
    <ds:schemaRef ds:uri="ae40ca3e-45af-444a-9c75-1d460496412f"/>
    <ds:schemaRef ds:uri="48dbd888-5c87-4539-80a1-3566444312a8"/>
    <ds:schemaRef ds:uri="http://purl.org/dc/terms/"/>
  </ds:schemaRefs>
</ds:datastoreItem>
</file>

<file path=customXml/itemProps3.xml><?xml version="1.0" encoding="utf-8"?>
<ds:datastoreItem xmlns:ds="http://schemas.openxmlformats.org/officeDocument/2006/customXml" ds:itemID="{D55662C7-5BAB-4EC2-956E-3088D9BB59B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dbd888-5c87-4539-80a1-3566444312a8"/>
    <ds:schemaRef ds:uri="ae40ca3e-45af-444a-9c75-1d460496412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60</vt:i4>
      </vt:variant>
      <vt:variant>
        <vt:lpstr>Named Ranges</vt:lpstr>
      </vt:variant>
      <vt:variant>
        <vt:i4>1</vt:i4>
      </vt:variant>
    </vt:vector>
  </HeadingPairs>
  <TitlesOfParts>
    <vt:vector size="61" baseType="lpstr">
      <vt:lpstr>Sprint Details</vt:lpstr>
      <vt:lpstr>QA Design</vt:lpstr>
      <vt:lpstr>S2QA Exe</vt:lpstr>
      <vt:lpstr>S3 Details</vt:lpstr>
      <vt:lpstr>S3QADesign</vt:lpstr>
      <vt:lpstr>S3QAExe</vt:lpstr>
      <vt:lpstr>S2&amp;S3</vt:lpstr>
      <vt:lpstr>Issues tracker</vt:lpstr>
      <vt:lpstr>Maincare</vt:lpstr>
      <vt:lpstr>SNAP</vt:lpstr>
      <vt:lpstr>TANF</vt:lpstr>
      <vt:lpstr>Estimation &amp; Def</vt:lpstr>
      <vt:lpstr>Sheet4</vt:lpstr>
      <vt:lpstr>Auto Scns</vt:lpstr>
      <vt:lpstr>Sheet5</vt:lpstr>
      <vt:lpstr>PD</vt:lpstr>
      <vt:lpstr>S5 Details</vt:lpstr>
      <vt:lpstr>S4 Details</vt:lpstr>
      <vt:lpstr>S5 Design</vt:lpstr>
      <vt:lpstr>S4QADesign</vt:lpstr>
      <vt:lpstr>Tasks with QA</vt:lpstr>
      <vt:lpstr>Sheet3</vt:lpstr>
      <vt:lpstr>S5QAExe</vt:lpstr>
      <vt:lpstr>Credentials</vt:lpstr>
      <vt:lpstr>S4QAExe</vt:lpstr>
      <vt:lpstr>S6QAExe</vt:lpstr>
      <vt:lpstr>S6 Details</vt:lpstr>
      <vt:lpstr>S7QAExe</vt:lpstr>
      <vt:lpstr>S8QAExe</vt:lpstr>
      <vt:lpstr>S9QAExe</vt:lpstr>
      <vt:lpstr>S7 Details</vt:lpstr>
      <vt:lpstr>S10QAExe</vt:lpstr>
      <vt:lpstr>S10 Details</vt:lpstr>
      <vt:lpstr>S11QAExe</vt:lpstr>
      <vt:lpstr>S8 Details</vt:lpstr>
      <vt:lpstr>S11 Details</vt:lpstr>
      <vt:lpstr>S14QAExe</vt:lpstr>
      <vt:lpstr>S14 Details</vt:lpstr>
      <vt:lpstr>S13 Details</vt:lpstr>
      <vt:lpstr>S12QAExe</vt:lpstr>
      <vt:lpstr>S12 Details</vt:lpstr>
      <vt:lpstr>S9 Details</vt:lpstr>
      <vt:lpstr>S8 Design</vt:lpstr>
      <vt:lpstr>S9 Design</vt:lpstr>
      <vt:lpstr>Issues</vt:lpstr>
      <vt:lpstr>CP</vt:lpstr>
      <vt:lpstr>Renewal Submissions</vt:lpstr>
      <vt:lpstr>RAC Submissions</vt:lpstr>
      <vt:lpstr>Sheet2</vt:lpstr>
      <vt:lpstr>R2S1QAExe</vt:lpstr>
      <vt:lpstr>R2S1 Details</vt:lpstr>
      <vt:lpstr>S13QAExe</vt:lpstr>
      <vt:lpstr>R2S2QAExe</vt:lpstr>
      <vt:lpstr>R2S2 Details</vt:lpstr>
      <vt:lpstr>R2S3QAExe</vt:lpstr>
      <vt:lpstr>R2S3 Details</vt:lpstr>
      <vt:lpstr>Capacity</vt:lpstr>
      <vt:lpstr>Sheet1</vt:lpstr>
      <vt:lpstr>S7 Design</vt:lpstr>
      <vt:lpstr>S6 Design</vt:lpstr>
      <vt:lpstr>'Tasks with QA'!_Toc61472783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Kalam Shabaz, Mohammed Abul</dc:creator>
  <cp:keywords/>
  <dc:description/>
  <cp:lastModifiedBy>Pradeep, Tiruchanapalli</cp:lastModifiedBy>
  <cp:revision/>
  <dcterms:created xsi:type="dcterms:W3CDTF">2021-01-18T04:18:08Z</dcterms:created>
  <dcterms:modified xsi:type="dcterms:W3CDTF">2022-01-20T15:01:55Z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0x01010001C97DBD41AE814A8561849D06F83824</vt:lpwstr>
  </property>
  <property fmtid="{D5CDD505-2E9C-101B-9397-08002B2CF9AE}" pid="3" name="MSIP_Label_ea60d57e-af5b-4752-ac57-3e4f28ca11dc_Enabled">
    <vt:lpwstr>true</vt:lpwstr>
  </property>
  <property fmtid="{D5CDD505-2E9C-101B-9397-08002B2CF9AE}" pid="4" name="MSIP_Label_ea60d57e-af5b-4752-ac57-3e4f28ca11dc_SetDate">
    <vt:lpwstr>2021-06-02T04:31:16Z</vt:lpwstr>
  </property>
  <property fmtid="{D5CDD505-2E9C-101B-9397-08002B2CF9AE}" pid="5" name="MSIP_Label_ea60d57e-af5b-4752-ac57-3e4f28ca11dc_Method">
    <vt:lpwstr>Standard</vt:lpwstr>
  </property>
  <property fmtid="{D5CDD505-2E9C-101B-9397-08002B2CF9AE}" pid="6" name="MSIP_Label_ea60d57e-af5b-4752-ac57-3e4f28ca11dc_Name">
    <vt:lpwstr>ea60d57e-af5b-4752-ac57-3e4f28ca11dc</vt:lpwstr>
  </property>
  <property fmtid="{D5CDD505-2E9C-101B-9397-08002B2CF9AE}" pid="7" name="MSIP_Label_ea60d57e-af5b-4752-ac57-3e4f28ca11dc_SiteId">
    <vt:lpwstr>36da45f1-dd2c-4d1f-af13-5abe46b99921</vt:lpwstr>
  </property>
  <property fmtid="{D5CDD505-2E9C-101B-9397-08002B2CF9AE}" pid="8" name="MSIP_Label_ea60d57e-af5b-4752-ac57-3e4f28ca11dc_ActionId">
    <vt:lpwstr>2502cfa1-15cb-4ea5-ba50-32e458611a7e</vt:lpwstr>
  </property>
  <property fmtid="{D5CDD505-2E9C-101B-9397-08002B2CF9AE}" pid="9" name="MSIP_Label_ea60d57e-af5b-4752-ac57-3e4f28ca11dc_ContentBits">
    <vt:lpwstr>0</vt:lpwstr>
  </property>
</Properties>
</file>