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eda2\Veda_models\iPoY_8760\"/>
    </mc:Choice>
  </mc:AlternateContent>
  <xr:revisionPtr revIDLastSave="0" documentId="13_ncr:1_{B1146B76-AC6B-4873-AB72-165608603BEA}" xr6:coauthVersionLast="47" xr6:coauthVersionMax="47" xr10:uidLastSave="{00000000-0000-0000-0000-000000000000}"/>
  <bookViews>
    <workbookView xWindow="5650" yWindow="3890" windowWidth="28800" windowHeight="15290" activeTab="4" xr2:uid="{00000000-000D-0000-FFFF-FFFF00000000}"/>
  </bookViews>
  <sheets>
    <sheet name="FI_Comm" sheetId="1" r:id="rId1"/>
    <sheet name="FI_Process" sheetId="2" r:id="rId2"/>
    <sheet name="Supply" sheetId="3" r:id="rId3"/>
    <sheet name="Power Plants" sheetId="4" r:id="rId4"/>
    <sheet name="Storage" sheetId="7" r:id="rId5"/>
    <sheet name="Demand" sheetId="5" r:id="rId6"/>
    <sheet name="Emiss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7" l="1"/>
  <c r="E8" i="7" l="1"/>
  <c r="D8" i="7"/>
  <c r="C8" i="7"/>
  <c r="B8" i="7"/>
  <c r="M9" i="5"/>
  <c r="D5" i="6"/>
  <c r="D3" i="6"/>
  <c r="C5" i="6"/>
  <c r="B5" i="6"/>
  <c r="D22" i="3" l="1"/>
  <c r="D21" i="3"/>
  <c r="AB9" i="5" a="1"/>
  <c r="AB9" i="5" s="1"/>
  <c r="Z9" i="5" a="1"/>
  <c r="Z9" i="5" s="1"/>
  <c r="X8" i="5"/>
  <c r="W9" i="5" a="1"/>
  <c r="W9" i="5" s="1"/>
  <c r="X9" i="5" s="1"/>
  <c r="Y9" i="5" s="1"/>
  <c r="U10" i="5"/>
  <c r="U11" i="5"/>
  <c r="U12" i="5"/>
  <c r="U13" i="5"/>
  <c r="U14" i="5"/>
  <c r="U15" i="5"/>
  <c r="U16" i="5"/>
  <c r="U17" i="5"/>
  <c r="U18" i="5"/>
  <c r="U19" i="5"/>
  <c r="U20" i="5"/>
  <c r="U9" i="5"/>
  <c r="C21" i="3"/>
  <c r="C22" i="3"/>
  <c r="B22" i="3"/>
  <c r="B21" i="3"/>
  <c r="E8" i="5"/>
  <c r="D8" i="5"/>
  <c r="C8" i="5"/>
  <c r="B8" i="5"/>
  <c r="AA9" i="5" l="1"/>
  <c r="AC9" i="5" s="1"/>
  <c r="X11" i="5"/>
  <c r="X20" i="5"/>
  <c r="X19" i="5"/>
  <c r="X18" i="5"/>
  <c r="X17" i="5"/>
  <c r="X16" i="5"/>
  <c r="X15" i="5"/>
  <c r="X14" i="5"/>
  <c r="X13" i="5"/>
  <c r="X12" i="5"/>
  <c r="X10" i="5"/>
  <c r="E8" i="4"/>
  <c r="D8" i="4"/>
  <c r="C8" i="4"/>
  <c r="B8" i="4"/>
  <c r="D8" i="3"/>
  <c r="C8" i="3"/>
  <c r="B8" i="3"/>
  <c r="Y12" i="5" l="1"/>
  <c r="AA12" i="5"/>
  <c r="AC12" i="5" s="1"/>
  <c r="AA10" i="5"/>
  <c r="AC10" i="5" s="1"/>
  <c r="Y10" i="5"/>
  <c r="Y13" i="5"/>
  <c r="AA13" i="5"/>
  <c r="AC13" i="5" s="1"/>
  <c r="AA14" i="5"/>
  <c r="AC14" i="5" s="1"/>
  <c r="Y14" i="5"/>
  <c r="AA15" i="5"/>
  <c r="AC15" i="5" s="1"/>
  <c r="Y15" i="5"/>
  <c r="Y16" i="5"/>
  <c r="AA16" i="5"/>
  <c r="AC16" i="5" s="1"/>
  <c r="Y17" i="5"/>
  <c r="AA17" i="5"/>
  <c r="AC17" i="5" s="1"/>
  <c r="Y18" i="5"/>
  <c r="AA18" i="5"/>
  <c r="AC18" i="5" s="1"/>
  <c r="AA19" i="5"/>
  <c r="AC19" i="5" s="1"/>
  <c r="Y19" i="5"/>
  <c r="Y20" i="5"/>
  <c r="AA20" i="5"/>
  <c r="AC20" i="5" s="1"/>
  <c r="Y11" i="5"/>
  <c r="AA11" i="5"/>
  <c r="AC11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F5" authorId="0" shapeId="0" xr:uid="{883F3F3E-52AC-4182-99FF-FF97F19B73F8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1" shapeId="0" xr:uid="{AA7AB276-025A-44A9-9D78-5D089C2FB04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1" shapeId="0" xr:uid="{AC852C4D-62E1-46B7-93E3-1A53D5349DED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1" shapeId="0" xr:uid="{FF9B4920-14A3-4070-A1B2-78FA5C2510AD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54990CEA-F4F0-45D9-9B03-80195AEAE8E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69DE8243-941B-4A16-98FE-3695051F9DBF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A681C4EF-DB98-4ADB-A493-4D0D67EDAB8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DC8F15DD-018B-4855-85AF-04500F13F7B0}">
      <text>
        <r>
          <rPr>
            <sz val="8"/>
            <color rgb="FF000000"/>
            <rFont val="Tahoma"/>
            <family val="2"/>
          </rPr>
          <t xml:space="preserve">With this character *, this column is ignored from VEDA.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BD901C0C-A9C6-4E5C-BE8E-97094F0F1A86}">
      <text>
        <r>
          <rPr>
            <sz val="8"/>
            <color rgb="FF000000"/>
            <rFont val="Tahoma"/>
            <family val="2"/>
          </rPr>
          <t xml:space="preserve">With this character *, this column is ignored from VEDA.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30B0E7DA-B767-4D4A-83D5-D1DD1F85B866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<sst xmlns="http://schemas.openxmlformats.org/spreadsheetml/2006/main" count="297" uniqueCount="140">
  <si>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</si>
  <si>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</si>
  <si>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</si>
  <si>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</si>
  <si>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</si>
  <si>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</si>
  <si>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</si>
  <si>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</si>
  <si>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</si>
  <si>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</si>
  <si>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</si>
  <si>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</si>
  <si>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</si>
  <si>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</si>
  <si>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</si>
  <si>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</si>
  <si>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</si>
  <si>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</si>
  <si>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DEM</t>
  </si>
  <si>
    <t>NAT_GAS</t>
  </si>
  <si>
    <t>ELC_HV</t>
  </si>
  <si>
    <t>ELC</t>
  </si>
  <si>
    <t>ELC_DEM</t>
  </si>
  <si>
    <t>TWh</t>
  </si>
  <si>
    <t>SEASON</t>
  </si>
  <si>
    <t>DAYNITE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</si>
  <si>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</si>
  <si>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</si>
  <si>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</si>
  <si>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</si>
  <si>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</si>
  <si>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</si>
  <si>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</si>
  <si>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</si>
  <si>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</si>
  <si>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</si>
  <si>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</si>
  <si>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</si>
  <si>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</si>
  <si>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</si>
  <si>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</si>
  <si>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</si>
  <si>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</si>
  <si>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</si>
  <si>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Define Processes</t>
  </si>
  <si>
    <t>MIN</t>
  </si>
  <si>
    <t>ELE</t>
  </si>
  <si>
    <t>MIN_NAT_GAS</t>
  </si>
  <si>
    <t>Power Plants</t>
  </si>
  <si>
    <t>~FI_T</t>
  </si>
  <si>
    <t>* TechDesc</t>
  </si>
  <si>
    <t>Comm-IN</t>
  </si>
  <si>
    <t>Comm-OUT</t>
  </si>
  <si>
    <t>\I: Technology Name</t>
  </si>
  <si>
    <t>Commodity Input</t>
  </si>
  <si>
    <t>Commodity Output</t>
  </si>
  <si>
    <t>Supply</t>
  </si>
  <si>
    <t>ACT_BND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</si>
  <si>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</si>
  <si>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</si>
  <si>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</si>
  <si>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</si>
  <si>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</si>
  <si>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</si>
  <si>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</si>
  <si>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</si>
  <si>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</si>
  <si>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</si>
  <si>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</si>
  <si>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</si>
  <si>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COST</t>
  </si>
  <si>
    <t>Region to which attribue value is assigned</t>
  </si>
  <si>
    <t>Annual activity bound (upper by default)</t>
  </si>
  <si>
    <t>Extraction cost</t>
  </si>
  <si>
    <t>\I: Units</t>
  </si>
  <si>
    <t>TWh/a</t>
  </si>
  <si>
    <t>EUR/MWh</t>
  </si>
  <si>
    <t>EFF</t>
  </si>
  <si>
    <t>CAP2ACT</t>
  </si>
  <si>
    <t>STOCK~2023</t>
  </si>
  <si>
    <t>STOCK~2025</t>
  </si>
  <si>
    <t>STOCK~2030</t>
  </si>
  <si>
    <t>STOCK~2035</t>
  </si>
  <si>
    <t>STOCK~2040</t>
  </si>
  <si>
    <t>PEAK</t>
  </si>
  <si>
    <t>FIXOM</t>
  </si>
  <si>
    <t>VAROM</t>
  </si>
  <si>
    <t>Efficiency</t>
  </si>
  <si>
    <t>Capacity to Activity Factor</t>
  </si>
  <si>
    <t>Peak EQ Factor</t>
  </si>
  <si>
    <t>\I:Units</t>
  </si>
  <si>
    <t>MW</t>
  </si>
  <si>
    <t>TWh/a per MW</t>
  </si>
  <si>
    <t>Fixed O&amp;M Costs</t>
  </si>
  <si>
    <t>Variable O&amp;M Costs</t>
  </si>
  <si>
    <t>Final Energy Consumption Technologies</t>
  </si>
  <si>
    <t>*TechDesc</t>
  </si>
  <si>
    <t>\I:</t>
  </si>
  <si>
    <t>Stock will be calculated</t>
  </si>
  <si>
    <t>~FI_T:DEMAND</t>
  </si>
  <si>
    <t>\I: Commodity Name</t>
  </si>
  <si>
    <t>Annual Demand Value [PJ]</t>
  </si>
  <si>
    <t>%/100</t>
  </si>
  <si>
    <t>Annual energy demand</t>
  </si>
  <si>
    <t>SOLAR</t>
  </si>
  <si>
    <t>WIND_ON</t>
  </si>
  <si>
    <t>MIN_SOLAR</t>
  </si>
  <si>
    <t>MIN_WIND_ON</t>
  </si>
  <si>
    <t>DMD</t>
  </si>
  <si>
    <t>AFA</t>
  </si>
  <si>
    <t>Supply Natural Gas</t>
  </si>
  <si>
    <t>Supply Solar</t>
  </si>
  <si>
    <t>Supply Wind on</t>
  </si>
  <si>
    <t>Natural Gas</t>
  </si>
  <si>
    <t>Solar</t>
  </si>
  <si>
    <t>Wind on</t>
  </si>
  <si>
    <t>High Voltage Electricity</t>
  </si>
  <si>
    <t>Electricity Demand</t>
  </si>
  <si>
    <t>Existing Natural as PP</t>
  </si>
  <si>
    <t>Electrical Grid</t>
  </si>
  <si>
    <t>Installed Capacity</t>
  </si>
  <si>
    <t>ENV</t>
  </si>
  <si>
    <t>CO2</t>
  </si>
  <si>
    <t>CO2 emissions</t>
  </si>
  <si>
    <t>kt</t>
  </si>
  <si>
    <t>ANNUAL</t>
  </si>
  <si>
    <t>~PRCCOMEMI</t>
  </si>
  <si>
    <t>STG</t>
  </si>
  <si>
    <t>Lithium Ion Battery Storage</t>
  </si>
  <si>
    <t>STG_EFF</t>
  </si>
  <si>
    <t>CommGrp</t>
  </si>
  <si>
    <t>ACT</t>
  </si>
  <si>
    <t>NCAP_AFC~DAYNITE</t>
  </si>
  <si>
    <t>\I: hours on TS LVL</t>
  </si>
  <si>
    <t>\I: Energy capacity per Power capacity</t>
  </si>
  <si>
    <t>MWh/MW</t>
  </si>
  <si>
    <t>h</t>
  </si>
  <si>
    <t>EX_ELE_NAT_GAS</t>
  </si>
  <si>
    <t>EX_STG_LiON</t>
  </si>
  <si>
    <t>EX_ELE_GRID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</si>
</sst>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4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b/>
      <sz val="12"/>
      <color indexed="9"/>
      <name val="Arial"/>
      <family val="2"/>
      <charset val="238"/>
    </font>
    <font>
      <sz val="12"/>
      <color indexed="9"/>
      <name val="Arial"/>
      <family val="2"/>
      <charset val="238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DD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8" fillId="0" borderId="0"/>
  </cellStyleXfs>
  <cellXfs count="42">
    <xf numFmtId="0" fontId="0" fillId="0" borderId="0" xfId="0"/>
    <xf numFmtId="0" fontId="1" fillId="2" borderId="0" xfId="0" quotePrefix="1" applyFont="1" applyFill="1"/>
    <xf numFmtId="0" fontId="2" fillId="2" borderId="0" xfId="0" applyFont="1" applyFill="1"/>
    <xf numFmtId="164" fontId="3" fillId="0" borderId="0" xfId="0" applyNumberFormat="1" applyFont="1"/>
    <xf numFmtId="164" fontId="4" fillId="0" borderId="0" xfId="0" applyNumberFormat="1" applyFont="1"/>
    <xf numFmtId="164" fontId="10" fillId="4" borderId="1" xfId="0" applyNumberFormat="1" applyFont="1" applyFill="1" applyBorder="1" applyAlignment="1">
      <alignment horizontal="center" vertical="center" wrapText="1"/>
    </xf>
    <xf numFmtId="164" fontId="9" fillId="5" borderId="3" xfId="1" applyNumberFormat="1" applyFont="1" applyFill="1" applyBorder="1" applyAlignment="1">
      <alignment horizontal="center" vertical="center" wrapText="1"/>
    </xf>
    <xf numFmtId="0" fontId="9" fillId="3" borderId="0" xfId="0" applyFont="1" applyFill="1"/>
    <xf numFmtId="0" fontId="9" fillId="6" borderId="0" xfId="0" applyFont="1" applyFill="1"/>
    <xf numFmtId="0" fontId="9" fillId="3" borderId="4" xfId="0" applyFont="1" applyFill="1" applyBorder="1"/>
    <xf numFmtId="0" fontId="12" fillId="2" borderId="0" xfId="0" quotePrefix="1" applyFont="1" applyFill="1" applyAlignment="1">
      <alignment horizontal="left"/>
    </xf>
    <xf numFmtId="0" fontId="13" fillId="2" borderId="0" xfId="0" quotePrefix="1" applyFont="1" applyFill="1" applyAlignment="1">
      <alignment horizontal="left"/>
    </xf>
    <xf numFmtId="0" fontId="4" fillId="0" borderId="0" xfId="0" applyFont="1"/>
    <xf numFmtId="0" fontId="14" fillId="0" borderId="0" xfId="0" applyFont="1"/>
    <xf numFmtId="0" fontId="15" fillId="0" borderId="0" xfId="0" applyFont="1" applyAlignment="1">
      <alignment horizontal="left" wrapText="1"/>
    </xf>
    <xf numFmtId="0" fontId="11" fillId="3" borderId="0" xfId="0" applyFont="1" applyFill="1"/>
    <xf numFmtId="0" fontId="11" fillId="3" borderId="0" xfId="2" applyFont="1" applyFill="1" applyAlignment="1">
      <alignment horizontal="left"/>
    </xf>
    <xf numFmtId="164" fontId="9" fillId="5" borderId="1" xfId="1" applyNumberFormat="1" applyFont="1" applyFill="1" applyBorder="1" applyAlignment="1">
      <alignment horizontal="center" vertical="center" wrapText="1"/>
    </xf>
    <xf numFmtId="164" fontId="9" fillId="7" borderId="1" xfId="1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11" fillId="3" borderId="0" xfId="2" applyFont="1" applyFill="1"/>
    <xf numFmtId="0" fontId="11" fillId="3" borderId="0" xfId="2" applyFont="1" applyFill="1" applyAlignment="1">
      <alignment horizontal="right"/>
    </xf>
    <xf numFmtId="0" fontId="9" fillId="3" borderId="1" xfId="0" applyFont="1" applyFill="1" applyBorder="1"/>
    <xf numFmtId="164" fontId="1" fillId="2" borderId="0" xfId="0" quotePrefix="1" applyNumberFormat="1" applyFont="1" applyFill="1"/>
    <xf numFmtId="164" fontId="1" fillId="2" borderId="0" xfId="0" applyNumberFormat="1" applyFont="1" applyFill="1"/>
    <xf numFmtId="0" fontId="9" fillId="7" borderId="1" xfId="0" applyFont="1" applyFill="1" applyBorder="1"/>
    <xf numFmtId="0" fontId="11" fillId="3" borderId="0" xfId="0" quotePrefix="1" applyFont="1" applyFill="1" applyAlignment="1">
      <alignment horizontal="left"/>
    </xf>
    <xf numFmtId="0" fontId="10" fillId="4" borderId="1" xfId="0" applyFont="1" applyFill="1" applyBorder="1" applyAlignment="1">
      <alignment horizontal="center" vertical="center" wrapText="1"/>
    </xf>
    <xf numFmtId="164" fontId="9" fillId="5" borderId="1" xfId="1" applyNumberFormat="1" applyFont="1" applyFill="1" applyBorder="1" applyAlignment="1">
      <alignment horizontal="center" vertical="center" wrapText="1"/>
    </xf>
    <xf numFmtId="0" fontId="9" fillId="3" borderId="0" xfId="0" applyFont="1" applyFill="1" applyBorder="1"/>
    <xf numFmtId="0" fontId="11" fillId="3" borderId="0" xfId="0" applyFont="1" applyFill="1" applyBorder="1"/>
    <xf numFmtId="0" fontId="9" fillId="5" borderId="3" xfId="0" applyFont="1" applyFill="1" applyBorder="1" applyAlignment="1">
      <alignment horizontal="center" vertical="center" wrapText="1"/>
    </xf>
    <xf numFmtId="164" fontId="11" fillId="3" borderId="0" xfId="0" applyNumberFormat="1" applyFont="1" applyFill="1" applyBorder="1"/>
    <xf numFmtId="0" fontId="9" fillId="6" borderId="0" xfId="0" applyFont="1" applyFill="1" applyBorder="1"/>
    <xf numFmtId="0" fontId="9" fillId="6" borderId="4" xfId="0" applyFont="1" applyFill="1" applyBorder="1"/>
    <xf numFmtId="0" fontId="11" fillId="3" borderId="0" xfId="2" applyFont="1" applyFill="1" applyBorder="1" applyAlignment="1">
      <alignment horizontal="left"/>
    </xf>
    <xf numFmtId="0" fontId="9" fillId="7" borderId="5" xfId="0" applyFont="1" applyFill="1" applyBorder="1"/>
    <xf numFmtId="0" fontId="9" fillId="7" borderId="6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/>
    </xf>
  </cellXfs>
  <cellStyles count="4">
    <cellStyle name="Normal" xfId="0" builtinId="0"/>
    <cellStyle name="Normal 10" xfId="1" xr:uid="{8AA69BA5-D233-441B-9028-16280C6B1AA6}"/>
    <cellStyle name="Normal 39 2 2" xfId="3" xr:uid="{3239FB62-2CA0-4815-BEFB-A7203B672581}"/>
    <cellStyle name="Normal 4" xfId="2" xr:uid="{137A5599-82BA-4049-805F-5468140AB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workbookViewId="0">
      <selection activeCell="C9" sqref="C9"/>
    </sheetView>
  </sheetViews>
  <sheetFormatPr defaultRowHeight="14.5" x14ac:dyDescent="0.35"/>
  <cols>
    <col min="2" max="2" width="24" bestFit="1" customWidth="1"/>
    <col min="3" max="3" width="11.08984375" bestFit="1" customWidth="1"/>
    <col min="4" max="4" width="20.26953125" customWidth="1"/>
    <col min="5" max="5" width="8.7265625" customWidth="1"/>
    <col min="6" max="6" width="8.1796875" bestFit="1" customWidth="1"/>
    <col min="7" max="7" width="8.54296875" bestFit="1" customWidth="1"/>
    <col min="8" max="8" width="9.453125" customWidth="1"/>
    <col min="9" max="9" width="12.1796875" customWidth="1"/>
  </cols>
  <sheetData>
    <row r="2" spans="2:9" ht="17.5" x14ac:dyDescent="0.35">
      <c r="B2" s="1" t="s">
        <v>0</v>
      </c>
      <c r="C2" s="2"/>
      <c r="D2" s="2"/>
      <c r="E2" s="3"/>
      <c r="F2" s="3"/>
      <c r="G2" s="3"/>
      <c r="H2" s="3"/>
      <c r="I2" s="3"/>
    </row>
    <row r="3" spans="2:9" x14ac:dyDescent="0.35">
      <c r="B3" s="4"/>
      <c r="C3" s="3"/>
      <c r="D3" s="3"/>
      <c r="E3" s="3"/>
      <c r="F3" s="3"/>
      <c r="G3" s="3"/>
      <c r="H3" s="3"/>
      <c r="I3" s="3"/>
    </row>
    <row r="4" spans="2:9" ht="18.75" customHeight="1" x14ac:dyDescent="0.35">
      <c r="B4" s="32" t="s">
        <v>1</v>
      </c>
      <c r="C4" s="32"/>
      <c r="D4" s="32"/>
      <c r="E4" s="32"/>
      <c r="F4" s="32"/>
      <c r="G4" s="32"/>
      <c r="H4" s="32"/>
      <c r="I4" s="32"/>
    </row>
    <row r="5" spans="2:9" x14ac:dyDescent="0.3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 spans="2:9" ht="50.5" thickBot="1" x14ac:dyDescent="0.4">
      <c r="B6" s="6" t="s">
        <v>10</v>
      </c>
      <c r="C6" s="6" t="s">
        <v>11</v>
      </c>
      <c r="D6" s="6" t="s">
        <v>12</v>
      </c>
      <c r="E6" s="6" t="s">
        <v>5</v>
      </c>
      <c r="F6" s="6" t="s">
        <v>13</v>
      </c>
      <c r="G6" s="6" t="s">
        <v>14</v>
      </c>
      <c r="H6" s="6" t="s">
        <v>15</v>
      </c>
      <c r="I6" s="6" t="s">
        <v>16</v>
      </c>
    </row>
    <row r="7" spans="2:9" ht="18.75" customHeight="1" x14ac:dyDescent="0.35">
      <c r="B7" s="29" t="s">
        <v>17</v>
      </c>
      <c r="C7" s="29" t="s">
        <v>19</v>
      </c>
      <c r="D7" s="29" t="s">
        <v>113</v>
      </c>
      <c r="E7" s="29" t="s">
        <v>23</v>
      </c>
      <c r="F7" s="29"/>
      <c r="G7" s="29" t="s">
        <v>24</v>
      </c>
      <c r="H7" s="29"/>
      <c r="I7" s="29"/>
    </row>
    <row r="8" spans="2:9" ht="18.75" customHeight="1" x14ac:dyDescent="0.35">
      <c r="B8" s="33" t="s">
        <v>17</v>
      </c>
      <c r="C8" s="33" t="s">
        <v>104</v>
      </c>
      <c r="D8" s="33" t="s">
        <v>114</v>
      </c>
      <c r="E8" s="33" t="s">
        <v>23</v>
      </c>
      <c r="F8" s="33"/>
      <c r="G8" s="33" t="s">
        <v>24</v>
      </c>
      <c r="H8" s="33"/>
      <c r="I8" s="33"/>
    </row>
    <row r="9" spans="2:9" ht="18.75" customHeight="1" x14ac:dyDescent="0.35">
      <c r="B9" s="29" t="s">
        <v>17</v>
      </c>
      <c r="C9" s="29" t="s">
        <v>105</v>
      </c>
      <c r="D9" s="29" t="s">
        <v>115</v>
      </c>
      <c r="E9" s="29" t="s">
        <v>23</v>
      </c>
      <c r="F9" s="29"/>
      <c r="G9" s="29" t="s">
        <v>24</v>
      </c>
      <c r="H9" s="29"/>
      <c r="I9" s="29"/>
    </row>
    <row r="10" spans="2:9" ht="18.75" customHeight="1" x14ac:dyDescent="0.35">
      <c r="B10" s="33" t="s">
        <v>17</v>
      </c>
      <c r="C10" s="33" t="s">
        <v>20</v>
      </c>
      <c r="D10" s="33" t="s">
        <v>116</v>
      </c>
      <c r="E10" s="33" t="s">
        <v>23</v>
      </c>
      <c r="F10" s="33"/>
      <c r="G10" s="33" t="s">
        <v>25</v>
      </c>
      <c r="H10" s="33"/>
      <c r="I10" s="33" t="s">
        <v>21</v>
      </c>
    </row>
    <row r="11" spans="2:9" ht="18.75" customHeight="1" x14ac:dyDescent="0.35">
      <c r="B11" s="29" t="s">
        <v>18</v>
      </c>
      <c r="C11" s="29" t="s">
        <v>22</v>
      </c>
      <c r="D11" s="29" t="s">
        <v>117</v>
      </c>
      <c r="E11" s="29" t="s">
        <v>23</v>
      </c>
      <c r="F11" s="29"/>
      <c r="G11" s="29" t="s">
        <v>25</v>
      </c>
      <c r="H11" s="29"/>
      <c r="I11" s="29"/>
    </row>
    <row r="12" spans="2:9" ht="18.75" customHeight="1" thickBot="1" x14ac:dyDescent="0.4">
      <c r="B12" s="34" t="s">
        <v>121</v>
      </c>
      <c r="C12" s="34" t="s">
        <v>122</v>
      </c>
      <c r="D12" s="34" t="s">
        <v>123</v>
      </c>
      <c r="E12" s="34" t="s">
        <v>124</v>
      </c>
      <c r="F12" s="34"/>
      <c r="G12" s="34" t="s">
        <v>125</v>
      </c>
      <c r="H12" s="34"/>
      <c r="I12" s="3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7998-97B2-47BE-BFC8-510092DE769F}">
  <dimension ref="B2:J12"/>
  <sheetViews>
    <sheetView workbookViewId="0">
      <selection activeCell="D13" sqref="D13"/>
    </sheetView>
  </sheetViews>
  <sheetFormatPr defaultRowHeight="14.5" x14ac:dyDescent="0.35"/>
  <cols>
    <col min="4" max="4" width="18.54296875" customWidth="1"/>
    <col min="5" max="5" width="19.453125" customWidth="1"/>
    <col min="9" max="9" width="10.90625" customWidth="1"/>
  </cols>
  <sheetData>
    <row r="2" spans="2:10" ht="17.5" x14ac:dyDescent="0.35">
      <c r="B2" s="1" t="s">
        <v>44</v>
      </c>
      <c r="C2" s="2"/>
      <c r="D2" s="2"/>
    </row>
    <row r="4" spans="2:10" ht="18.75" customHeight="1" x14ac:dyDescent="0.35">
      <c r="B4" s="32" t="s">
        <v>26</v>
      </c>
      <c r="C4" s="32"/>
      <c r="D4" s="32"/>
      <c r="E4" s="32"/>
      <c r="F4" s="32"/>
      <c r="G4" s="32"/>
      <c r="H4" s="32"/>
      <c r="I4" s="32"/>
      <c r="J4" s="32"/>
    </row>
    <row r="5" spans="2:10" x14ac:dyDescent="0.35"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</row>
    <row r="6" spans="2:10" ht="38" thickBot="1" x14ac:dyDescent="0.4"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14</v>
      </c>
      <c r="I6" s="6" t="s">
        <v>42</v>
      </c>
      <c r="J6" s="6" t="s">
        <v>43</v>
      </c>
    </row>
    <row r="7" spans="2:10" ht="18.75" customHeight="1" x14ac:dyDescent="0.35">
      <c r="B7" s="29" t="s">
        <v>45</v>
      </c>
      <c r="C7" s="29"/>
      <c r="D7" s="29" t="s">
        <v>47</v>
      </c>
      <c r="E7" s="29" t="s">
        <v>110</v>
      </c>
      <c r="F7" s="29" t="s">
        <v>23</v>
      </c>
      <c r="G7" s="29" t="s">
        <v>75</v>
      </c>
      <c r="H7" s="29" t="s">
        <v>24</v>
      </c>
      <c r="I7" s="29"/>
      <c r="J7" s="29"/>
    </row>
    <row r="8" spans="2:10" ht="18.75" customHeight="1" x14ac:dyDescent="0.35">
      <c r="B8" s="33" t="s">
        <v>45</v>
      </c>
      <c r="C8" s="33"/>
      <c r="D8" s="33" t="s">
        <v>106</v>
      </c>
      <c r="E8" s="33" t="s">
        <v>111</v>
      </c>
      <c r="F8" s="33" t="s">
        <v>23</v>
      </c>
      <c r="G8" s="33" t="s">
        <v>75</v>
      </c>
      <c r="H8" s="33" t="s">
        <v>24</v>
      </c>
      <c r="I8" s="33"/>
      <c r="J8" s="33"/>
    </row>
    <row r="9" spans="2:10" ht="18.75" customHeight="1" x14ac:dyDescent="0.35">
      <c r="B9" s="29" t="s">
        <v>45</v>
      </c>
      <c r="C9" s="29"/>
      <c r="D9" s="29" t="s">
        <v>107</v>
      </c>
      <c r="E9" s="29" t="s">
        <v>112</v>
      </c>
      <c r="F9" s="29" t="s">
        <v>23</v>
      </c>
      <c r="G9" s="29" t="s">
        <v>75</v>
      </c>
      <c r="H9" s="29" t="s">
        <v>24</v>
      </c>
      <c r="I9" s="29"/>
      <c r="J9" s="29"/>
    </row>
    <row r="10" spans="2:10" ht="18.75" customHeight="1" x14ac:dyDescent="0.35">
      <c r="B10" s="33" t="s">
        <v>46</v>
      </c>
      <c r="C10" s="33"/>
      <c r="D10" s="33" t="s">
        <v>137</v>
      </c>
      <c r="E10" s="33" t="s">
        <v>118</v>
      </c>
      <c r="F10" s="33" t="s">
        <v>23</v>
      </c>
      <c r="G10" s="33" t="s">
        <v>91</v>
      </c>
      <c r="H10" s="33" t="s">
        <v>25</v>
      </c>
      <c r="I10" s="33"/>
      <c r="J10" s="33"/>
    </row>
    <row r="11" spans="2:10" ht="18.75" customHeight="1" x14ac:dyDescent="0.35">
      <c r="B11" s="29" t="s">
        <v>127</v>
      </c>
      <c r="C11" s="29"/>
      <c r="D11" s="29" t="s">
        <v>138</v>
      </c>
      <c r="E11" s="29" t="s">
        <v>128</v>
      </c>
      <c r="F11" s="29" t="s">
        <v>23</v>
      </c>
      <c r="G11" s="29" t="s">
        <v>91</v>
      </c>
      <c r="H11" s="29" t="s">
        <v>25</v>
      </c>
      <c r="I11" s="29"/>
      <c r="J11" s="29"/>
    </row>
    <row r="12" spans="2:10" ht="18.75" customHeight="1" thickBot="1" x14ac:dyDescent="0.4">
      <c r="B12" s="34" t="s">
        <v>108</v>
      </c>
      <c r="C12" s="34"/>
      <c r="D12" s="34" t="s">
        <v>139</v>
      </c>
      <c r="E12" s="34" t="s">
        <v>119</v>
      </c>
      <c r="F12" s="34" t="s">
        <v>23</v>
      </c>
      <c r="G12" s="34" t="s">
        <v>91</v>
      </c>
      <c r="H12" s="34" t="s">
        <v>25</v>
      </c>
      <c r="I12" s="34"/>
      <c r="J12" s="3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2914-7966-4DC5-AB8B-D64E02D1F6E6}">
  <dimension ref="B2:G22"/>
  <sheetViews>
    <sheetView topLeftCell="A3" workbookViewId="0">
      <selection activeCell="I6" sqref="I6"/>
    </sheetView>
  </sheetViews>
  <sheetFormatPr defaultRowHeight="14.5" x14ac:dyDescent="0.35"/>
  <cols>
    <col min="2" max="2" width="18.81640625" customWidth="1"/>
    <col min="3" max="3" width="17.54296875" customWidth="1"/>
    <col min="4" max="4" width="12.453125" customWidth="1"/>
    <col min="6" max="6" width="10.08984375" customWidth="1"/>
    <col min="7" max="7" width="10.6328125" customWidth="1"/>
  </cols>
  <sheetData>
    <row r="2" spans="2:7" ht="15.5" x14ac:dyDescent="0.35">
      <c r="B2" s="10" t="s">
        <v>56</v>
      </c>
      <c r="C2" s="11"/>
      <c r="D2" s="12"/>
    </row>
    <row r="3" spans="2:7" x14ac:dyDescent="0.35">
      <c r="B3" s="13"/>
      <c r="C3" s="14"/>
      <c r="D3" s="12"/>
    </row>
    <row r="4" spans="2:7" ht="18.75" customHeight="1" x14ac:dyDescent="0.35">
      <c r="B4" s="30"/>
      <c r="C4" s="30"/>
      <c r="D4" s="35" t="s">
        <v>49</v>
      </c>
      <c r="E4" s="30"/>
      <c r="F4" s="30"/>
      <c r="G4" s="30"/>
    </row>
    <row r="5" spans="2:7" x14ac:dyDescent="0.35">
      <c r="B5" s="5" t="s">
        <v>29</v>
      </c>
      <c r="C5" s="5" t="s">
        <v>50</v>
      </c>
      <c r="D5" s="5" t="s">
        <v>52</v>
      </c>
      <c r="E5" s="5" t="s">
        <v>28</v>
      </c>
      <c r="F5" s="5" t="s">
        <v>57</v>
      </c>
      <c r="G5" s="5" t="s">
        <v>70</v>
      </c>
    </row>
    <row r="6" spans="2:7" ht="62.5" x14ac:dyDescent="0.35">
      <c r="B6" s="17" t="s">
        <v>53</v>
      </c>
      <c r="C6" s="17" t="s">
        <v>39</v>
      </c>
      <c r="D6" s="17" t="s">
        <v>55</v>
      </c>
      <c r="E6" s="17" t="s">
        <v>71</v>
      </c>
      <c r="F6" s="17" t="s">
        <v>72</v>
      </c>
      <c r="G6" s="17" t="s">
        <v>73</v>
      </c>
    </row>
    <row r="7" spans="2:7" ht="18.75" customHeight="1" x14ac:dyDescent="0.35">
      <c r="B7" s="18" t="s">
        <v>74</v>
      </c>
      <c r="C7" s="18"/>
      <c r="D7" s="18"/>
      <c r="E7" s="18"/>
      <c r="F7" s="18" t="s">
        <v>75</v>
      </c>
      <c r="G7" s="18" t="s">
        <v>76</v>
      </c>
    </row>
    <row r="8" spans="2:7" ht="18.75" customHeight="1" x14ac:dyDescent="0.35">
      <c r="B8" s="22" t="str">
        <f>FI_Process!D7</f>
        <v>MIN_NAT_GAS</v>
      </c>
      <c r="C8" s="22" t="str">
        <f>FI_Process!E7</f>
        <v>Supply Natural Gas</v>
      </c>
      <c r="D8" s="22" t="str">
        <f>FI_Comm!C7</f>
        <v>NAT_GAS</v>
      </c>
      <c r="E8" s="22"/>
      <c r="F8" s="22"/>
      <c r="G8" s="22"/>
    </row>
    <row r="9" spans="2:7" ht="18.75" customHeight="1" x14ac:dyDescent="0.35">
      <c r="B9" s="33"/>
      <c r="C9" s="33"/>
      <c r="D9" s="33"/>
      <c r="E9" s="33" t="s">
        <v>58</v>
      </c>
      <c r="F9" s="33">
        <v>238</v>
      </c>
      <c r="G9" s="33">
        <v>11.28</v>
      </c>
    </row>
    <row r="10" spans="2:7" ht="18.75" customHeight="1" x14ac:dyDescent="0.35">
      <c r="B10" s="29"/>
      <c r="C10" s="29"/>
      <c r="D10" s="29"/>
      <c r="E10" s="29" t="s">
        <v>59</v>
      </c>
      <c r="F10" s="29">
        <v>152</v>
      </c>
      <c r="G10" s="29">
        <v>37.71</v>
      </c>
    </row>
    <row r="11" spans="2:7" ht="18.75" customHeight="1" x14ac:dyDescent="0.35">
      <c r="B11" s="33"/>
      <c r="C11" s="33"/>
      <c r="D11" s="33"/>
      <c r="E11" s="33" t="s">
        <v>60</v>
      </c>
      <c r="F11" s="33">
        <v>170</v>
      </c>
      <c r="G11" s="33">
        <v>36.92</v>
      </c>
    </row>
    <row r="12" spans="2:7" ht="18.75" customHeight="1" x14ac:dyDescent="0.35">
      <c r="B12" s="29"/>
      <c r="C12" s="29"/>
      <c r="D12" s="29"/>
      <c r="E12" s="29" t="s">
        <v>61</v>
      </c>
      <c r="F12" s="29">
        <v>236</v>
      </c>
      <c r="G12" s="29">
        <v>35.01</v>
      </c>
    </row>
    <row r="13" spans="2:7" ht="18.75" customHeight="1" x14ac:dyDescent="0.35">
      <c r="B13" s="33"/>
      <c r="C13" s="33"/>
      <c r="D13" s="33"/>
      <c r="E13" s="33" t="s">
        <v>62</v>
      </c>
      <c r="F13" s="33">
        <v>292</v>
      </c>
      <c r="G13" s="33">
        <v>44.44</v>
      </c>
    </row>
    <row r="14" spans="2:7" ht="18.75" customHeight="1" x14ac:dyDescent="0.35">
      <c r="B14" s="29"/>
      <c r="C14" s="29"/>
      <c r="D14" s="29"/>
      <c r="E14" s="29" t="s">
        <v>63</v>
      </c>
      <c r="F14" s="29">
        <v>240</v>
      </c>
      <c r="G14" s="29">
        <v>40.25</v>
      </c>
    </row>
    <row r="15" spans="2:7" ht="18.75" customHeight="1" x14ac:dyDescent="0.35">
      <c r="B15" s="33"/>
      <c r="C15" s="33"/>
      <c r="D15" s="33"/>
      <c r="E15" s="33" t="s">
        <v>64</v>
      </c>
      <c r="F15" s="33">
        <v>384</v>
      </c>
      <c r="G15" s="33">
        <v>16.579999999999998</v>
      </c>
    </row>
    <row r="16" spans="2:7" ht="18.75" customHeight="1" x14ac:dyDescent="0.35">
      <c r="B16" s="29"/>
      <c r="C16" s="29"/>
      <c r="D16" s="29"/>
      <c r="E16" s="29" t="s">
        <v>65</v>
      </c>
      <c r="F16" s="29">
        <v>174</v>
      </c>
      <c r="G16" s="29">
        <v>15.91</v>
      </c>
    </row>
    <row r="17" spans="2:7" ht="18.75" customHeight="1" x14ac:dyDescent="0.35">
      <c r="B17" s="33"/>
      <c r="C17" s="33"/>
      <c r="D17" s="33"/>
      <c r="E17" s="33" t="s">
        <v>66</v>
      </c>
      <c r="F17" s="33">
        <v>174</v>
      </c>
      <c r="G17" s="33">
        <v>28.11</v>
      </c>
    </row>
    <row r="18" spans="2:7" ht="18.75" customHeight="1" x14ac:dyDescent="0.35">
      <c r="B18" s="29"/>
      <c r="C18" s="29"/>
      <c r="D18" s="29"/>
      <c r="E18" s="29" t="s">
        <v>67</v>
      </c>
      <c r="F18" s="29">
        <v>308</v>
      </c>
      <c r="G18" s="29">
        <v>34.549999999999997</v>
      </c>
    </row>
    <row r="19" spans="2:7" ht="18.75" customHeight="1" x14ac:dyDescent="0.35">
      <c r="B19" s="33"/>
      <c r="C19" s="33"/>
      <c r="D19" s="33"/>
      <c r="E19" s="33" t="s">
        <v>68</v>
      </c>
      <c r="F19" s="33">
        <v>228</v>
      </c>
      <c r="G19" s="33">
        <v>14.61</v>
      </c>
    </row>
    <row r="20" spans="2:7" ht="18.75" customHeight="1" x14ac:dyDescent="0.35">
      <c r="B20" s="29"/>
      <c r="C20" s="29"/>
      <c r="D20" s="29"/>
      <c r="E20" s="29" t="s">
        <v>69</v>
      </c>
      <c r="F20" s="29">
        <v>172</v>
      </c>
      <c r="G20" s="29">
        <v>35.159999999999997</v>
      </c>
    </row>
    <row r="21" spans="2:7" ht="18.75" customHeight="1" x14ac:dyDescent="0.35">
      <c r="B21" s="33" t="str">
        <f>FI_Process!D8</f>
        <v>MIN_SOLAR</v>
      </c>
      <c r="C21" s="33" t="str">
        <f>FI_Process!E8</f>
        <v>Supply Solar</v>
      </c>
      <c r="D21" s="33" t="str">
        <f>FI_Comm!C8</f>
        <v>SOLAR</v>
      </c>
      <c r="E21" s="33"/>
      <c r="F21" s="33"/>
      <c r="G21" s="33">
        <v>1E-3</v>
      </c>
    </row>
    <row r="22" spans="2:7" ht="18.75" customHeight="1" thickBot="1" x14ac:dyDescent="0.4">
      <c r="B22" s="9" t="str">
        <f>FI_Process!D9</f>
        <v>MIN_WIND_ON</v>
      </c>
      <c r="C22" s="9" t="str">
        <f>FI_Process!E9</f>
        <v>Supply Wind on</v>
      </c>
      <c r="D22" s="9" t="str">
        <f>FI_Comm!C9</f>
        <v>WIND_ON</v>
      </c>
      <c r="E22" s="9"/>
      <c r="F22" s="9"/>
      <c r="G22" s="9">
        <v>1E-3</v>
      </c>
    </row>
  </sheetData>
  <phoneticPr fontId="1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17E-B20B-4F5F-9C6B-CE9C5B6447BD}">
  <dimension ref="B2:Q37"/>
  <sheetViews>
    <sheetView workbookViewId="0">
      <selection activeCell="O12" sqref="O12"/>
    </sheetView>
  </sheetViews>
  <sheetFormatPr defaultRowHeight="14.5" x14ac:dyDescent="0.35"/>
  <cols>
    <col min="2" max="2" width="18.1796875" customWidth="1"/>
    <col min="3" max="3" width="15.54296875" customWidth="1"/>
    <col min="4" max="4" width="10.36328125" customWidth="1"/>
    <col min="5" max="5" width="10.81640625" bestFit="1" customWidth="1"/>
    <col min="6" max="6" width="10.81640625" customWidth="1"/>
    <col min="7" max="7" width="8.453125" bestFit="1" customWidth="1"/>
    <col min="8" max="8" width="9.08984375" bestFit="1" customWidth="1"/>
    <col min="9" max="9" width="9.08984375" customWidth="1"/>
    <col min="10" max="14" width="8.26953125" bestFit="1" customWidth="1"/>
    <col min="15" max="15" width="8.08984375" bestFit="1" customWidth="1"/>
    <col min="16" max="16" width="8.453125" bestFit="1" customWidth="1"/>
    <col min="17" max="17" width="8.1796875" bestFit="1" customWidth="1"/>
    <col min="20" max="20" width="11.81640625" bestFit="1" customWidth="1"/>
  </cols>
  <sheetData>
    <row r="2" spans="2:17" ht="15.5" x14ac:dyDescent="0.35">
      <c r="B2" s="10" t="s">
        <v>48</v>
      </c>
      <c r="C2" s="11"/>
      <c r="E2" s="12"/>
    </row>
    <row r="3" spans="2:17" x14ac:dyDescent="0.35">
      <c r="B3" s="13"/>
      <c r="C3" s="14"/>
      <c r="E3" s="12"/>
    </row>
    <row r="4" spans="2:17" ht="18.75" customHeight="1" x14ac:dyDescent="0.35">
      <c r="B4" s="15"/>
      <c r="C4" s="15"/>
      <c r="D4" s="15"/>
      <c r="E4" s="16" t="s">
        <v>49</v>
      </c>
      <c r="F4" s="16"/>
      <c r="G4" s="20"/>
      <c r="H4" s="20"/>
      <c r="I4" s="20"/>
      <c r="J4" s="20"/>
      <c r="K4" s="20"/>
      <c r="L4" s="20"/>
      <c r="M4" s="20"/>
      <c r="N4" s="20"/>
      <c r="O4" s="21"/>
      <c r="P4" s="21"/>
      <c r="Q4" s="15"/>
    </row>
    <row r="5" spans="2:17" ht="26" x14ac:dyDescent="0.35">
      <c r="B5" s="5" t="s">
        <v>29</v>
      </c>
      <c r="C5" s="5" t="s">
        <v>50</v>
      </c>
      <c r="D5" s="5" t="s">
        <v>51</v>
      </c>
      <c r="E5" s="5" t="s">
        <v>52</v>
      </c>
      <c r="F5" s="5" t="s">
        <v>28</v>
      </c>
      <c r="G5" s="5" t="s">
        <v>77</v>
      </c>
      <c r="H5" s="5" t="s">
        <v>78</v>
      </c>
      <c r="I5" s="5" t="s">
        <v>109</v>
      </c>
      <c r="J5" s="5" t="s">
        <v>79</v>
      </c>
      <c r="K5" s="5" t="s">
        <v>80</v>
      </c>
      <c r="L5" s="5" t="s">
        <v>81</v>
      </c>
      <c r="M5" s="5" t="s">
        <v>82</v>
      </c>
      <c r="N5" s="5" t="s">
        <v>83</v>
      </c>
      <c r="O5" s="5" t="s">
        <v>84</v>
      </c>
      <c r="P5" s="5" t="s">
        <v>85</v>
      </c>
      <c r="Q5" s="5" t="s">
        <v>86</v>
      </c>
    </row>
    <row r="6" spans="2:17" ht="37.5" x14ac:dyDescent="0.35">
      <c r="B6" s="17" t="s">
        <v>53</v>
      </c>
      <c r="C6" s="17" t="s">
        <v>39</v>
      </c>
      <c r="D6" s="17" t="s">
        <v>54</v>
      </c>
      <c r="E6" s="17" t="s">
        <v>55</v>
      </c>
      <c r="F6" s="17"/>
      <c r="G6" s="17" t="s">
        <v>87</v>
      </c>
      <c r="H6" s="17" t="s">
        <v>88</v>
      </c>
      <c r="I6" s="17"/>
      <c r="J6" s="28" t="s">
        <v>120</v>
      </c>
      <c r="K6" s="28"/>
      <c r="L6" s="28"/>
      <c r="M6" s="28"/>
      <c r="N6" s="28"/>
      <c r="O6" s="17" t="s">
        <v>89</v>
      </c>
      <c r="P6" s="17" t="s">
        <v>93</v>
      </c>
      <c r="Q6" s="17" t="s">
        <v>94</v>
      </c>
    </row>
    <row r="7" spans="2:17" ht="30.5" customHeight="1" x14ac:dyDescent="0.35">
      <c r="B7" s="18" t="s">
        <v>90</v>
      </c>
      <c r="C7" s="18"/>
      <c r="D7" s="18"/>
      <c r="E7" s="18"/>
      <c r="F7" s="18"/>
      <c r="G7" s="18" t="s">
        <v>102</v>
      </c>
      <c r="H7" s="18" t="s">
        <v>92</v>
      </c>
      <c r="I7" s="18"/>
      <c r="J7" s="18" t="s">
        <v>91</v>
      </c>
      <c r="K7" s="18"/>
      <c r="L7" s="18"/>
      <c r="M7" s="18"/>
      <c r="N7" s="18"/>
      <c r="O7" s="18"/>
      <c r="P7" s="18"/>
      <c r="Q7" s="18"/>
    </row>
    <row r="8" spans="2:17" ht="18.75" customHeight="1" x14ac:dyDescent="0.35">
      <c r="B8" s="22" t="str">
        <f>FI_Process!D10</f>
        <v>EX_ELE_NAT_GAS</v>
      </c>
      <c r="C8" s="22" t="str">
        <f>FI_Process!E10</f>
        <v>Existing Natural as PP</v>
      </c>
      <c r="D8" s="22" t="str">
        <f>FI_Comm!C7</f>
        <v>NAT_GAS</v>
      </c>
      <c r="E8" s="22" t="str">
        <f>FI_Comm!C10</f>
        <v>ELC_HV</v>
      </c>
      <c r="F8" s="22"/>
      <c r="G8" s="22"/>
      <c r="H8" s="22">
        <v>8.76</v>
      </c>
      <c r="I8" s="22"/>
      <c r="J8" s="22"/>
      <c r="K8" s="22"/>
      <c r="L8" s="22"/>
      <c r="M8" s="22"/>
      <c r="N8" s="22"/>
      <c r="O8" s="22"/>
      <c r="P8" s="22"/>
      <c r="Q8" s="22"/>
    </row>
    <row r="9" spans="2:17" ht="18.75" customHeight="1" x14ac:dyDescent="0.35">
      <c r="B9" s="8"/>
      <c r="C9" s="8"/>
      <c r="D9" s="8"/>
      <c r="E9" s="8"/>
      <c r="F9" s="8" t="s">
        <v>58</v>
      </c>
      <c r="G9" s="8">
        <v>0.48</v>
      </c>
      <c r="H9" s="8"/>
      <c r="I9" s="8">
        <v>1</v>
      </c>
      <c r="J9" s="8">
        <v>8.9</v>
      </c>
      <c r="K9" s="8">
        <v>6.9</v>
      </c>
      <c r="L9" s="8">
        <v>3.6</v>
      </c>
      <c r="M9" s="8">
        <v>1.9</v>
      </c>
      <c r="N9" s="8">
        <v>1</v>
      </c>
      <c r="O9" s="8">
        <v>0.62</v>
      </c>
      <c r="P9" s="8">
        <v>3.3</v>
      </c>
      <c r="Q9" s="8">
        <v>18.899999999999999</v>
      </c>
    </row>
    <row r="10" spans="2:17" ht="18.75" customHeight="1" x14ac:dyDescent="0.35">
      <c r="B10" s="7"/>
      <c r="C10" s="7"/>
      <c r="D10" s="7"/>
      <c r="E10" s="7"/>
      <c r="F10" s="7" t="s">
        <v>59</v>
      </c>
      <c r="G10" s="7">
        <v>0.41</v>
      </c>
      <c r="H10" s="7"/>
      <c r="I10" s="7">
        <v>1</v>
      </c>
      <c r="J10" s="7">
        <v>4.8</v>
      </c>
      <c r="K10" s="7">
        <v>4.3</v>
      </c>
      <c r="L10" s="7">
        <v>3.3</v>
      </c>
      <c r="M10" s="7">
        <v>2.6</v>
      </c>
      <c r="N10" s="7">
        <v>2</v>
      </c>
      <c r="O10" s="7">
        <v>0.82</v>
      </c>
      <c r="P10" s="7">
        <v>3.1</v>
      </c>
      <c r="Q10" s="7">
        <v>49.9</v>
      </c>
    </row>
    <row r="11" spans="2:17" ht="18.75" customHeight="1" x14ac:dyDescent="0.35">
      <c r="B11" s="8"/>
      <c r="C11" s="8"/>
      <c r="D11" s="8"/>
      <c r="E11" s="8"/>
      <c r="F11" s="8" t="s">
        <v>60</v>
      </c>
      <c r="G11" s="8">
        <v>0.42</v>
      </c>
      <c r="H11" s="8"/>
      <c r="I11" s="8">
        <v>1</v>
      </c>
      <c r="J11" s="8">
        <v>6.9</v>
      </c>
      <c r="K11" s="8">
        <v>4.3</v>
      </c>
      <c r="L11" s="8">
        <v>1.6</v>
      </c>
      <c r="M11" s="8">
        <v>0.6</v>
      </c>
      <c r="N11" s="8">
        <v>0.2</v>
      </c>
      <c r="O11" s="8">
        <v>0.79</v>
      </c>
      <c r="P11" s="8">
        <v>4.5999999999999996</v>
      </c>
      <c r="Q11" s="8">
        <v>21.3</v>
      </c>
    </row>
    <row r="12" spans="2:17" ht="18.75" customHeight="1" x14ac:dyDescent="0.35">
      <c r="B12" s="7"/>
      <c r="C12" s="7"/>
      <c r="D12" s="7"/>
      <c r="E12" s="7"/>
      <c r="F12" s="7" t="s">
        <v>61</v>
      </c>
      <c r="G12" s="7">
        <v>0.41</v>
      </c>
      <c r="H12" s="7"/>
      <c r="I12" s="7">
        <v>1</v>
      </c>
      <c r="J12" s="7">
        <v>7.5</v>
      </c>
      <c r="K12" s="7">
        <v>6.2</v>
      </c>
      <c r="L12" s="7">
        <v>3.9</v>
      </c>
      <c r="M12" s="7">
        <v>2.4</v>
      </c>
      <c r="N12" s="7">
        <v>1.5</v>
      </c>
      <c r="O12" s="7">
        <v>0.64</v>
      </c>
      <c r="P12" s="7">
        <v>4</v>
      </c>
      <c r="Q12" s="7">
        <v>32</v>
      </c>
    </row>
    <row r="13" spans="2:17" ht="18.75" customHeight="1" x14ac:dyDescent="0.35">
      <c r="B13" s="8"/>
      <c r="C13" s="8"/>
      <c r="D13" s="8"/>
      <c r="E13" s="8"/>
      <c r="F13" s="8" t="s">
        <v>62</v>
      </c>
      <c r="G13" s="8">
        <v>0.48</v>
      </c>
      <c r="H13" s="8"/>
      <c r="I13" s="8">
        <v>1</v>
      </c>
      <c r="J13" s="8">
        <v>10.8</v>
      </c>
      <c r="K13" s="8">
        <v>8.9</v>
      </c>
      <c r="L13" s="8">
        <v>5.6</v>
      </c>
      <c r="M13" s="8">
        <v>3.5</v>
      </c>
      <c r="N13" s="8">
        <v>2.2000000000000002</v>
      </c>
      <c r="O13" s="8">
        <v>0.68</v>
      </c>
      <c r="P13" s="8">
        <v>4.0999999999999996</v>
      </c>
      <c r="Q13" s="8">
        <v>16.8</v>
      </c>
    </row>
    <row r="14" spans="2:17" ht="18.75" customHeight="1" x14ac:dyDescent="0.35">
      <c r="B14" s="7"/>
      <c r="C14" s="7"/>
      <c r="D14" s="7"/>
      <c r="E14" s="7"/>
      <c r="F14" s="7" t="s">
        <v>63</v>
      </c>
      <c r="G14" s="7">
        <v>0.54</v>
      </c>
      <c r="H14" s="7"/>
      <c r="I14" s="7">
        <v>1</v>
      </c>
      <c r="J14" s="7">
        <v>10.1</v>
      </c>
      <c r="K14" s="7">
        <v>7.1</v>
      </c>
      <c r="L14" s="7">
        <v>3</v>
      </c>
      <c r="M14" s="7">
        <v>1.2</v>
      </c>
      <c r="N14" s="7">
        <v>0.5</v>
      </c>
      <c r="O14" s="7">
        <v>0.87</v>
      </c>
      <c r="P14" s="7">
        <v>4.2</v>
      </c>
      <c r="Q14" s="7">
        <v>45.1</v>
      </c>
    </row>
    <row r="15" spans="2:17" ht="18.75" customHeight="1" x14ac:dyDescent="0.35">
      <c r="B15" s="8"/>
      <c r="C15" s="8"/>
      <c r="D15" s="8"/>
      <c r="E15" s="8"/>
      <c r="F15" s="8" t="s">
        <v>64</v>
      </c>
      <c r="G15" s="8">
        <v>0.56999999999999995</v>
      </c>
      <c r="H15" s="8"/>
      <c r="I15" s="8">
        <v>1</v>
      </c>
      <c r="J15" s="8">
        <v>17</v>
      </c>
      <c r="K15" s="8">
        <v>9.5</v>
      </c>
      <c r="L15" s="8">
        <v>2.2999999999999998</v>
      </c>
      <c r="M15" s="8">
        <v>0.5</v>
      </c>
      <c r="N15" s="8">
        <v>0.1</v>
      </c>
      <c r="O15" s="8">
        <v>0.52</v>
      </c>
      <c r="P15" s="8">
        <v>3.2</v>
      </c>
      <c r="Q15" s="8">
        <v>40.299999999999997</v>
      </c>
    </row>
    <row r="16" spans="2:17" ht="18.75" customHeight="1" x14ac:dyDescent="0.35">
      <c r="B16" s="7"/>
      <c r="C16" s="7"/>
      <c r="D16" s="7"/>
      <c r="E16" s="7"/>
      <c r="F16" s="7" t="s">
        <v>65</v>
      </c>
      <c r="G16" s="7">
        <v>0.44</v>
      </c>
      <c r="H16" s="7"/>
      <c r="I16" s="7">
        <v>1</v>
      </c>
      <c r="J16" s="7">
        <v>5.9</v>
      </c>
      <c r="K16" s="7">
        <v>4.2</v>
      </c>
      <c r="L16" s="7">
        <v>1.9</v>
      </c>
      <c r="M16" s="7">
        <v>0.8</v>
      </c>
      <c r="N16" s="7">
        <v>0.4</v>
      </c>
      <c r="O16" s="7">
        <v>0.59</v>
      </c>
      <c r="P16" s="7">
        <v>2.2000000000000002</v>
      </c>
      <c r="Q16" s="7">
        <v>41.6</v>
      </c>
    </row>
    <row r="17" spans="2:17" ht="18.75" customHeight="1" x14ac:dyDescent="0.35">
      <c r="B17" s="8"/>
      <c r="C17" s="8"/>
      <c r="D17" s="8"/>
      <c r="E17" s="8"/>
      <c r="F17" s="8" t="s">
        <v>66</v>
      </c>
      <c r="G17" s="8">
        <v>0.6</v>
      </c>
      <c r="H17" s="8"/>
      <c r="I17" s="8">
        <v>1</v>
      </c>
      <c r="J17" s="8">
        <v>8.1</v>
      </c>
      <c r="K17" s="8">
        <v>4.9000000000000004</v>
      </c>
      <c r="L17" s="8">
        <v>1.4</v>
      </c>
      <c r="M17" s="8">
        <v>0.4</v>
      </c>
      <c r="N17" s="8">
        <v>0.1</v>
      </c>
      <c r="O17" s="8">
        <v>0.7</v>
      </c>
      <c r="P17" s="8">
        <v>2.5</v>
      </c>
      <c r="Q17" s="8">
        <v>42.7</v>
      </c>
    </row>
    <row r="18" spans="2:17" ht="18.75" customHeight="1" x14ac:dyDescent="0.35">
      <c r="B18" s="7"/>
      <c r="C18" s="7"/>
      <c r="D18" s="7"/>
      <c r="E18" s="7"/>
      <c r="F18" s="7" t="s">
        <v>67</v>
      </c>
      <c r="G18" s="7">
        <v>0.56000000000000005</v>
      </c>
      <c r="H18" s="7"/>
      <c r="I18" s="7">
        <v>1</v>
      </c>
      <c r="J18" s="7">
        <v>13.4</v>
      </c>
      <c r="K18" s="7">
        <v>7.7</v>
      </c>
      <c r="L18" s="7">
        <v>2</v>
      </c>
      <c r="M18" s="7">
        <v>0.5</v>
      </c>
      <c r="N18" s="7">
        <v>0.1</v>
      </c>
      <c r="O18" s="7">
        <v>0.55000000000000004</v>
      </c>
      <c r="P18" s="7">
        <v>2.8</v>
      </c>
      <c r="Q18" s="7">
        <v>16.8</v>
      </c>
    </row>
    <row r="19" spans="2:17" ht="18.75" customHeight="1" x14ac:dyDescent="0.35">
      <c r="B19" s="8"/>
      <c r="C19" s="8"/>
      <c r="D19" s="8"/>
      <c r="E19" s="8"/>
      <c r="F19" s="8" t="s">
        <v>68</v>
      </c>
      <c r="G19" s="8">
        <v>0.46</v>
      </c>
      <c r="H19" s="8"/>
      <c r="I19" s="8">
        <v>1</v>
      </c>
      <c r="J19" s="8">
        <v>8.1</v>
      </c>
      <c r="K19" s="8">
        <v>7.2</v>
      </c>
      <c r="L19" s="8">
        <v>5.3</v>
      </c>
      <c r="M19" s="8">
        <v>3.9</v>
      </c>
      <c r="N19" s="8">
        <v>2.8</v>
      </c>
      <c r="O19" s="8">
        <v>0.59</v>
      </c>
      <c r="P19" s="8">
        <v>4.5999999999999996</v>
      </c>
      <c r="Q19" s="8">
        <v>31.3</v>
      </c>
    </row>
    <row r="20" spans="2:17" ht="18.75" customHeight="1" thickBot="1" x14ac:dyDescent="0.4">
      <c r="B20" s="9"/>
      <c r="C20" s="9"/>
      <c r="D20" s="9"/>
      <c r="E20" s="9"/>
      <c r="F20" s="9" t="s">
        <v>69</v>
      </c>
      <c r="G20" s="9">
        <v>0.51</v>
      </c>
      <c r="H20" s="9"/>
      <c r="I20" s="9">
        <v>1</v>
      </c>
      <c r="J20" s="9">
        <v>6.8</v>
      </c>
      <c r="K20" s="9">
        <v>4.9000000000000004</v>
      </c>
      <c r="L20" s="9">
        <v>2.2000000000000002</v>
      </c>
      <c r="M20" s="9">
        <v>1</v>
      </c>
      <c r="N20" s="9">
        <v>0.4</v>
      </c>
      <c r="O20" s="9">
        <v>0.75</v>
      </c>
      <c r="P20" s="9">
        <v>3.5</v>
      </c>
      <c r="Q20" s="9">
        <v>44.2</v>
      </c>
    </row>
    <row r="26" spans="2:17" x14ac:dyDescent="0.35">
      <c r="J26" s="19"/>
    </row>
    <row r="27" spans="2:17" x14ac:dyDescent="0.35">
      <c r="J27" s="19"/>
    </row>
    <row r="28" spans="2:17" x14ac:dyDescent="0.35">
      <c r="J28" s="19"/>
    </row>
    <row r="29" spans="2:17" x14ac:dyDescent="0.35">
      <c r="J29" s="19"/>
    </row>
    <row r="30" spans="2:17" x14ac:dyDescent="0.35">
      <c r="J30" s="19"/>
    </row>
    <row r="31" spans="2:17" x14ac:dyDescent="0.35">
      <c r="J31" s="19"/>
    </row>
    <row r="32" spans="2:17" x14ac:dyDescent="0.35">
      <c r="J32" s="19"/>
    </row>
    <row r="33" spans="10:10" x14ac:dyDescent="0.35">
      <c r="J33" s="19"/>
    </row>
    <row r="34" spans="10:10" x14ac:dyDescent="0.35">
      <c r="J34" s="19"/>
    </row>
    <row r="35" spans="10:10" x14ac:dyDescent="0.35">
      <c r="J35" s="19"/>
    </row>
    <row r="36" spans="10:10" x14ac:dyDescent="0.35">
      <c r="J36" s="19"/>
    </row>
    <row r="37" spans="10:10" x14ac:dyDescent="0.35">
      <c r="J37" s="19"/>
    </row>
  </sheetData>
  <mergeCells count="1">
    <mergeCell ref="J6:N6"/>
  </mergeCells>
  <phoneticPr fontId="17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F7BA-5D08-447B-86FA-154FF4B21FAC}">
  <dimension ref="B2:T21"/>
  <sheetViews>
    <sheetView tabSelected="1" workbookViewId="0">
      <selection activeCell="V7" sqref="V7"/>
    </sheetView>
  </sheetViews>
  <sheetFormatPr defaultRowHeight="14.5" x14ac:dyDescent="0.35"/>
  <cols>
    <col min="2" max="2" width="18.1796875" customWidth="1"/>
    <col min="3" max="3" width="15.54296875" customWidth="1"/>
    <col min="4" max="4" width="10.36328125" customWidth="1"/>
    <col min="5" max="5" width="10.81640625" bestFit="1" customWidth="1"/>
    <col min="6" max="6" width="10.81640625" customWidth="1"/>
    <col min="7" max="7" width="11" customWidth="1"/>
    <col min="8" max="8" width="14.26953125" customWidth="1"/>
    <col min="9" max="13" width="8.26953125" bestFit="1" customWidth="1"/>
    <col min="14" max="14" width="8.08984375" bestFit="1" customWidth="1"/>
    <col min="15" max="15" width="8.453125" bestFit="1" customWidth="1"/>
    <col min="16" max="16" width="8.1796875" bestFit="1" customWidth="1"/>
    <col min="17" max="17" width="10.6328125" customWidth="1"/>
    <col min="18" max="18" width="11.54296875" customWidth="1"/>
    <col min="20" max="20" width="11.81640625" customWidth="1"/>
  </cols>
  <sheetData>
    <row r="2" spans="2:20" x14ac:dyDescent="0.35">
      <c r="B2" t="s">
        <v>48</v>
      </c>
    </row>
    <row r="4" spans="2:20" ht="18.75" customHeight="1" x14ac:dyDescent="0.35">
      <c r="B4" s="30"/>
      <c r="C4" s="30"/>
      <c r="D4" s="30"/>
      <c r="E4" s="30" t="s">
        <v>49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2:20" ht="52" x14ac:dyDescent="0.35">
      <c r="B5" s="27" t="s">
        <v>29</v>
      </c>
      <c r="C5" s="27" t="s">
        <v>50</v>
      </c>
      <c r="D5" s="27" t="s">
        <v>51</v>
      </c>
      <c r="E5" s="27" t="s">
        <v>52</v>
      </c>
      <c r="F5" s="27" t="s">
        <v>28</v>
      </c>
      <c r="G5" s="27" t="s">
        <v>129</v>
      </c>
      <c r="H5" s="27" t="s">
        <v>78</v>
      </c>
      <c r="I5" s="27" t="s">
        <v>79</v>
      </c>
      <c r="J5" s="27" t="s">
        <v>80</v>
      </c>
      <c r="K5" s="27" t="s">
        <v>81</v>
      </c>
      <c r="L5" s="27" t="s">
        <v>82</v>
      </c>
      <c r="M5" s="27" t="s">
        <v>83</v>
      </c>
      <c r="N5" s="27" t="s">
        <v>84</v>
      </c>
      <c r="O5" s="27" t="s">
        <v>85</v>
      </c>
      <c r="P5" s="27" t="s">
        <v>86</v>
      </c>
      <c r="Q5" s="39" t="s">
        <v>130</v>
      </c>
      <c r="R5" s="39" t="s">
        <v>132</v>
      </c>
      <c r="S5" s="39" t="s">
        <v>133</v>
      </c>
      <c r="T5" s="39" t="s">
        <v>134</v>
      </c>
    </row>
    <row r="6" spans="2:20" ht="37.5" x14ac:dyDescent="0.35">
      <c r="B6" s="38" t="s">
        <v>53</v>
      </c>
      <c r="C6" s="38" t="s">
        <v>39</v>
      </c>
      <c r="D6" s="38" t="s">
        <v>54</v>
      </c>
      <c r="E6" s="38" t="s">
        <v>55</v>
      </c>
      <c r="F6" s="38"/>
      <c r="G6" s="38" t="s">
        <v>87</v>
      </c>
      <c r="H6" s="38" t="s">
        <v>88</v>
      </c>
      <c r="I6" s="40" t="s">
        <v>120</v>
      </c>
      <c r="J6" s="40"/>
      <c r="K6" s="40"/>
      <c r="L6" s="40"/>
      <c r="M6" s="40"/>
      <c r="N6" s="38" t="s">
        <v>89</v>
      </c>
      <c r="O6" s="38" t="s">
        <v>93</v>
      </c>
      <c r="P6" s="38" t="s">
        <v>94</v>
      </c>
      <c r="Q6" s="38"/>
      <c r="R6" s="38"/>
      <c r="S6" s="38"/>
      <c r="T6" s="38"/>
    </row>
    <row r="7" spans="2:20" ht="18.75" customHeight="1" x14ac:dyDescent="0.35">
      <c r="B7" s="25" t="s">
        <v>90</v>
      </c>
      <c r="C7" s="25"/>
      <c r="D7" s="25"/>
      <c r="E7" s="25"/>
      <c r="F7" s="25"/>
      <c r="G7" s="25" t="s">
        <v>102</v>
      </c>
      <c r="H7" s="25" t="s">
        <v>92</v>
      </c>
      <c r="I7" s="41" t="s">
        <v>91</v>
      </c>
      <c r="J7" s="41"/>
      <c r="K7" s="41"/>
      <c r="L7" s="41"/>
      <c r="M7" s="41"/>
      <c r="N7" s="25"/>
      <c r="O7" s="25"/>
      <c r="P7" s="25"/>
      <c r="Q7" s="25"/>
      <c r="R7" s="25"/>
      <c r="S7" s="25" t="s">
        <v>136</v>
      </c>
      <c r="T7" s="25" t="s">
        <v>135</v>
      </c>
    </row>
    <row r="8" spans="2:20" ht="18.75" customHeight="1" x14ac:dyDescent="0.35">
      <c r="B8" s="22" t="str">
        <f>FI_Process!D11</f>
        <v>EX_STG_LiON</v>
      </c>
      <c r="C8" s="22" t="str">
        <f>FI_Process!E11</f>
        <v>Lithium Ion Battery Storage</v>
      </c>
      <c r="D8" s="22" t="str">
        <f>FI_Comm!C10</f>
        <v>ELC_HV</v>
      </c>
      <c r="E8" s="22" t="str">
        <f>FI_Comm!C10</f>
        <v>ELC_HV</v>
      </c>
      <c r="F8" s="22"/>
      <c r="G8" s="22"/>
      <c r="H8" s="22">
        <v>8.76</v>
      </c>
      <c r="I8" s="22"/>
      <c r="J8" s="22"/>
      <c r="K8" s="22"/>
      <c r="L8" s="22"/>
      <c r="M8" s="22"/>
      <c r="N8" s="22"/>
      <c r="O8" s="22"/>
      <c r="P8" s="22"/>
      <c r="Q8" s="22" t="s">
        <v>17</v>
      </c>
      <c r="R8" s="22">
        <v>1</v>
      </c>
      <c r="S8" s="22"/>
      <c r="T8" s="22"/>
    </row>
    <row r="9" spans="2:20" ht="18.75" customHeight="1" x14ac:dyDescent="0.35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 t="s">
        <v>131</v>
      </c>
      <c r="R9" s="33">
        <f>ROUND(T9/S9,6)</f>
        <v>9.1299999999999997E-4</v>
      </c>
      <c r="S9" s="33">
        <v>8760</v>
      </c>
      <c r="T9" s="33">
        <v>8</v>
      </c>
    </row>
    <row r="10" spans="2:20" ht="18.75" customHeight="1" x14ac:dyDescent="0.35">
      <c r="B10" s="29"/>
      <c r="C10" s="29"/>
      <c r="D10" s="29"/>
      <c r="E10" s="29"/>
      <c r="F10" s="29" t="s">
        <v>58</v>
      </c>
      <c r="G10" s="29">
        <v>0.82</v>
      </c>
      <c r="H10" s="29"/>
      <c r="I10" s="29">
        <v>0.17800000000000002</v>
      </c>
      <c r="J10" s="29">
        <v>0.14199999999999999</v>
      </c>
      <c r="K10" s="29">
        <v>8.1000000000000003E-2</v>
      </c>
      <c r="L10" s="29">
        <v>4.5999999999999999E-2</v>
      </c>
      <c r="M10" s="29">
        <v>2.5999999999999999E-2</v>
      </c>
      <c r="N10" s="29">
        <v>0.28000000000000003</v>
      </c>
      <c r="O10" s="29">
        <v>4.5999999999999996</v>
      </c>
      <c r="P10" s="29">
        <v>15.5</v>
      </c>
      <c r="Q10" s="29"/>
      <c r="R10" s="29"/>
      <c r="S10" s="29"/>
      <c r="T10" s="29"/>
    </row>
    <row r="11" spans="2:20" ht="18.75" customHeight="1" x14ac:dyDescent="0.35">
      <c r="B11" s="33"/>
      <c r="C11" s="33"/>
      <c r="D11" s="33"/>
      <c r="E11" s="33"/>
      <c r="F11" s="33" t="s">
        <v>59</v>
      </c>
      <c r="G11" s="33">
        <v>0.69</v>
      </c>
      <c r="H11" s="33"/>
      <c r="I11" s="33">
        <v>9.6000000000000002E-2</v>
      </c>
      <c r="J11" s="33">
        <v>7.3999999999999996E-2</v>
      </c>
      <c r="K11" s="33">
        <v>3.9E-2</v>
      </c>
      <c r="L11" s="33">
        <v>2.1000000000000001E-2</v>
      </c>
      <c r="M11" s="33">
        <v>1.0999999999999999E-2</v>
      </c>
      <c r="N11" s="33">
        <v>0.33</v>
      </c>
      <c r="O11" s="33">
        <v>2.4</v>
      </c>
      <c r="P11" s="33">
        <v>12</v>
      </c>
      <c r="Q11" s="33"/>
      <c r="R11" s="33"/>
      <c r="S11" s="33"/>
      <c r="T11" s="33"/>
    </row>
    <row r="12" spans="2:20" ht="18.75" customHeight="1" x14ac:dyDescent="0.35">
      <c r="B12" s="29"/>
      <c r="C12" s="29"/>
      <c r="D12" s="29"/>
      <c r="E12" s="29"/>
      <c r="F12" s="29" t="s">
        <v>60</v>
      </c>
      <c r="G12" s="29">
        <v>0.61</v>
      </c>
      <c r="H12" s="29"/>
      <c r="I12" s="29">
        <v>0.13800000000000001</v>
      </c>
      <c r="J12" s="29">
        <v>0.13800000000000001</v>
      </c>
      <c r="K12" s="29">
        <v>0.13700000000000001</v>
      </c>
      <c r="L12" s="29">
        <v>0.13600000000000001</v>
      </c>
      <c r="M12" s="29">
        <v>0.13500000000000001</v>
      </c>
      <c r="N12" s="29">
        <v>0.43</v>
      </c>
      <c r="O12" s="29">
        <v>3.1</v>
      </c>
      <c r="P12" s="29">
        <v>19.5</v>
      </c>
      <c r="Q12" s="29"/>
      <c r="R12" s="29"/>
      <c r="S12" s="29"/>
      <c r="T12" s="29"/>
    </row>
    <row r="13" spans="2:20" ht="18.75" customHeight="1" x14ac:dyDescent="0.35">
      <c r="B13" s="33"/>
      <c r="C13" s="33"/>
      <c r="D13" s="33"/>
      <c r="E13" s="33"/>
      <c r="F13" s="33" t="s">
        <v>61</v>
      </c>
      <c r="G13" s="33">
        <v>0.79</v>
      </c>
      <c r="H13" s="33"/>
      <c r="I13" s="33">
        <v>0.15</v>
      </c>
      <c r="J13" s="33">
        <v>0.13200000000000001</v>
      </c>
      <c r="K13" s="33">
        <v>9.6000000000000002E-2</v>
      </c>
      <c r="L13" s="33">
        <v>6.9000000000000006E-2</v>
      </c>
      <c r="M13" s="33">
        <v>0.05</v>
      </c>
      <c r="N13" s="33">
        <v>0.63</v>
      </c>
      <c r="O13" s="33">
        <v>4</v>
      </c>
      <c r="P13" s="33">
        <v>24</v>
      </c>
      <c r="Q13" s="33"/>
      <c r="R13" s="33"/>
      <c r="S13" s="33"/>
      <c r="T13" s="33"/>
    </row>
    <row r="14" spans="2:20" ht="18.75" customHeight="1" x14ac:dyDescent="0.35">
      <c r="B14" s="29"/>
      <c r="C14" s="29"/>
      <c r="D14" s="29"/>
      <c r="E14" s="29"/>
      <c r="F14" s="29" t="s">
        <v>62</v>
      </c>
      <c r="G14" s="29">
        <v>0.73</v>
      </c>
      <c r="H14" s="29"/>
      <c r="I14" s="29">
        <v>0.21600000000000003</v>
      </c>
      <c r="J14" s="29">
        <v>0.214</v>
      </c>
      <c r="K14" s="29">
        <v>0.20899999999999999</v>
      </c>
      <c r="L14" s="29">
        <v>0.20399999999999999</v>
      </c>
      <c r="M14" s="29">
        <v>0.19900000000000001</v>
      </c>
      <c r="N14" s="29">
        <v>0.25</v>
      </c>
      <c r="O14" s="29">
        <v>1.5</v>
      </c>
      <c r="P14" s="29">
        <v>14</v>
      </c>
      <c r="Q14" s="29"/>
      <c r="R14" s="29"/>
      <c r="S14" s="29"/>
      <c r="T14" s="29"/>
    </row>
    <row r="15" spans="2:20" ht="18.75" customHeight="1" x14ac:dyDescent="0.35">
      <c r="B15" s="33"/>
      <c r="C15" s="33"/>
      <c r="D15" s="33"/>
      <c r="E15" s="33"/>
      <c r="F15" s="33" t="s">
        <v>63</v>
      </c>
      <c r="G15" s="33">
        <v>0.73</v>
      </c>
      <c r="H15" s="33"/>
      <c r="I15" s="33">
        <v>0.20199999999999999</v>
      </c>
      <c r="J15" s="33">
        <v>0.183</v>
      </c>
      <c r="K15" s="33">
        <v>0.14199999999999999</v>
      </c>
      <c r="L15" s="33">
        <v>0.111</v>
      </c>
      <c r="M15" s="33">
        <v>8.5999999999999993E-2</v>
      </c>
      <c r="N15" s="33">
        <v>0.48</v>
      </c>
      <c r="O15" s="33">
        <v>2.2000000000000002</v>
      </c>
      <c r="P15" s="33">
        <v>16.5</v>
      </c>
      <c r="Q15" s="33"/>
      <c r="R15" s="33"/>
      <c r="S15" s="33"/>
      <c r="T15" s="33"/>
    </row>
    <row r="16" spans="2:20" ht="18.75" customHeight="1" x14ac:dyDescent="0.35">
      <c r="B16" s="29"/>
      <c r="C16" s="29"/>
      <c r="D16" s="29"/>
      <c r="E16" s="29"/>
      <c r="F16" s="29" t="s">
        <v>64</v>
      </c>
      <c r="G16" s="29">
        <v>0.71</v>
      </c>
      <c r="H16" s="29"/>
      <c r="I16" s="29">
        <v>0.34</v>
      </c>
      <c r="J16" s="29">
        <v>0.31</v>
      </c>
      <c r="K16" s="29">
        <v>0.247</v>
      </c>
      <c r="L16" s="29">
        <v>0.19600000000000001</v>
      </c>
      <c r="M16" s="29">
        <v>0.156</v>
      </c>
      <c r="N16" s="29">
        <v>0.34</v>
      </c>
      <c r="O16" s="29">
        <v>4</v>
      </c>
      <c r="P16" s="29">
        <v>19.5</v>
      </c>
      <c r="Q16" s="29"/>
      <c r="R16" s="29"/>
      <c r="S16" s="29"/>
      <c r="T16" s="29"/>
    </row>
    <row r="17" spans="2:20" ht="18.75" customHeight="1" x14ac:dyDescent="0.35">
      <c r="B17" s="33"/>
      <c r="C17" s="33"/>
      <c r="D17" s="33"/>
      <c r="E17" s="33"/>
      <c r="F17" s="33" t="s">
        <v>65</v>
      </c>
      <c r="G17" s="33">
        <v>0.85</v>
      </c>
      <c r="H17" s="33"/>
      <c r="I17" s="33">
        <v>0.11800000000000001</v>
      </c>
      <c r="J17" s="33">
        <v>0.1</v>
      </c>
      <c r="K17" s="33">
        <v>6.7000000000000004E-2</v>
      </c>
      <c r="L17" s="33">
        <v>4.4999999999999998E-2</v>
      </c>
      <c r="M17" s="33">
        <v>0.03</v>
      </c>
      <c r="N17" s="33">
        <v>0.41</v>
      </c>
      <c r="O17" s="33">
        <v>1.9</v>
      </c>
      <c r="P17" s="33">
        <v>16.5</v>
      </c>
      <c r="Q17" s="33"/>
      <c r="R17" s="33"/>
      <c r="S17" s="33"/>
      <c r="T17" s="33"/>
    </row>
    <row r="18" spans="2:20" ht="18.75" customHeight="1" x14ac:dyDescent="0.35">
      <c r="B18" s="29"/>
      <c r="C18" s="29"/>
      <c r="D18" s="29"/>
      <c r="E18" s="29"/>
      <c r="F18" s="29" t="s">
        <v>66</v>
      </c>
      <c r="G18" s="29">
        <v>0.66</v>
      </c>
      <c r="H18" s="29"/>
      <c r="I18" s="29">
        <v>0.16200000000000001</v>
      </c>
      <c r="J18" s="29">
        <v>0.153</v>
      </c>
      <c r="K18" s="29">
        <v>0.13200000000000001</v>
      </c>
      <c r="L18" s="29">
        <v>0.113</v>
      </c>
      <c r="M18" s="29">
        <v>9.8000000000000004E-2</v>
      </c>
      <c r="N18" s="29">
        <v>0.26</v>
      </c>
      <c r="O18" s="29">
        <v>4.5</v>
      </c>
      <c r="P18" s="29">
        <v>18</v>
      </c>
      <c r="Q18" s="29"/>
      <c r="R18" s="29"/>
      <c r="S18" s="29"/>
      <c r="T18" s="29"/>
    </row>
    <row r="19" spans="2:20" ht="18.75" customHeight="1" x14ac:dyDescent="0.35">
      <c r="B19" s="33"/>
      <c r="C19" s="33"/>
      <c r="D19" s="33"/>
      <c r="E19" s="33"/>
      <c r="F19" s="33" t="s">
        <v>67</v>
      </c>
      <c r="G19" s="33">
        <v>0.68</v>
      </c>
      <c r="H19" s="33"/>
      <c r="I19" s="33">
        <v>0.26800000000000002</v>
      </c>
      <c r="J19" s="33">
        <v>0.245</v>
      </c>
      <c r="K19" s="33">
        <v>0.19700000000000001</v>
      </c>
      <c r="L19" s="33">
        <v>0.158</v>
      </c>
      <c r="M19" s="33">
        <v>0.127</v>
      </c>
      <c r="N19" s="33">
        <v>0.31</v>
      </c>
      <c r="O19" s="33">
        <v>2.7</v>
      </c>
      <c r="P19" s="33">
        <v>15</v>
      </c>
      <c r="Q19" s="33"/>
      <c r="R19" s="33"/>
      <c r="S19" s="33"/>
      <c r="T19" s="33"/>
    </row>
    <row r="20" spans="2:20" ht="18.75" customHeight="1" x14ac:dyDescent="0.35">
      <c r="B20" s="29"/>
      <c r="C20" s="29"/>
      <c r="D20" s="29"/>
      <c r="E20" s="29"/>
      <c r="F20" s="29" t="s">
        <v>68</v>
      </c>
      <c r="G20" s="29">
        <v>0.67</v>
      </c>
      <c r="H20" s="29"/>
      <c r="I20" s="29">
        <v>0.16200000000000001</v>
      </c>
      <c r="J20" s="29">
        <v>0.14000000000000001</v>
      </c>
      <c r="K20" s="29">
        <v>9.7000000000000003E-2</v>
      </c>
      <c r="L20" s="29">
        <v>6.7000000000000004E-2</v>
      </c>
      <c r="M20" s="29">
        <v>4.5999999999999999E-2</v>
      </c>
      <c r="N20" s="29">
        <v>0.5</v>
      </c>
      <c r="O20" s="29">
        <v>1.9</v>
      </c>
      <c r="P20" s="29">
        <v>7.5</v>
      </c>
      <c r="Q20" s="29"/>
      <c r="R20" s="29"/>
      <c r="S20" s="29"/>
      <c r="T20" s="29"/>
    </row>
    <row r="21" spans="2:20" ht="18.75" customHeight="1" thickBot="1" x14ac:dyDescent="0.4">
      <c r="B21" s="34"/>
      <c r="C21" s="34"/>
      <c r="D21" s="34"/>
      <c r="E21" s="34"/>
      <c r="F21" s="34" t="s">
        <v>69</v>
      </c>
      <c r="G21" s="34">
        <v>0.64</v>
      </c>
      <c r="H21" s="34"/>
      <c r="I21" s="34">
        <v>0.13600000000000001</v>
      </c>
      <c r="J21" s="34">
        <v>0.115</v>
      </c>
      <c r="K21" s="34">
        <v>7.4999999999999997E-2</v>
      </c>
      <c r="L21" s="34">
        <v>4.9000000000000002E-2</v>
      </c>
      <c r="M21" s="34">
        <v>3.2000000000000001E-2</v>
      </c>
      <c r="N21" s="34">
        <v>0.41</v>
      </c>
      <c r="O21" s="34">
        <v>4.3</v>
      </c>
      <c r="P21" s="34">
        <v>12</v>
      </c>
      <c r="Q21" s="34"/>
      <c r="R21" s="34"/>
      <c r="S21" s="34"/>
      <c r="T21" s="34"/>
    </row>
  </sheetData>
  <mergeCells count="2">
    <mergeCell ref="I6:M6"/>
    <mergeCell ref="I7:M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1C7C-A0C1-4871-8F42-6C10B29C55B0}">
  <dimension ref="B2:AC20"/>
  <sheetViews>
    <sheetView workbookViewId="0">
      <selection activeCell="L10" sqref="L10"/>
    </sheetView>
  </sheetViews>
  <sheetFormatPr defaultRowHeight="14.5" x14ac:dyDescent="0.35"/>
  <cols>
    <col min="2" max="2" width="22.36328125" customWidth="1"/>
    <col min="3" max="3" width="12.6328125" customWidth="1"/>
    <col min="4" max="4" width="11.36328125" customWidth="1"/>
    <col min="5" max="5" width="10.81640625" bestFit="1" customWidth="1"/>
    <col min="6" max="6" width="10.81640625" customWidth="1"/>
    <col min="7" max="7" width="8.453125" bestFit="1" customWidth="1"/>
    <col min="8" max="9" width="13.08984375" customWidth="1"/>
    <col min="13" max="14" width="15.36328125" customWidth="1"/>
    <col min="22" max="22" width="11.81640625" bestFit="1" customWidth="1"/>
    <col min="23" max="23" width="11.453125" bestFit="1" customWidth="1"/>
    <col min="27" max="27" width="10.7265625" customWidth="1"/>
  </cols>
  <sheetData>
    <row r="2" spans="2:29" ht="17.5" x14ac:dyDescent="0.35">
      <c r="B2" s="23" t="s">
        <v>95</v>
      </c>
      <c r="C2" s="24"/>
      <c r="D2" s="24"/>
      <c r="E2" s="24"/>
      <c r="F2" s="24"/>
      <c r="G2" s="24"/>
      <c r="H2" s="24"/>
      <c r="I2" s="24"/>
      <c r="M2" s="23" t="s">
        <v>103</v>
      </c>
      <c r="N2" s="24"/>
      <c r="O2" s="24"/>
      <c r="P2" s="24"/>
      <c r="Q2" s="24"/>
      <c r="R2" s="24"/>
      <c r="S2" s="24"/>
    </row>
    <row r="4" spans="2:29" ht="18.75" customHeight="1" x14ac:dyDescent="0.35">
      <c r="B4" s="15"/>
      <c r="C4" s="15"/>
      <c r="D4" s="15"/>
      <c r="E4" s="16" t="s">
        <v>49</v>
      </c>
      <c r="F4" s="16"/>
      <c r="G4" s="20"/>
      <c r="H4" s="20"/>
      <c r="I4" s="20"/>
      <c r="J4" s="15"/>
      <c r="M4" s="26" t="s">
        <v>99</v>
      </c>
      <c r="N4" s="26"/>
      <c r="O4" s="15"/>
      <c r="P4" s="15"/>
      <c r="Q4" s="15"/>
      <c r="R4" s="15"/>
      <c r="S4" s="15"/>
    </row>
    <row r="5" spans="2:29" x14ac:dyDescent="0.35">
      <c r="B5" s="5" t="s">
        <v>29</v>
      </c>
      <c r="C5" s="5" t="s">
        <v>96</v>
      </c>
      <c r="D5" s="5" t="s">
        <v>51</v>
      </c>
      <c r="E5" s="5" t="s">
        <v>52</v>
      </c>
      <c r="F5" s="5" t="s">
        <v>28</v>
      </c>
      <c r="G5" s="5" t="s">
        <v>77</v>
      </c>
      <c r="H5" s="5" t="s">
        <v>78</v>
      </c>
      <c r="I5" s="5" t="s">
        <v>109</v>
      </c>
      <c r="J5" s="5" t="s">
        <v>97</v>
      </c>
      <c r="M5" s="5" t="s">
        <v>3</v>
      </c>
      <c r="N5" s="5" t="s">
        <v>28</v>
      </c>
      <c r="O5" s="27">
        <v>2023</v>
      </c>
      <c r="P5" s="27">
        <v>2025</v>
      </c>
      <c r="Q5" s="27">
        <v>2030</v>
      </c>
      <c r="R5" s="27">
        <v>2035</v>
      </c>
      <c r="S5" s="27">
        <v>2040</v>
      </c>
    </row>
    <row r="6" spans="2:29" ht="50" x14ac:dyDescent="0.35">
      <c r="B6" s="17" t="s">
        <v>53</v>
      </c>
      <c r="C6" s="17" t="s">
        <v>39</v>
      </c>
      <c r="D6" s="17" t="s">
        <v>54</v>
      </c>
      <c r="E6" s="17" t="s">
        <v>55</v>
      </c>
      <c r="F6" s="17"/>
      <c r="G6" s="17" t="s">
        <v>87</v>
      </c>
      <c r="H6" s="17" t="s">
        <v>88</v>
      </c>
      <c r="I6" s="17"/>
      <c r="J6" s="17" t="s">
        <v>98</v>
      </c>
      <c r="M6" s="17" t="s">
        <v>100</v>
      </c>
      <c r="N6" s="17"/>
      <c r="O6" s="28" t="s">
        <v>101</v>
      </c>
      <c r="P6" s="28"/>
      <c r="Q6" s="28"/>
      <c r="R6" s="28"/>
      <c r="S6" s="28"/>
    </row>
    <row r="7" spans="2:29" ht="18.75" customHeight="1" x14ac:dyDescent="0.35">
      <c r="B7" s="25" t="s">
        <v>74</v>
      </c>
      <c r="C7" s="25"/>
      <c r="D7" s="25"/>
      <c r="E7" s="25"/>
      <c r="F7" s="25"/>
      <c r="G7" s="25" t="s">
        <v>102</v>
      </c>
      <c r="H7" s="25" t="s">
        <v>92</v>
      </c>
      <c r="I7" s="25"/>
      <c r="J7" s="25"/>
      <c r="M7" s="36" t="s">
        <v>74</v>
      </c>
      <c r="N7" s="36"/>
      <c r="O7" s="36"/>
      <c r="P7" s="36"/>
      <c r="Q7" s="36"/>
      <c r="R7" s="36"/>
      <c r="S7" s="36"/>
    </row>
    <row r="8" spans="2:29" ht="18.75" customHeight="1" x14ac:dyDescent="0.35">
      <c r="B8" s="22" t="str">
        <f>FI_Process!D12</f>
        <v>EX_ELE_GRID</v>
      </c>
      <c r="C8" s="22" t="str">
        <f>FI_Process!E12</f>
        <v>Electrical Grid</v>
      </c>
      <c r="D8" s="22" t="str">
        <f>FI_Comm!C10</f>
        <v>ELC_HV</v>
      </c>
      <c r="E8" s="22" t="str">
        <f>FI_Comm!C11</f>
        <v>ELC_DEM</v>
      </c>
      <c r="F8" s="22"/>
      <c r="G8" s="22"/>
      <c r="H8" s="22">
        <v>8.76</v>
      </c>
      <c r="I8" s="22">
        <v>1</v>
      </c>
      <c r="J8" s="22"/>
      <c r="M8" s="37" t="s">
        <v>97</v>
      </c>
      <c r="N8" s="37"/>
      <c r="O8" s="37"/>
      <c r="P8" s="37"/>
      <c r="Q8" s="37"/>
      <c r="R8" s="37"/>
      <c r="S8" s="37"/>
      <c r="X8">
        <f>'Power Plants'!H8</f>
        <v>8.76</v>
      </c>
    </row>
    <row r="9" spans="2:29" ht="18.75" customHeight="1" x14ac:dyDescent="0.35">
      <c r="B9" s="33"/>
      <c r="C9" s="33"/>
      <c r="D9" s="33"/>
      <c r="E9" s="33"/>
      <c r="F9" s="33" t="s">
        <v>58</v>
      </c>
      <c r="G9" s="33">
        <v>0.92200000000000004</v>
      </c>
      <c r="H9" s="33"/>
      <c r="I9" s="33"/>
      <c r="J9" s="33"/>
      <c r="M9" s="33" t="str">
        <f>FI_Comm!C11</f>
        <v>ELC_DEM</v>
      </c>
      <c r="N9" s="33" t="s">
        <v>58</v>
      </c>
      <c r="O9" s="33">
        <v>45.27</v>
      </c>
      <c r="P9" s="33">
        <v>48.12</v>
      </c>
      <c r="Q9" s="33">
        <v>56.06</v>
      </c>
      <c r="R9" s="33">
        <v>65.3</v>
      </c>
      <c r="S9" s="33">
        <v>76.069999999999993</v>
      </c>
      <c r="U9">
        <f t="shared" ref="U9:U20" si="0">O9/G9</f>
        <v>49.099783080260302</v>
      </c>
      <c r="W9" cm="1">
        <f t="array" ref="W9:W20">'Power Plants'!J9:J20</f>
        <v>8.9</v>
      </c>
      <c r="X9">
        <f>W9*$X$8</f>
        <v>77.963999999999999</v>
      </c>
      <c r="Y9" t="b">
        <f>X9&gt;U9</f>
        <v>1</v>
      </c>
      <c r="Z9" cm="1">
        <f t="array" ref="Z9:Z20">'Power Plants'!G9:G20</f>
        <v>0.48</v>
      </c>
      <c r="AA9">
        <f>X9/Z9</f>
        <v>162.42500000000001</v>
      </c>
      <c r="AB9" cm="1">
        <f t="array" ref="AB9:AB20">Supply!F9:F20</f>
        <v>238</v>
      </c>
      <c r="AC9" t="b">
        <f>AB9&gt;AA9</f>
        <v>1</v>
      </c>
    </row>
    <row r="10" spans="2:29" ht="18.75" customHeight="1" x14ac:dyDescent="0.35">
      <c r="B10" s="29"/>
      <c r="C10" s="29"/>
      <c r="D10" s="29"/>
      <c r="E10" s="29"/>
      <c r="F10" s="29" t="s">
        <v>59</v>
      </c>
      <c r="G10" s="29">
        <v>0.94399999999999995</v>
      </c>
      <c r="H10" s="29"/>
      <c r="I10" s="29"/>
      <c r="J10" s="29"/>
      <c r="M10" s="29" t="s">
        <v>22</v>
      </c>
      <c r="N10" s="29" t="s">
        <v>59</v>
      </c>
      <c r="O10" s="29">
        <v>25.14</v>
      </c>
      <c r="P10" s="29">
        <v>26.36</v>
      </c>
      <c r="Q10" s="29">
        <v>29.68</v>
      </c>
      <c r="R10" s="29">
        <v>33.42</v>
      </c>
      <c r="S10" s="29">
        <v>37.619999999999997</v>
      </c>
      <c r="U10">
        <f t="shared" si="0"/>
        <v>26.631355932203391</v>
      </c>
      <c r="W10">
        <v>4.8</v>
      </c>
      <c r="X10">
        <f t="shared" ref="X10:X20" si="1">W10*$X$8</f>
        <v>42.047999999999995</v>
      </c>
      <c r="Y10" t="b">
        <f t="shared" ref="Y10:Y20" si="2">X10&gt;U10</f>
        <v>1</v>
      </c>
      <c r="Z10">
        <v>0.41</v>
      </c>
      <c r="AA10">
        <f t="shared" ref="AA10:AA20" si="3">X10/Z10</f>
        <v>102.5560975609756</v>
      </c>
      <c r="AB10">
        <v>152</v>
      </c>
      <c r="AC10" t="b">
        <f t="shared" ref="AC10:AC20" si="4">AB10&gt;AA10</f>
        <v>1</v>
      </c>
    </row>
    <row r="11" spans="2:29" ht="18.75" customHeight="1" x14ac:dyDescent="0.35">
      <c r="B11" s="33"/>
      <c r="C11" s="33"/>
      <c r="D11" s="33"/>
      <c r="E11" s="33"/>
      <c r="F11" s="33" t="s">
        <v>60</v>
      </c>
      <c r="G11" s="33">
        <v>0.92200000000000004</v>
      </c>
      <c r="H11" s="33"/>
      <c r="I11" s="33"/>
      <c r="J11" s="33"/>
      <c r="M11" s="33" t="s">
        <v>22</v>
      </c>
      <c r="N11" s="33" t="s">
        <v>60</v>
      </c>
      <c r="O11" s="33">
        <v>28.39</v>
      </c>
      <c r="P11" s="33">
        <v>30.94</v>
      </c>
      <c r="Q11" s="33">
        <v>38.380000000000003</v>
      </c>
      <c r="R11" s="33">
        <v>47.6</v>
      </c>
      <c r="S11" s="33">
        <v>59.03</v>
      </c>
      <c r="U11">
        <f t="shared" si="0"/>
        <v>30.79175704989154</v>
      </c>
      <c r="W11">
        <v>6.9</v>
      </c>
      <c r="X11">
        <f t="shared" si="1"/>
        <v>60.444000000000003</v>
      </c>
      <c r="Y11" t="b">
        <f t="shared" si="2"/>
        <v>1</v>
      </c>
      <c r="Z11">
        <v>0.42</v>
      </c>
      <c r="AA11">
        <f t="shared" si="3"/>
        <v>143.91428571428574</v>
      </c>
      <c r="AB11">
        <v>170</v>
      </c>
      <c r="AC11" t="b">
        <f t="shared" si="4"/>
        <v>1</v>
      </c>
    </row>
    <row r="12" spans="2:29" ht="18.75" customHeight="1" x14ac:dyDescent="0.35">
      <c r="B12" s="29"/>
      <c r="C12" s="29"/>
      <c r="D12" s="29"/>
      <c r="E12" s="29"/>
      <c r="F12" s="29" t="s">
        <v>61</v>
      </c>
      <c r="G12" s="29">
        <v>0.93500000000000005</v>
      </c>
      <c r="H12" s="29"/>
      <c r="I12" s="29"/>
      <c r="J12" s="29"/>
      <c r="M12" s="29" t="s">
        <v>22</v>
      </c>
      <c r="N12" s="29" t="s">
        <v>61</v>
      </c>
      <c r="O12" s="29">
        <v>38.909999999999997</v>
      </c>
      <c r="P12" s="29">
        <v>40.479999999999997</v>
      </c>
      <c r="Q12" s="29">
        <v>44.7</v>
      </c>
      <c r="R12" s="29">
        <v>49.35</v>
      </c>
      <c r="S12" s="29">
        <v>54.48</v>
      </c>
      <c r="U12">
        <f t="shared" si="0"/>
        <v>41.61497326203208</v>
      </c>
      <c r="W12">
        <v>7.5</v>
      </c>
      <c r="X12">
        <f t="shared" si="1"/>
        <v>65.7</v>
      </c>
      <c r="Y12" t="b">
        <f t="shared" si="2"/>
        <v>1</v>
      </c>
      <c r="Z12">
        <v>0.41</v>
      </c>
      <c r="AA12">
        <f t="shared" si="3"/>
        <v>160.2439024390244</v>
      </c>
      <c r="AB12">
        <v>236</v>
      </c>
      <c r="AC12" t="b">
        <f t="shared" si="4"/>
        <v>1</v>
      </c>
    </row>
    <row r="13" spans="2:29" ht="18.75" customHeight="1" x14ac:dyDescent="0.35">
      <c r="B13" s="33"/>
      <c r="C13" s="33"/>
      <c r="D13" s="33"/>
      <c r="E13" s="33"/>
      <c r="F13" s="33" t="s">
        <v>62</v>
      </c>
      <c r="G13" s="33">
        <v>0.92400000000000004</v>
      </c>
      <c r="H13" s="33"/>
      <c r="I13" s="33"/>
      <c r="J13" s="33"/>
      <c r="M13" s="33" t="s">
        <v>22</v>
      </c>
      <c r="N13" s="33" t="s">
        <v>62</v>
      </c>
      <c r="O13" s="33">
        <v>55.36</v>
      </c>
      <c r="P13" s="33">
        <v>57.82</v>
      </c>
      <c r="Q13" s="33">
        <v>64.47</v>
      </c>
      <c r="R13" s="33">
        <v>71.88</v>
      </c>
      <c r="S13" s="33">
        <v>80.14</v>
      </c>
      <c r="U13">
        <f t="shared" si="0"/>
        <v>59.913419913419908</v>
      </c>
      <c r="W13">
        <v>10.8</v>
      </c>
      <c r="X13">
        <f t="shared" si="1"/>
        <v>94.608000000000004</v>
      </c>
      <c r="Y13" t="b">
        <f t="shared" si="2"/>
        <v>1</v>
      </c>
      <c r="Z13">
        <v>0.48</v>
      </c>
      <c r="AA13">
        <f t="shared" si="3"/>
        <v>197.10000000000002</v>
      </c>
      <c r="AB13">
        <v>292</v>
      </c>
      <c r="AC13" t="b">
        <f t="shared" si="4"/>
        <v>1</v>
      </c>
    </row>
    <row r="14" spans="2:29" ht="18.75" customHeight="1" x14ac:dyDescent="0.35">
      <c r="B14" s="29"/>
      <c r="C14" s="29"/>
      <c r="D14" s="29"/>
      <c r="E14" s="29"/>
      <c r="F14" s="29" t="s">
        <v>63</v>
      </c>
      <c r="G14" s="29">
        <v>0.94799999999999995</v>
      </c>
      <c r="H14" s="29"/>
      <c r="I14" s="29"/>
      <c r="J14" s="29"/>
      <c r="M14" s="29" t="s">
        <v>22</v>
      </c>
      <c r="N14" s="29" t="s">
        <v>63</v>
      </c>
      <c r="O14" s="29">
        <v>52.86</v>
      </c>
      <c r="P14" s="29">
        <v>56.41</v>
      </c>
      <c r="Q14" s="29">
        <v>66.349999999999994</v>
      </c>
      <c r="R14" s="29">
        <v>78.040000000000006</v>
      </c>
      <c r="S14" s="29">
        <v>91.8</v>
      </c>
      <c r="U14">
        <f t="shared" si="0"/>
        <v>55.75949367088608</v>
      </c>
      <c r="W14">
        <v>10.1</v>
      </c>
      <c r="X14">
        <f t="shared" si="1"/>
        <v>88.475999999999999</v>
      </c>
      <c r="Y14" t="b">
        <f t="shared" si="2"/>
        <v>1</v>
      </c>
      <c r="Z14">
        <v>0.54</v>
      </c>
      <c r="AA14">
        <f t="shared" si="3"/>
        <v>163.84444444444443</v>
      </c>
      <c r="AB14">
        <v>240</v>
      </c>
      <c r="AC14" t="b">
        <f t="shared" si="4"/>
        <v>1</v>
      </c>
    </row>
    <row r="15" spans="2:29" ht="18.75" customHeight="1" x14ac:dyDescent="0.35">
      <c r="B15" s="33"/>
      <c r="C15" s="33"/>
      <c r="D15" s="33"/>
      <c r="E15" s="33"/>
      <c r="F15" s="33" t="s">
        <v>64</v>
      </c>
      <c r="G15" s="33">
        <v>0.92700000000000005</v>
      </c>
      <c r="H15" s="33"/>
      <c r="I15" s="33"/>
      <c r="J15" s="33"/>
      <c r="M15" s="33" t="s">
        <v>22</v>
      </c>
      <c r="N15" s="33" t="s">
        <v>64</v>
      </c>
      <c r="O15" s="33">
        <v>87.17</v>
      </c>
      <c r="P15" s="33">
        <v>92.66</v>
      </c>
      <c r="Q15" s="33">
        <v>107.94</v>
      </c>
      <c r="R15" s="33">
        <v>125.74</v>
      </c>
      <c r="S15" s="33">
        <v>146.47999999999999</v>
      </c>
      <c r="U15">
        <f t="shared" si="0"/>
        <v>94.034519956850048</v>
      </c>
      <c r="W15">
        <v>17</v>
      </c>
      <c r="X15">
        <f t="shared" si="1"/>
        <v>148.91999999999999</v>
      </c>
      <c r="Y15" t="b">
        <f t="shared" si="2"/>
        <v>1</v>
      </c>
      <c r="Z15">
        <v>0.56999999999999995</v>
      </c>
      <c r="AA15">
        <f t="shared" si="3"/>
        <v>261.26315789473682</v>
      </c>
      <c r="AB15">
        <v>384</v>
      </c>
      <c r="AC15" t="b">
        <f t="shared" si="4"/>
        <v>1</v>
      </c>
    </row>
    <row r="16" spans="2:29" ht="18.75" customHeight="1" x14ac:dyDescent="0.35">
      <c r="B16" s="29"/>
      <c r="C16" s="29"/>
      <c r="D16" s="29"/>
      <c r="E16" s="29"/>
      <c r="F16" s="29" t="s">
        <v>65</v>
      </c>
      <c r="G16" s="29">
        <v>0.95899999999999996</v>
      </c>
      <c r="H16" s="29"/>
      <c r="I16" s="29"/>
      <c r="J16" s="29"/>
      <c r="M16" s="29" t="s">
        <v>22</v>
      </c>
      <c r="N16" s="29" t="s">
        <v>65</v>
      </c>
      <c r="O16" s="29">
        <v>31.13</v>
      </c>
      <c r="P16" s="29">
        <v>33.28</v>
      </c>
      <c r="Q16" s="29">
        <v>39.340000000000003</v>
      </c>
      <c r="R16" s="29">
        <v>46.5</v>
      </c>
      <c r="S16" s="29">
        <v>54.96</v>
      </c>
      <c r="U16">
        <f t="shared" si="0"/>
        <v>32.46089676746611</v>
      </c>
      <c r="W16">
        <v>5.9</v>
      </c>
      <c r="X16">
        <f t="shared" si="1"/>
        <v>51.684000000000005</v>
      </c>
      <c r="Y16" t="b">
        <f t="shared" si="2"/>
        <v>1</v>
      </c>
      <c r="Z16">
        <v>0.44</v>
      </c>
      <c r="AA16">
        <f t="shared" si="3"/>
        <v>117.46363636363637</v>
      </c>
      <c r="AB16">
        <v>174</v>
      </c>
      <c r="AC16" t="b">
        <f t="shared" si="4"/>
        <v>1</v>
      </c>
    </row>
    <row r="17" spans="2:29" ht="18.75" customHeight="1" x14ac:dyDescent="0.35">
      <c r="B17" s="33"/>
      <c r="C17" s="33"/>
      <c r="D17" s="33"/>
      <c r="E17" s="33"/>
      <c r="F17" s="33" t="s">
        <v>66</v>
      </c>
      <c r="G17" s="33">
        <v>0.94399999999999995</v>
      </c>
      <c r="H17" s="33"/>
      <c r="I17" s="33"/>
      <c r="J17" s="33"/>
      <c r="M17" s="33" t="s">
        <v>22</v>
      </c>
      <c r="N17" s="33" t="s">
        <v>66</v>
      </c>
      <c r="O17" s="33">
        <v>42.42</v>
      </c>
      <c r="P17" s="33">
        <v>44.22</v>
      </c>
      <c r="Q17" s="33">
        <v>49.06</v>
      </c>
      <c r="R17" s="33">
        <v>54.44</v>
      </c>
      <c r="S17" s="33">
        <v>60.4</v>
      </c>
      <c r="U17">
        <f t="shared" si="0"/>
        <v>44.936440677966104</v>
      </c>
      <c r="W17">
        <v>8.1</v>
      </c>
      <c r="X17">
        <f t="shared" si="1"/>
        <v>70.955999999999989</v>
      </c>
      <c r="Y17" t="b">
        <f t="shared" si="2"/>
        <v>1</v>
      </c>
      <c r="Z17">
        <v>0.6</v>
      </c>
      <c r="AA17">
        <f t="shared" si="3"/>
        <v>118.25999999999999</v>
      </c>
      <c r="AB17">
        <v>174</v>
      </c>
      <c r="AC17" t="b">
        <f t="shared" si="4"/>
        <v>1</v>
      </c>
    </row>
    <row r="18" spans="2:29" ht="18.75" customHeight="1" x14ac:dyDescent="0.35">
      <c r="B18" s="29"/>
      <c r="C18" s="29"/>
      <c r="D18" s="29"/>
      <c r="E18" s="29"/>
      <c r="F18" s="29" t="s">
        <v>67</v>
      </c>
      <c r="G18" s="29">
        <v>0.92900000000000005</v>
      </c>
      <c r="H18" s="29"/>
      <c r="I18" s="29"/>
      <c r="J18" s="29"/>
      <c r="M18" s="29" t="s">
        <v>22</v>
      </c>
      <c r="N18" s="29" t="s">
        <v>67</v>
      </c>
      <c r="O18" s="29">
        <v>68.81</v>
      </c>
      <c r="P18" s="29">
        <v>70.19</v>
      </c>
      <c r="Q18" s="29">
        <v>73.77</v>
      </c>
      <c r="R18" s="29">
        <v>77.540000000000006</v>
      </c>
      <c r="S18" s="29">
        <v>81.489999999999995</v>
      </c>
      <c r="U18">
        <f t="shared" si="0"/>
        <v>74.068891280947255</v>
      </c>
      <c r="W18">
        <v>13.4</v>
      </c>
      <c r="X18">
        <f t="shared" si="1"/>
        <v>117.384</v>
      </c>
      <c r="Y18" t="b">
        <f t="shared" si="2"/>
        <v>1</v>
      </c>
      <c r="Z18">
        <v>0.56000000000000005</v>
      </c>
      <c r="AA18">
        <f t="shared" si="3"/>
        <v>209.6142857142857</v>
      </c>
      <c r="AB18">
        <v>308</v>
      </c>
      <c r="AC18" t="b">
        <f t="shared" si="4"/>
        <v>1</v>
      </c>
    </row>
    <row r="19" spans="2:29" ht="18.75" customHeight="1" x14ac:dyDescent="0.35">
      <c r="B19" s="33"/>
      <c r="C19" s="33"/>
      <c r="D19" s="33"/>
      <c r="E19" s="33"/>
      <c r="F19" s="33" t="s">
        <v>68</v>
      </c>
      <c r="G19" s="33">
        <v>0.92600000000000005</v>
      </c>
      <c r="H19" s="33"/>
      <c r="I19" s="33"/>
      <c r="J19" s="33"/>
      <c r="M19" s="33" t="s">
        <v>22</v>
      </c>
      <c r="N19" s="33" t="s">
        <v>68</v>
      </c>
      <c r="O19" s="33">
        <v>41.61</v>
      </c>
      <c r="P19" s="33">
        <v>43.46</v>
      </c>
      <c r="Q19" s="33">
        <v>48.46</v>
      </c>
      <c r="R19" s="33">
        <v>54.03</v>
      </c>
      <c r="S19" s="33">
        <v>60.24</v>
      </c>
      <c r="U19">
        <f t="shared" si="0"/>
        <v>44.93520518358531</v>
      </c>
      <c r="W19">
        <v>8.1</v>
      </c>
      <c r="X19">
        <f t="shared" si="1"/>
        <v>70.955999999999989</v>
      </c>
      <c r="Y19" t="b">
        <f t="shared" si="2"/>
        <v>1</v>
      </c>
      <c r="Z19">
        <v>0.46</v>
      </c>
      <c r="AA19">
        <f t="shared" si="3"/>
        <v>154.25217391304344</v>
      </c>
      <c r="AB19">
        <v>228</v>
      </c>
      <c r="AC19" t="b">
        <f t="shared" si="4"/>
        <v>1</v>
      </c>
    </row>
    <row r="20" spans="2:29" ht="18.75" customHeight="1" thickBot="1" x14ac:dyDescent="0.4">
      <c r="B20" s="9"/>
      <c r="C20" s="9"/>
      <c r="D20" s="9"/>
      <c r="E20" s="9"/>
      <c r="F20" s="9" t="s">
        <v>69</v>
      </c>
      <c r="G20" s="9">
        <v>0.94399999999999995</v>
      </c>
      <c r="H20" s="9"/>
      <c r="I20" s="9"/>
      <c r="J20" s="9"/>
      <c r="M20" s="9" t="s">
        <v>22</v>
      </c>
      <c r="N20" s="9" t="s">
        <v>69</v>
      </c>
      <c r="O20" s="9">
        <v>35.35</v>
      </c>
      <c r="P20" s="9">
        <v>36.42</v>
      </c>
      <c r="Q20" s="9">
        <v>39.229999999999997</v>
      </c>
      <c r="R20" s="9">
        <v>42.27</v>
      </c>
      <c r="S20" s="9">
        <v>45.53</v>
      </c>
      <c r="U20">
        <f t="shared" si="0"/>
        <v>37.447033898305087</v>
      </c>
      <c r="W20">
        <v>6.8</v>
      </c>
      <c r="X20">
        <f t="shared" si="1"/>
        <v>59.567999999999998</v>
      </c>
      <c r="Y20" t="b">
        <f t="shared" si="2"/>
        <v>1</v>
      </c>
      <c r="Z20">
        <v>0.51</v>
      </c>
      <c r="AA20">
        <f t="shared" si="3"/>
        <v>116.8</v>
      </c>
      <c r="AB20">
        <v>172</v>
      </c>
      <c r="AC20" t="b">
        <f t="shared" si="4"/>
        <v>1</v>
      </c>
    </row>
  </sheetData>
  <mergeCells count="1">
    <mergeCell ref="O6:S6"/>
  </mergeCells>
  <phoneticPr fontId="17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6DE5-E229-4657-B3B4-5811167ED449}">
  <dimension ref="B2:D5"/>
  <sheetViews>
    <sheetView workbookViewId="0">
      <selection activeCell="F8" sqref="F8"/>
    </sheetView>
  </sheetViews>
  <sheetFormatPr defaultRowHeight="14.5" x14ac:dyDescent="0.35"/>
  <cols>
    <col min="2" max="2" width="19.7265625" customWidth="1"/>
    <col min="3" max="3" width="18.6328125" customWidth="1"/>
    <col min="4" max="4" width="14.26953125" customWidth="1"/>
  </cols>
  <sheetData>
    <row r="2" spans="2:4" ht="18.75" customHeight="1" x14ac:dyDescent="0.35">
      <c r="B2" s="30"/>
      <c r="C2" s="30" t="s">
        <v>126</v>
      </c>
      <c r="D2" s="30"/>
    </row>
    <row r="3" spans="2:4" ht="26" x14ac:dyDescent="0.35">
      <c r="B3" s="27" t="s">
        <v>29</v>
      </c>
      <c r="C3" s="27" t="s">
        <v>3</v>
      </c>
      <c r="D3" s="27" t="str">
        <f>FI_Comm!C7</f>
        <v>NAT_GAS</v>
      </c>
    </row>
    <row r="4" spans="2:4" ht="15" thickBot="1" x14ac:dyDescent="0.4">
      <c r="B4" s="31" t="s">
        <v>97</v>
      </c>
      <c r="C4" s="31"/>
      <c r="D4" s="31"/>
    </row>
    <row r="5" spans="2:4" ht="18.75" customHeight="1" thickBot="1" x14ac:dyDescent="0.4">
      <c r="B5" s="9" t="str">
        <f>FI_Process!D10</f>
        <v>EX_ELE_NAT_GAS</v>
      </c>
      <c r="C5" s="9" t="str">
        <f>FI_Comm!C12</f>
        <v>CO2</v>
      </c>
      <c r="D5" s="9">
        <f>55.5*3.6</f>
        <v>199.8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FI_Comm</vt:lpstr>
      <vt:lpstr>FI_Process</vt:lpstr>
      <vt:lpstr>Supply</vt:lpstr>
      <vt:lpstr>Power Plants</vt:lpstr>
      <vt:lpstr>Storage</vt:lpstr>
      <vt:lpstr>Demand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2015-06-05T18:17:20Z</dcterms:created>
  <dcterms:modified xsi:type="dcterms:W3CDTF">2025-02-08T00:05:28Z</dcterms:modified>
</cp:coreProperties>
</file>