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bRES_TMPL/"/>
    </mc:Choice>
  </mc:AlternateContent>
  <xr:revisionPtr revIDLastSave="3484" documentId="13_ncr:40009_{8CA71BF2-DEE8-40C0-AEE1-90556EBA6D7C}" xr6:coauthVersionLast="47" xr6:coauthVersionMax="47" xr10:uidLastSave="{9FE4D8EC-5920-451D-ADEC-03557ACFA461}"/>
  <bookViews>
    <workbookView xWindow="-108" yWindow="-108" windowWidth="46296" windowHeight="18816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9" l="1"/>
  <c r="AL13" i="9"/>
  <c r="AM13" i="9"/>
  <c r="AN13" i="9"/>
  <c r="AM10" i="9"/>
  <c r="AN10" i="9"/>
  <c r="AL10" i="9"/>
  <c r="AM5" i="9"/>
  <c r="AL5" i="9"/>
  <c r="AL7" i="9" s="1"/>
  <c r="AM7" i="9"/>
  <c r="AN5" i="9"/>
  <c r="AN7" i="9" s="1"/>
  <c r="B9" i="9"/>
  <c r="AD32" i="9"/>
  <c r="AD29" i="9"/>
  <c r="AD26" i="9"/>
  <c r="C13" i="9" l="1"/>
  <c r="C14" i="9"/>
  <c r="C15" i="9"/>
  <c r="C16" i="9"/>
  <c r="B14" i="9"/>
  <c r="B15" i="9"/>
  <c r="B16" i="9"/>
  <c r="B13" i="9"/>
  <c r="C10" i="9"/>
  <c r="C11" i="9"/>
  <c r="B11" i="9"/>
  <c r="B10" i="9"/>
  <c r="C9" i="9"/>
  <c r="C8" i="9"/>
  <c r="B8" i="9"/>
  <c r="B82" i="9"/>
  <c r="B81" i="9"/>
  <c r="D14" i="9"/>
  <c r="D10" i="9"/>
  <c r="BF17" i="9"/>
  <c r="BG17" i="9"/>
  <c r="BH17" i="9"/>
  <c r="BI17" i="9"/>
  <c r="BJ17" i="9"/>
  <c r="BK17" i="9"/>
  <c r="BF12" i="9"/>
  <c r="BG12" i="9"/>
  <c r="BH12" i="9"/>
  <c r="BI12" i="9"/>
  <c r="BJ12" i="9"/>
  <c r="BK12" i="9"/>
  <c r="BC9" i="9"/>
  <c r="BD9" i="9"/>
  <c r="BE9" i="9"/>
  <c r="BC10" i="9"/>
  <c r="BD10" i="9"/>
  <c r="BE10" i="9"/>
  <c r="BC11" i="9"/>
  <c r="BD11" i="9"/>
  <c r="BE11" i="9"/>
  <c r="BC12" i="9"/>
  <c r="BD12" i="9"/>
  <c r="BE12" i="9"/>
  <c r="BC13" i="9"/>
  <c r="BD13" i="9"/>
  <c r="BE13" i="9"/>
  <c r="BC14" i="9"/>
  <c r="BD14" i="9"/>
  <c r="BE14" i="9"/>
  <c r="BC15" i="9"/>
  <c r="BD15" i="9"/>
  <c r="BE15" i="9"/>
  <c r="BC16" i="9"/>
  <c r="BD16" i="9"/>
  <c r="BE16" i="9"/>
  <c r="BC17" i="9"/>
  <c r="BD17" i="9"/>
  <c r="BE17" i="9"/>
  <c r="BD8" i="9"/>
  <c r="BE8" i="9"/>
  <c r="BC8" i="9"/>
  <c r="AO18" i="9"/>
  <c r="D11" i="9"/>
  <c r="D30" i="9"/>
  <c r="D27" i="9"/>
  <c r="D16" i="9"/>
  <c r="D15" i="9"/>
  <c r="D13" i="9"/>
  <c r="D24" i="9"/>
  <c r="D9" i="9"/>
  <c r="D8" i="9"/>
  <c r="E10" i="9" l="1"/>
  <c r="E11" i="9" s="1"/>
  <c r="E30" i="9"/>
  <c r="E27" i="9"/>
  <c r="E16" i="9"/>
  <c r="E15" i="9"/>
  <c r="E14" i="9"/>
  <c r="E13" i="9"/>
  <c r="E24" i="9"/>
  <c r="E9" i="9"/>
  <c r="E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tc={46BA1A84-EF03-4480-9F5F-73B207142B8A}</author>
    <author>tc={94DE1A5C-B944-4D7C-B741-B48F7FEC66AD}</author>
    <author>tc={C9F06AC8-2196-41DE-8FE9-A8F30E1DAC7C}</author>
    <author>tc={E8EF7BE0-8D33-4335-9465-4193CC960928}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AT11" authorId="1" shapeId="0" xr:uid="{46BA1A84-EF03-4480-9F5F-73B207142B8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1500 (2020) -&gt; 1150 (2050)</t>
      </text>
    </comment>
    <comment ref="AW12" authorId="2" shapeId="0" xr:uid="{94DE1A5C-B944-4D7C-B741-B48F7FEC66A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3050 (2020) -&gt; 2450 (2030)</t>
      </text>
    </comment>
    <comment ref="AZ12" authorId="3" shapeId="0" xr:uid="{C9F06AC8-2196-41DE-8FE9-A8F30E1DAC7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2450 (2031) -&gt; 1850 (2050)</t>
      </text>
    </comment>
    <comment ref="AT13" authorId="4" shapeId="0" xr:uid="{E8EF7BE0-8D33-4335-9465-4193CC9609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1100 (2020) - 780 (2050)</t>
      </text>
    </comment>
    <comment ref="E22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38" authorId="5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38" authorId="5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38" authorId="5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58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8" authorId="6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8" authorId="5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8" authorId="5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8" authorId="5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60" authorId="6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<sst xmlns="http://schemas.openxmlformats.org/spreadsheetml/2006/main" count="398" uniqueCount="178">
  <si>
    <t>* declare and characterize the new coupled heat and power plants</t>
  </si>
  <si>
    <t>Nakła investycyjny</t>
  </si>
  <si>
    <t>Stałe</t>
  </si>
  <si>
    <t>Zmienne</t>
  </si>
  <si>
    <t>Euro</t>
  </si>
  <si>
    <t>tys E/MW</t>
  </si>
  <si>
    <t>Euro/MWh</t>
  </si>
  <si>
    <t>electricity power plants</t>
  </si>
  <si>
    <t>Euro/kW</t>
  </si>
  <si>
    <t>E/kW</t>
  </si>
  <si>
    <t>Euro/GJ</t>
  </si>
  <si>
    <t>~FI_T</t>
  </si>
  <si>
    <t>2.12. Założenia dotyczące kosztów technologii Załącznik 3. do aKPEiK https://www.gov.pl/web/klimat/projekt-krajowego-planu-w-dziedzinie-energii-i-klimatu-do-2030-r--wersja-do-konsultacji-publicznych-z-102024-r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</si>
  <si>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</si>
  <si>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</si>
  <si>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</si>
  <si>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</si>
  <si>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</si>
  <si>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</si>
  <si>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</si>
  <si>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</si>
  <si>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</si>
  <si>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</si>
  <si>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</si>
  <si>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</si>
  <si>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</si>
  <si>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</si>
  <si>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</si>
  <si>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</si>
  <si>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</si>
  <si>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</si>
  <si>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</si>
  <si>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</si>
  <si>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</si>
  <si>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</si>
  <si>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</si>
  <si>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</si>
  <si>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</si>
  <si>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</si>
  <si>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</si>
  <si>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</si>
  <si>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</si>
  <si>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</si>
  <si>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</si>
  <si>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</si>
  <si>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</si>
  <si>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</si>
  <si>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zl/GJ</t>
  </si>
  <si>
    <t>EFF~2025</t>
  </si>
  <si>
    <t>FixCost 2020-2050</t>
  </si>
  <si>
    <t>Var Cost 2020-2050</t>
  </si>
  <si>
    <t>INV cost 2020-2050</t>
  </si>
  <si>
    <t>FixCost 2020-2030</t>
  </si>
  <si>
    <t>Var Cost 2020-2030</t>
  </si>
  <si>
    <t>INV cost 2020-2030</t>
  </si>
  <si>
    <t>FixCost 2031-2050</t>
  </si>
  <si>
    <t>Var Cost 2031-2050</t>
  </si>
  <si>
    <t>Investment cost 2031-2050</t>
  </si>
  <si>
    <t>\I:</t>
  </si>
  <si>
    <t>%</t>
  </si>
  <si>
    <t>Fixed cost</t>
  </si>
  <si>
    <t>Variable cost</t>
  </si>
  <si>
    <t>Zł/GJ</t>
  </si>
  <si>
    <t>PJ/GW</t>
  </si>
  <si>
    <t>źrudło</t>
  </si>
  <si>
    <t>[tys EUR/MW]</t>
  </si>
  <si>
    <t>[zŁ/kW]</t>
  </si>
  <si>
    <t>EUR/MW/a</t>
  </si>
  <si>
    <t>Założenia prognostyczne</t>
  </si>
  <si>
    <t>euro/kW</t>
  </si>
  <si>
    <t/>
  </si>
  <si>
    <t>Entso-e</t>
  </si>
  <si>
    <t xml:space="preserve">&lt;&lt; 5.9 Ogniwa fotowoltaiczne dachowe </t>
  </si>
  <si>
    <t xml:space="preserve">&lt;&lt;6.1 Bateryjne układy magazynowania
en. elektr. </t>
  </si>
  <si>
    <t>2025-2050    555↓225</t>
  </si>
  <si>
    <t>[€/kWh]</t>
  </si>
  <si>
    <t>Batteries</t>
  </si>
  <si>
    <t>Av_val</t>
  </si>
  <si>
    <t>eur/kWh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</si>
  <si>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</si>
  <si>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</si>
  <si>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</si>
  <si>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</si>
  <si>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</si>
  <si>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</si>
  <si>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</si>
  <si>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</si>
  <si>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</si>
  <si>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</si>
  <si>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NEW_PHS</t>
  </si>
  <si>
    <t>Hydro Pump Energy Storage</t>
  </si>
  <si>
    <t>NRG</t>
  </si>
  <si>
    <t>ACT</t>
  </si>
  <si>
    <t>NEW_UTI_BS</t>
  </si>
  <si>
    <t>Utility- Scale Battery Storage</t>
  </si>
  <si>
    <t>NEW_RES_BS</t>
  </si>
  <si>
    <t>Residential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</si>
  <si>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</si>
  <si>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</si>
  <si>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</si>
  <si>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</si>
  <si>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</si>
  <si>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</si>
  <si>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</si>
  <si>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</si>
  <si>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</si>
  <si>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</si>
  <si>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</si>
  <si>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</si>
  <si>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</si>
  <si>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</si>
  <si>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</si>
  <si>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</si>
  <si>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NEW_OCGT</t>
  </si>
  <si>
    <t xml:space="preserve">Natural Gas  - OCGT </t>
  </si>
  <si>
    <t>NEW_H2_CCGT</t>
  </si>
  <si>
    <t>Hydrogen CCGT</t>
  </si>
  <si>
    <t>NEW_NUC</t>
  </si>
  <si>
    <t xml:space="preserve">Nuclear </t>
  </si>
  <si>
    <t>NEW_WIND_ON</t>
  </si>
  <si>
    <t>Wind Onshore Turbine</t>
  </si>
  <si>
    <t>NEW_WIND_OFF</t>
  </si>
  <si>
    <t>Wind Offshore Turbine</t>
  </si>
  <si>
    <t>NEW_UTI_PV</t>
  </si>
  <si>
    <t>Photovoltaic Utility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</si>
  <si>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</si>
  <si>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</si>
  <si>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</si>
  <si>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</si>
  <si>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</si>
  <si>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</si>
  <si>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</si>
  <si>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</si>
  <si>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</si>
  <si>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</si>
  <si>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</si>
  <si>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</si>
  <si>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</si>
  <si>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</si>
  <si>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</si>
  <si>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</si>
  <si>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</si>
  <si>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</si>
  <si>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</si>
  <si>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</si>
  <si>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</si>
  <si>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</si>
  <si>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</si>
  <si>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</si>
  <si>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</si>
  <si>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HYD</t>
  </si>
  <si>
    <t xml:space="preserve">Hydro </t>
  </si>
  <si>
    <t>WIND_ON</t>
  </si>
  <si>
    <t>Wind Onshore</t>
  </si>
  <si>
    <t>WIND_OFF</t>
  </si>
  <si>
    <t>Wind Offshore</t>
  </si>
  <si>
    <t>SOLAR</t>
  </si>
  <si>
    <t>Solar</t>
  </si>
  <si>
    <t>H2</t>
  </si>
  <si>
    <t>Hydrogen</t>
  </si>
  <si>
    <t>URAN</t>
  </si>
  <si>
    <t>Uranium</t>
  </si>
  <si>
    <t>PP_BIOG</t>
  </si>
  <si>
    <t>Biogas (LF, WWTP, AGR)</t>
  </si>
  <si>
    <t>HC</t>
  </si>
  <si>
    <t>Hard Coal</t>
  </si>
  <si>
    <t>OIL</t>
  </si>
  <si>
    <t>Heavy Fuel Oil</t>
  </si>
  <si>
    <t>BIOM</t>
  </si>
  <si>
    <t>Biomass</t>
  </si>
  <si>
    <t>ENV</t>
  </si>
  <si>
    <t>CO2</t>
  </si>
  <si>
    <t>Carbon Dioxide - Combustion (Electricity Sector)</t>
  </si>
  <si>
    <t>kt</t>
  </si>
  <si>
    <t>static coefficients for combustion emissions</t>
  </si>
  <si>
    <t>~PRCCOMEMI</t>
  </si>
  <si>
    <t>BC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</si>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</sst>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1"/>
      <color rgb="FF000000"/>
      <name val="Calibri"/>
      <family val="2"/>
    </font>
  </fonts>
  <fills count="10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449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</cellStyleXfs>
  <cellXfs count="151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0" fontId="2" fillId="96" borderId="36" xfId="881" applyFont="1" applyFill="1" applyBorder="1"/>
    <xf numFmtId="0" fontId="2" fillId="97" borderId="0" xfId="881" applyFont="1" applyFill="1"/>
    <xf numFmtId="0" fontId="2" fillId="96" borderId="0" xfId="881" applyFont="1" applyFill="1"/>
    <xf numFmtId="185" fontId="2" fillId="96" borderId="36" xfId="0" applyNumberFormat="1" applyFont="1" applyFill="1" applyBorder="1"/>
    <xf numFmtId="185" fontId="2" fillId="98" borderId="0" xfId="0" applyNumberFormat="1" applyFont="1" applyFill="1"/>
    <xf numFmtId="0" fontId="107" fillId="94" borderId="38" xfId="768" applyFont="1" applyFill="1" applyBorder="1" applyAlignment="1">
      <alignment horizontal="center" vertical="center" wrapText="1"/>
    </xf>
    <xf numFmtId="0" fontId="0" fillId="95" borderId="38" xfId="0" applyFill="1" applyBorder="1" applyAlignment="1">
      <alignment horizontal="center" vertical="center" wrapText="1"/>
    </xf>
    <xf numFmtId="2" fontId="0" fillId="96" borderId="38" xfId="0" applyNumberFormat="1" applyFill="1" applyBorder="1"/>
    <xf numFmtId="1" fontId="0" fillId="96" borderId="38" xfId="0" applyNumberFormat="1" applyFill="1" applyBorder="1"/>
    <xf numFmtId="0" fontId="0" fillId="0" borderId="38" xfId="0" applyBorder="1"/>
    <xf numFmtId="2" fontId="0" fillId="97" borderId="38" xfId="0" applyNumberFormat="1" applyFill="1" applyBorder="1"/>
    <xf numFmtId="1" fontId="0" fillId="97" borderId="38" xfId="0" applyNumberFormat="1" applyFill="1" applyBorder="1"/>
    <xf numFmtId="2" fontId="107" fillId="96" borderId="38" xfId="0" applyNumberFormat="1" applyFont="1" applyFill="1" applyBorder="1"/>
    <xf numFmtId="1" fontId="107" fillId="96" borderId="38" xfId="0" applyNumberFormat="1" applyFont="1" applyFill="1" applyBorder="1"/>
    <xf numFmtId="2" fontId="107" fillId="97" borderId="38" xfId="0" applyNumberFormat="1" applyFont="1" applyFill="1" applyBorder="1"/>
    <xf numFmtId="1" fontId="107" fillId="97" borderId="38" xfId="0" applyNumberFormat="1" applyFont="1" applyFill="1" applyBorder="1"/>
    <xf numFmtId="2" fontId="107" fillId="99" borderId="38" xfId="0" applyNumberFormat="1" applyFont="1" applyFill="1" applyBorder="1"/>
    <xf numFmtId="1" fontId="0" fillId="99" borderId="38" xfId="0" applyNumberFormat="1" applyFill="1" applyBorder="1"/>
    <xf numFmtId="0" fontId="0" fillId="99" borderId="38" xfId="0" applyFill="1" applyBorder="1"/>
    <xf numFmtId="2" fontId="0" fillId="99" borderId="38" xfId="0" applyNumberFormat="1" applyFill="1" applyBorder="1"/>
    <xf numFmtId="1" fontId="107" fillId="99" borderId="38" xfId="0" applyNumberFormat="1" applyFont="1" applyFill="1" applyBorder="1"/>
    <xf numFmtId="0" fontId="2" fillId="96" borderId="37" xfId="88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6" borderId="36" xfId="881" applyFont="1" applyFill="1" applyBorder="1" applyAlignment="1">
      <alignment horizontal="left"/>
    </xf>
    <xf numFmtId="0" fontId="2" fillId="97" borderId="0" xfId="881" applyFont="1" applyFill="1" applyAlignment="1">
      <alignment horizontal="left"/>
    </xf>
    <xf numFmtId="0" fontId="2" fillId="96" borderId="0" xfId="881" applyFont="1" applyFill="1" applyAlignment="1">
      <alignment horizontal="left"/>
    </xf>
    <xf numFmtId="185" fontId="2" fillId="96" borderId="37" xfId="881" applyNumberFormat="1" applyFont="1" applyFill="1" applyBorder="1" applyAlignment="1">
      <alignment horizontal="left"/>
    </xf>
    <xf numFmtId="185" fontId="2" fillId="99" borderId="0" xfId="0" applyNumberFormat="1" applyFont="1" applyFill="1"/>
    <xf numFmtId="0" fontId="2" fillId="100" borderId="36" xfId="881" applyFont="1" applyFill="1" applyBorder="1"/>
    <xf numFmtId="1" fontId="2" fillId="100" borderId="36" xfId="0" applyNumberFormat="1" applyFont="1" applyFill="1" applyBorder="1"/>
    <xf numFmtId="2" fontId="2" fillId="100" borderId="36" xfId="768" applyNumberFormat="1" applyFill="1" applyBorder="1"/>
    <xf numFmtId="168" fontId="2" fillId="100" borderId="36" xfId="768" applyNumberFormat="1" applyFill="1" applyBorder="1"/>
    <xf numFmtId="1" fontId="2" fillId="100" borderId="36" xfId="768" applyNumberFormat="1" applyFill="1" applyBorder="1"/>
    <xf numFmtId="0" fontId="2" fillId="100" borderId="0" xfId="881" applyFont="1" applyFill="1"/>
    <xf numFmtId="1" fontId="2" fillId="100" borderId="0" xfId="0" applyNumberFormat="1" applyFont="1" applyFill="1"/>
    <xf numFmtId="2" fontId="2" fillId="100" borderId="0" xfId="768" applyNumberFormat="1" applyFill="1"/>
    <xf numFmtId="168" fontId="2" fillId="100" borderId="0" xfId="768" applyNumberFormat="1" applyFill="1"/>
    <xf numFmtId="1" fontId="2" fillId="100" borderId="0" xfId="768" applyNumberFormat="1" applyFill="1"/>
    <xf numFmtId="0" fontId="0" fillId="100" borderId="0" xfId="0" applyFill="1"/>
    <xf numFmtId="1" fontId="107" fillId="100" borderId="0" xfId="0" applyNumberFormat="1" applyFont="1" applyFill="1"/>
    <xf numFmtId="2" fontId="107" fillId="100" borderId="0" xfId="768" applyNumberFormat="1" applyFont="1" applyFill="1"/>
    <xf numFmtId="168" fontId="107" fillId="100" borderId="0" xfId="768" applyNumberFormat="1" applyFont="1" applyFill="1"/>
    <xf numFmtId="1" fontId="107" fillId="100" borderId="0" xfId="768" applyNumberFormat="1" applyFont="1" applyFill="1"/>
    <xf numFmtId="185" fontId="2" fillId="100" borderId="37" xfId="881" applyNumberFormat="1" applyFont="1" applyFill="1" applyBorder="1"/>
    <xf numFmtId="1" fontId="2" fillId="100" borderId="37" xfId="0" applyNumberFormat="1" applyFont="1" applyFill="1" applyBorder="1"/>
    <xf numFmtId="2" fontId="2" fillId="100" borderId="37" xfId="768" applyNumberFormat="1" applyFill="1" applyBorder="1"/>
    <xf numFmtId="168" fontId="2" fillId="100" borderId="37" xfId="768" applyNumberFormat="1" applyFill="1" applyBorder="1"/>
    <xf numFmtId="1" fontId="2" fillId="100" borderId="37" xfId="768" applyNumberFormat="1" applyFill="1" applyBorder="1"/>
    <xf numFmtId="0" fontId="2" fillId="98" borderId="36" xfId="881" applyFont="1" applyFill="1" applyBorder="1"/>
    <xf numFmtId="2" fontId="2" fillId="98" borderId="36" xfId="768" applyNumberFormat="1" applyFill="1" applyBorder="1"/>
    <xf numFmtId="168" fontId="2" fillId="98" borderId="36" xfId="768" applyNumberFormat="1" applyFill="1" applyBorder="1"/>
    <xf numFmtId="0" fontId="2" fillId="98" borderId="0" xfId="881" applyFont="1" applyFill="1"/>
    <xf numFmtId="1" fontId="2" fillId="98" borderId="0" xfId="0" applyNumberFormat="1" applyFont="1" applyFill="1"/>
    <xf numFmtId="2" fontId="2" fillId="98" borderId="0" xfId="768" applyNumberFormat="1" applyFill="1"/>
    <xf numFmtId="168" fontId="2" fillId="98" borderId="0" xfId="768" applyNumberFormat="1" applyFill="1"/>
    <xf numFmtId="1" fontId="107" fillId="98" borderId="0" xfId="0" applyNumberFormat="1" applyFont="1" applyFill="1"/>
    <xf numFmtId="2" fontId="107" fillId="98" borderId="0" xfId="768" applyNumberFormat="1" applyFont="1" applyFill="1"/>
    <xf numFmtId="168" fontId="107" fillId="98" borderId="0" xfId="768" applyNumberFormat="1" applyFont="1" applyFill="1"/>
    <xf numFmtId="0" fontId="2" fillId="100" borderId="35" xfId="0" applyFont="1" applyFill="1" applyBorder="1" applyAlignment="1">
      <alignment horizontal="center" vertical="center" wrapText="1"/>
    </xf>
    <xf numFmtId="0" fontId="2" fillId="98" borderId="37" xfId="881" applyFont="1" applyFill="1" applyBorder="1"/>
    <xf numFmtId="0" fontId="2" fillId="98" borderId="37" xfId="0" applyFont="1" applyFill="1" applyBorder="1"/>
    <xf numFmtId="0" fontId="2" fillId="98" borderId="37" xfId="768" applyFill="1" applyBorder="1"/>
    <xf numFmtId="185" fontId="2" fillId="96" borderId="0" xfId="881" applyNumberFormat="1" applyFont="1" applyFill="1" applyAlignment="1">
      <alignment horizontal="left"/>
    </xf>
    <xf numFmtId="0" fontId="2" fillId="100" borderId="37" xfId="768" applyFill="1" applyBorder="1"/>
    <xf numFmtId="0" fontId="2" fillId="0" borderId="0" xfId="0" applyFont="1"/>
    <xf numFmtId="0" fontId="154" fillId="96" borderId="0" xfId="881" applyFont="1" applyFill="1"/>
    <xf numFmtId="0" fontId="154" fillId="97" borderId="0" xfId="881" applyFont="1" applyFill="1"/>
    <xf numFmtId="185" fontId="154" fillId="97" borderId="0" xfId="881" applyNumberFormat="1" applyFont="1" applyFill="1"/>
    <xf numFmtId="0" fontId="154" fillId="96" borderId="0" xfId="0" applyFont="1" applyFill="1"/>
    <xf numFmtId="0" fontId="154" fillId="97" borderId="0" xfId="0" applyFont="1" applyFill="1"/>
    <xf numFmtId="0" fontId="154" fillId="96" borderId="41" xfId="881" applyFont="1" applyFill="1" applyBorder="1"/>
    <xf numFmtId="185" fontId="156" fillId="96" borderId="0" xfId="0" applyNumberFormat="1" applyFont="1" applyFill="1"/>
    <xf numFmtId="0" fontId="155" fillId="94" borderId="42" xfId="0" applyFont="1" applyFill="1" applyBorder="1" applyAlignment="1">
      <alignment horizontal="center" vertical="center" wrapText="1"/>
    </xf>
    <xf numFmtId="0" fontId="154" fillId="95" borderId="43" xfId="0" applyFont="1" applyFill="1" applyBorder="1" applyAlignment="1">
      <alignment horizontal="center" vertical="center" wrapText="1"/>
    </xf>
    <xf numFmtId="0" fontId="154" fillId="101" borderId="39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42" xfId="768" applyFont="1" applyFill="1" applyBorder="1" applyAlignment="1">
      <alignment horizontal="center" vertical="center" wrapText="1"/>
    </xf>
    <xf numFmtId="0" fontId="155" fillId="94" borderId="42" xfId="43506" applyFont="1" applyFill="1" applyBorder="1" applyAlignment="1">
      <alignment horizontal="center" vertical="center" wrapText="1"/>
    </xf>
    <xf numFmtId="0" fontId="154" fillId="96" borderId="41" xfId="0" applyFont="1" applyFill="1" applyBorder="1"/>
    <xf numFmtId="0" fontId="154" fillId="100" borderId="0" xfId="881" applyFont="1" applyFill="1"/>
    <xf numFmtId="0" fontId="154" fillId="100" borderId="0" xfId="0" applyFont="1" applyFill="1"/>
    <xf numFmtId="185" fontId="155" fillId="94" borderId="42" xfId="0" applyNumberFormat="1" applyFont="1" applyFill="1" applyBorder="1" applyAlignment="1">
      <alignment horizontal="center" vertical="center" wrapText="1"/>
    </xf>
    <xf numFmtId="185" fontId="154" fillId="95" borderId="43" xfId="0" applyNumberFormat="1" applyFont="1" applyFill="1" applyBorder="1" applyAlignment="1">
      <alignment horizontal="center" vertical="center" wrapText="1"/>
    </xf>
    <xf numFmtId="0" fontId="154" fillId="97" borderId="41" xfId="881" applyFont="1" applyFill="1" applyBorder="1" applyAlignment="1">
      <alignment horizontal="left"/>
    </xf>
    <xf numFmtId="0" fontId="154" fillId="97" borderId="41" xfId="0" applyFont="1" applyFill="1" applyBorder="1"/>
    <xf numFmtId="0" fontId="2" fillId="97" borderId="37" xfId="881" applyFont="1" applyFill="1" applyBorder="1" applyAlignment="1">
      <alignment horizontal="left"/>
    </xf>
    <xf numFmtId="0" fontId="2" fillId="96" borderId="37" xfId="881" applyFont="1" applyFill="1" applyBorder="1" applyAlignment="1">
      <alignment horizontal="left"/>
    </xf>
    <xf numFmtId="1" fontId="2" fillId="98" borderId="37" xfId="0" applyNumberFormat="1" applyFont="1" applyFill="1" applyBorder="1"/>
    <xf numFmtId="2" fontId="2" fillId="98" borderId="37" xfId="768" applyNumberFormat="1" applyFill="1" applyBorder="1"/>
    <xf numFmtId="168" fontId="2" fillId="98" borderId="37" xfId="768" applyNumberFormat="1" applyFill="1" applyBorder="1"/>
    <xf numFmtId="0" fontId="0" fillId="0" borderId="0" xfId="0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center"/>
    </xf>
    <xf numFmtId="0" fontId="0" fillId="102" borderId="42" xfId="0" applyFill="1" applyBorder="1"/>
    <xf numFmtId="0" fontId="0" fillId="102" borderId="45" xfId="0" applyFill="1" applyBorder="1"/>
    <xf numFmtId="0" fontId="0" fillId="102" borderId="0" xfId="0" applyFill="1"/>
    <xf numFmtId="0" fontId="0" fillId="102" borderId="47" xfId="0" applyFill="1" applyBorder="1"/>
    <xf numFmtId="0" fontId="0" fillId="102" borderId="51" xfId="0" applyFill="1" applyBorder="1"/>
    <xf numFmtId="0" fontId="0" fillId="102" borderId="50" xfId="0" applyFill="1" applyBorder="1" applyAlignment="1">
      <alignment wrapText="1"/>
    </xf>
    <xf numFmtId="0" fontId="0" fillId="102" borderId="0" xfId="0" applyFill="1" applyAlignment="1">
      <alignment wrapText="1"/>
    </xf>
    <xf numFmtId="168" fontId="2" fillId="98" borderId="0" xfId="0" applyNumberFormat="1" applyFont="1" applyFill="1"/>
    <xf numFmtId="187" fontId="2" fillId="100" borderId="0" xfId="0" applyNumberFormat="1" applyFont="1" applyFill="1"/>
    <xf numFmtId="0" fontId="0" fillId="103" borderId="0" xfId="0" applyFill="1"/>
    <xf numFmtId="0" fontId="0" fillId="99" borderId="52" xfId="0" applyFill="1" applyBorder="1"/>
    <xf numFmtId="0" fontId="0" fillId="103" borderId="44" xfId="0" applyFill="1" applyBorder="1"/>
    <xf numFmtId="0" fontId="0" fillId="103" borderId="42" xfId="0" applyFill="1" applyBorder="1"/>
    <xf numFmtId="0" fontId="0" fillId="103" borderId="45" xfId="0" applyFill="1" applyBorder="1"/>
    <xf numFmtId="0" fontId="0" fillId="103" borderId="46" xfId="0" applyFill="1" applyBorder="1"/>
    <xf numFmtId="0" fontId="0" fillId="103" borderId="47" xfId="0" applyFill="1" applyBorder="1"/>
    <xf numFmtId="0" fontId="0" fillId="103" borderId="48" xfId="0" applyFill="1" applyBorder="1"/>
    <xf numFmtId="0" fontId="0" fillId="103" borderId="49" xfId="0" applyFill="1" applyBorder="1"/>
    <xf numFmtId="3" fontId="157" fillId="0" borderId="0" xfId="0" applyNumberFormat="1" applyFont="1"/>
    <xf numFmtId="0" fontId="107" fillId="0" borderId="0" xfId="0" applyFont="1"/>
    <xf numFmtId="168" fontId="154" fillId="96" borderId="0" xfId="0" applyNumberFormat="1" applyFont="1" applyFill="1"/>
    <xf numFmtId="168" fontId="154" fillId="97" borderId="0" xfId="0" applyNumberFormat="1" applyFont="1" applyFill="1"/>
    <xf numFmtId="185" fontId="2" fillId="89" borderId="37" xfId="0" applyNumberFormat="1" applyFont="1" applyFill="1" applyBorder="1"/>
    <xf numFmtId="0" fontId="0" fillId="0" borderId="0" xfId="0" applyAlignment="1">
      <alignment horizontal="left"/>
    </xf>
    <xf numFmtId="0" fontId="0" fillId="0" borderId="40" xfId="0" applyBorder="1" applyAlignment="1">
      <alignment horizontal="left"/>
    </xf>
    <xf numFmtId="0" fontId="0" fillId="102" borderId="0" xfId="0" applyFill="1" applyAlignment="1">
      <alignment horizontal="center" wrapText="1"/>
    </xf>
  </cellXfs>
  <cellStyles count="54497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" xfId="0" builtinId="0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41D947F2-DCD1-4B0E-A20E-B10958BEDBAF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1" dT="2024-12-17T15:02:33.27" personId="{41D947F2-DCD1-4B0E-A20E-B10958BEDBAF}" id="{46BA1A84-EF03-4480-9F5F-73B207142B8A}">
    <text>1500 (2020) -&gt; 1150 (2050)</text>
  </threadedComment>
  <threadedComment ref="AW12" dT="2024-12-17T15:05:47.36" personId="{41D947F2-DCD1-4B0E-A20E-B10958BEDBAF}" id="{94DE1A5C-B944-4D7C-B741-B48F7FEC66AD}">
    <text>3050 (2020) -&gt; 2450 (2030)</text>
  </threadedComment>
  <threadedComment ref="AZ12" dT="2024-12-17T15:06:11.22" personId="{41D947F2-DCD1-4B0E-A20E-B10958BEDBAF}" id="{C9F06AC8-2196-41DE-8FE9-A8F30E1DAC7C}">
    <text>2450 (2031) -&gt; 1850 (2050)</text>
  </threadedComment>
  <threadedComment ref="AT13" dT="2024-12-17T15:10:23.60" personId="{41D947F2-DCD1-4B0E-A20E-B10958BEDBAF}" id="{E8EF7BE0-8D33-4335-9465-4193CC960928}">
    <text>1100 (2020) - 780 (2050)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G89"/>
  <sheetViews>
    <sheetView tabSelected="1" topLeftCell="A51" zoomScale="107" zoomScaleNormal="107" workbookViewId="0">
      <pane xSplit="2" topLeftCell="C1" activePane="topRight" state="frozen"/>
      <selection pane="topRight" activeCell="B84" sqref="B84"/>
    </sheetView>
  </sheetViews>
  <sheetFormatPr defaultRowHeight="13.2"/>
  <cols>
    <col min="1" max="1" width="9.109375" customWidth="1"/>
    <col min="2" max="2" width="22.109375" customWidth="1"/>
    <col min="3" max="3" width="25.109375" customWidth="1"/>
    <col min="4" max="4" width="40.88671875" customWidth="1"/>
    <col min="5" max="5" width="13" customWidth="1"/>
    <col min="6" max="6" width="19.44140625" customWidth="1"/>
    <col min="7" max="7" width="9.6640625" customWidth="1"/>
    <col min="8" max="8" width="9.44140625" customWidth="1"/>
    <col min="9" max="18" width="7.88671875" customWidth="1"/>
    <col min="19" max="19" width="8.44140625" customWidth="1"/>
    <col min="20" max="20" width="7.88671875" customWidth="1"/>
    <col min="21" max="24" width="7.33203125" customWidth="1"/>
    <col min="25" max="25" width="8.44140625" customWidth="1"/>
    <col min="26" max="31" width="7.33203125" customWidth="1"/>
    <col min="32" max="32" width="10.5546875" customWidth="1"/>
    <col min="33" max="36" width="7.5546875" customWidth="1"/>
    <col min="37" max="37" width="8.109375" customWidth="1"/>
    <col min="38" max="38" width="14" customWidth="1"/>
    <col min="39" max="39" width="10.5546875" customWidth="1"/>
    <col min="40" max="41" width="9" customWidth="1"/>
    <col min="42" max="42" width="20.6640625" customWidth="1"/>
    <col min="43" max="43" width="9" customWidth="1"/>
    <col min="44" max="47" width="8.6640625" customWidth="1"/>
    <col min="48" max="48" width="10.44140625" customWidth="1"/>
    <col min="49" max="53" width="8.6640625" customWidth="1"/>
    <col min="54" max="58" width="12.109375" customWidth="1"/>
    <col min="59" max="59" width="12.44140625" customWidth="1"/>
    <col min="60" max="60" width="13.33203125" customWidth="1"/>
    <col min="61" max="69" width="12.109375" customWidth="1"/>
    <col min="70" max="87" width="9.109375" customWidth="1"/>
  </cols>
  <sheetData>
    <row r="1" spans="2:111" ht="26.4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130" t="s">
        <v>1</v>
      </c>
      <c r="AM1" s="125" t="s">
        <v>2</v>
      </c>
      <c r="AN1" s="125" t="s">
        <v>3</v>
      </c>
      <c r="AO1" s="126" t="s">
        <v>4</v>
      </c>
      <c r="AP1" s="4"/>
      <c r="AQ1" s="4"/>
      <c r="AR1" s="4"/>
      <c r="AS1" s="4"/>
      <c r="AT1" s="4"/>
      <c r="AU1" s="4"/>
      <c r="AV1" s="4"/>
      <c r="AW1" s="4"/>
      <c r="AX1" s="4"/>
    </row>
    <row r="2" spans="2:111" ht="26.4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J2" s="2"/>
      <c r="AK2" s="4"/>
      <c r="AL2" s="129" t="s">
        <v>5</v>
      </c>
      <c r="AM2" s="127" t="s">
        <v>5</v>
      </c>
      <c r="AN2" s="131" t="s">
        <v>6</v>
      </c>
      <c r="AO2" s="128">
        <v>4.5</v>
      </c>
      <c r="AP2" s="2"/>
      <c r="AQ2" s="4"/>
      <c r="AR2" s="4"/>
      <c r="AS2" s="4"/>
      <c r="AT2" s="4"/>
      <c r="AU2" s="4"/>
      <c r="AV2" s="2"/>
      <c r="AW2" s="4"/>
      <c r="AX2" s="4"/>
    </row>
    <row r="3" spans="2:111" ht="17.399999999999999">
      <c r="B3" s="6" t="s">
        <v>7</v>
      </c>
      <c r="C3" s="7"/>
      <c r="AL3" s="129">
        <v>4750</v>
      </c>
      <c r="AM3" s="127">
        <v>115</v>
      </c>
      <c r="AN3" s="127">
        <v>3</v>
      </c>
      <c r="AO3" s="128"/>
      <c r="AQ3" s="2"/>
      <c r="AR3" s="2"/>
    </row>
    <row r="4" spans="2:111" ht="13.8">
      <c r="AL4" s="129" t="s">
        <v>8</v>
      </c>
      <c r="AM4" s="127" t="s">
        <v>9</v>
      </c>
      <c r="AN4" s="127" t="s">
        <v>10</v>
      </c>
      <c r="AO4" s="128"/>
      <c r="AQ4" s="2"/>
      <c r="AR4" s="2"/>
    </row>
    <row r="5" spans="2:111">
      <c r="E5" s="8" t="s">
        <v>11</v>
      </c>
      <c r="AL5" s="128">
        <f>AL3</f>
        <v>4750</v>
      </c>
      <c r="AM5" s="127">
        <f>AM3</f>
        <v>115</v>
      </c>
      <c r="AN5" s="127">
        <f>AN3/3.6</f>
        <v>0.83333333333333326</v>
      </c>
      <c r="AO5" s="128"/>
      <c r="AQ5" s="144" t="s">
        <v>12</v>
      </c>
    </row>
    <row r="6" spans="2:111" ht="53.4" thickBot="1">
      <c r="B6" s="48" t="s">
        <v>13</v>
      </c>
      <c r="C6" s="48" t="s">
        <v>14</v>
      </c>
      <c r="D6" s="48" t="s">
        <v>15</v>
      </c>
      <c r="E6" s="48" t="s">
        <v>16</v>
      </c>
      <c r="F6" s="19" t="s">
        <v>17</v>
      </c>
      <c r="G6" s="20" t="s">
        <v>18</v>
      </c>
      <c r="H6" s="20" t="s">
        <v>19</v>
      </c>
      <c r="I6" s="20" t="s">
        <v>20</v>
      </c>
      <c r="J6" s="20" t="s">
        <v>21</v>
      </c>
      <c r="K6" s="20" t="s">
        <v>22</v>
      </c>
      <c r="L6" s="20" t="s">
        <v>23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29</v>
      </c>
      <c r="S6" s="20" t="s">
        <v>30</v>
      </c>
      <c r="T6" s="20" t="s">
        <v>31</v>
      </c>
      <c r="U6" s="20" t="s">
        <v>32</v>
      </c>
      <c r="V6" s="20" t="s">
        <v>33</v>
      </c>
      <c r="W6" s="20" t="s">
        <v>34</v>
      </c>
      <c r="X6" s="20" t="s">
        <v>35</v>
      </c>
      <c r="Y6" s="20" t="s">
        <v>36</v>
      </c>
      <c r="Z6" s="20" t="s">
        <v>37</v>
      </c>
      <c r="AA6" s="20" t="s">
        <v>38</v>
      </c>
      <c r="AB6" s="20" t="s">
        <v>39</v>
      </c>
      <c r="AC6" s="20" t="s">
        <v>40</v>
      </c>
      <c r="AD6" s="20" t="s">
        <v>41</v>
      </c>
      <c r="AE6" s="20" t="s">
        <v>42</v>
      </c>
      <c r="AF6" s="20" t="s">
        <v>43</v>
      </c>
      <c r="AG6" s="20" t="s">
        <v>44</v>
      </c>
      <c r="AH6" s="21" t="s">
        <v>45</v>
      </c>
      <c r="AL6" s="127" t="s">
        <v>46</v>
      </c>
      <c r="AM6" s="127" t="s">
        <v>46</v>
      </c>
      <c r="AN6" s="127" t="s">
        <v>47</v>
      </c>
      <c r="AO6" s="128"/>
      <c r="AQ6" s="31" t="s">
        <v>48</v>
      </c>
      <c r="AR6" s="31" t="s">
        <v>49</v>
      </c>
      <c r="AS6" s="31" t="s">
        <v>50</v>
      </c>
      <c r="AT6" s="31" t="s">
        <v>51</v>
      </c>
      <c r="AU6" s="31" t="s">
        <v>52</v>
      </c>
      <c r="AV6" s="31" t="s">
        <v>53</v>
      </c>
      <c r="AW6" s="31" t="s">
        <v>54</v>
      </c>
      <c r="AX6" s="31" t="s">
        <v>55</v>
      </c>
      <c r="AY6" s="31" t="s">
        <v>56</v>
      </c>
      <c r="AZ6" s="31" t="s">
        <v>57</v>
      </c>
      <c r="BB6" s="31" t="s">
        <v>48</v>
      </c>
      <c r="BC6" s="31" t="s">
        <v>49</v>
      </c>
      <c r="BD6" s="31" t="s">
        <v>50</v>
      </c>
      <c r="BE6" s="31" t="s">
        <v>51</v>
      </c>
      <c r="BF6" s="31" t="s">
        <v>52</v>
      </c>
      <c r="BG6" s="31" t="s">
        <v>53</v>
      </c>
      <c r="BH6" s="31" t="s">
        <v>54</v>
      </c>
      <c r="BI6" s="31" t="s">
        <v>55</v>
      </c>
      <c r="BJ6" s="31" t="s">
        <v>56</v>
      </c>
      <c r="BK6" s="31" t="s">
        <v>57</v>
      </c>
      <c r="BN6" s="20" t="s">
        <v>48</v>
      </c>
      <c r="BO6" s="20" t="s">
        <v>19</v>
      </c>
      <c r="BP6" s="20" t="s">
        <v>20</v>
      </c>
      <c r="BQ6" s="20" t="s">
        <v>21</v>
      </c>
      <c r="BR6" s="20" t="s">
        <v>22</v>
      </c>
      <c r="BS6" s="20" t="s">
        <v>23</v>
      </c>
      <c r="BT6" s="20" t="s">
        <v>24</v>
      </c>
      <c r="BU6" s="20" t="s">
        <v>25</v>
      </c>
      <c r="BV6" s="20" t="s">
        <v>26</v>
      </c>
      <c r="BW6" s="20" t="s">
        <v>27</v>
      </c>
      <c r="BX6" s="20" t="s">
        <v>28</v>
      </c>
      <c r="BY6" s="20" t="s">
        <v>29</v>
      </c>
      <c r="BZ6" s="20" t="s">
        <v>30</v>
      </c>
      <c r="CA6" s="20" t="s">
        <v>31</v>
      </c>
      <c r="CB6" s="20" t="s">
        <v>32</v>
      </c>
      <c r="CC6" s="20" t="s">
        <v>33</v>
      </c>
      <c r="CD6" s="20" t="s">
        <v>34</v>
      </c>
      <c r="CE6" s="20" t="s">
        <v>35</v>
      </c>
      <c r="CF6" s="20" t="s">
        <v>42</v>
      </c>
      <c r="CG6" s="20" t="s">
        <v>43</v>
      </c>
      <c r="CH6" s="20" t="s">
        <v>44</v>
      </c>
      <c r="CI6" s="21" t="s">
        <v>45</v>
      </c>
    </row>
    <row r="7" spans="2:111" ht="38.25" customHeight="1" thickBot="1">
      <c r="B7" s="49" t="s">
        <v>58</v>
      </c>
      <c r="C7" s="49"/>
      <c r="D7" s="49"/>
      <c r="E7" s="49" t="s">
        <v>58</v>
      </c>
      <c r="F7" s="22"/>
      <c r="G7" s="22" t="s">
        <v>59</v>
      </c>
      <c r="H7" s="22" t="s">
        <v>59</v>
      </c>
      <c r="I7" s="22" t="s">
        <v>59</v>
      </c>
      <c r="J7" s="22" t="s">
        <v>59</v>
      </c>
      <c r="K7" s="22" t="s">
        <v>59</v>
      </c>
      <c r="L7" s="22" t="s">
        <v>59</v>
      </c>
      <c r="M7" s="22" t="s">
        <v>46</v>
      </c>
      <c r="N7" s="22" t="s">
        <v>46</v>
      </c>
      <c r="O7" s="22" t="s">
        <v>46</v>
      </c>
      <c r="P7" s="22" t="s">
        <v>46</v>
      </c>
      <c r="Q7" s="22" t="s">
        <v>46</v>
      </c>
      <c r="R7" s="22" t="s">
        <v>46</v>
      </c>
      <c r="S7" s="85" t="s">
        <v>60</v>
      </c>
      <c r="T7" s="85" t="s">
        <v>46</v>
      </c>
      <c r="U7" s="22" t="s">
        <v>46</v>
      </c>
      <c r="V7" s="22" t="s">
        <v>46</v>
      </c>
      <c r="W7" s="22" t="s">
        <v>46</v>
      </c>
      <c r="X7" s="22" t="s">
        <v>46</v>
      </c>
      <c r="Y7" s="22" t="s">
        <v>61</v>
      </c>
      <c r="Z7" s="22" t="s">
        <v>62</v>
      </c>
      <c r="AA7" s="22"/>
      <c r="AB7" s="22"/>
      <c r="AC7" s="22"/>
      <c r="AD7" s="22"/>
      <c r="AE7" s="22"/>
      <c r="AF7" s="22" t="s">
        <v>63</v>
      </c>
      <c r="AG7" s="22" t="s">
        <v>59</v>
      </c>
      <c r="AH7" s="22"/>
      <c r="AK7" s="135" t="s">
        <v>64</v>
      </c>
      <c r="AL7" s="127">
        <f>AL5*AO2</f>
        <v>21375</v>
      </c>
      <c r="AM7" s="127">
        <f>AM5*AO2</f>
        <v>517.5</v>
      </c>
      <c r="AN7" s="127">
        <f>AN5*AO2</f>
        <v>3.7499999999999996</v>
      </c>
      <c r="AO7" s="128"/>
      <c r="AQ7" s="32" t="s">
        <v>59</v>
      </c>
      <c r="AR7" s="32" t="s">
        <v>65</v>
      </c>
      <c r="AS7" s="32" t="s">
        <v>65</v>
      </c>
      <c r="AT7" s="32" t="s">
        <v>65</v>
      </c>
      <c r="AU7" s="32" t="s">
        <v>65</v>
      </c>
      <c r="AV7" s="32" t="s">
        <v>65</v>
      </c>
      <c r="AW7" s="32" t="s">
        <v>65</v>
      </c>
      <c r="AX7" s="32" t="s">
        <v>65</v>
      </c>
      <c r="AY7" s="32" t="s">
        <v>65</v>
      </c>
      <c r="AZ7" s="32" t="s">
        <v>65</v>
      </c>
      <c r="BB7" s="32" t="s">
        <v>59</v>
      </c>
      <c r="BC7" s="32" t="s">
        <v>66</v>
      </c>
      <c r="BD7" s="32" t="s">
        <v>66</v>
      </c>
      <c r="BE7" s="32" t="s">
        <v>66</v>
      </c>
      <c r="BF7" s="32" t="s">
        <v>66</v>
      </c>
      <c r="BG7" s="32" t="s">
        <v>66</v>
      </c>
      <c r="BH7" s="32" t="s">
        <v>66</v>
      </c>
      <c r="BI7" s="32" t="s">
        <v>66</v>
      </c>
      <c r="BJ7" s="32" t="s">
        <v>66</v>
      </c>
      <c r="BK7" s="32" t="s">
        <v>66</v>
      </c>
      <c r="BN7" s="22" t="s">
        <v>59</v>
      </c>
      <c r="BO7" s="22" t="s">
        <v>59</v>
      </c>
      <c r="BP7" s="22" t="s">
        <v>59</v>
      </c>
      <c r="BQ7" s="22" t="s">
        <v>59</v>
      </c>
      <c r="BR7" s="22" t="s">
        <v>59</v>
      </c>
      <c r="BS7" s="22" t="s">
        <v>59</v>
      </c>
      <c r="BT7" s="22" t="s">
        <v>46</v>
      </c>
      <c r="BU7" s="22" t="s">
        <v>46</v>
      </c>
      <c r="BV7" s="22" t="s">
        <v>46</v>
      </c>
      <c r="BW7" s="22" t="s">
        <v>46</v>
      </c>
      <c r="BX7" s="22" t="s">
        <v>46</v>
      </c>
      <c r="BY7" s="22" t="s">
        <v>46</v>
      </c>
      <c r="BZ7" s="22" t="s">
        <v>67</v>
      </c>
      <c r="CA7" s="22" t="s">
        <v>46</v>
      </c>
      <c r="CB7" s="22" t="s">
        <v>46</v>
      </c>
      <c r="CC7" s="22" t="s">
        <v>46</v>
      </c>
      <c r="CD7" s="22" t="s">
        <v>46</v>
      </c>
      <c r="CE7" s="22" t="s">
        <v>46</v>
      </c>
      <c r="CF7" s="22"/>
      <c r="CG7" s="22" t="s">
        <v>63</v>
      </c>
      <c r="CH7" s="22" t="s">
        <v>59</v>
      </c>
      <c r="CI7" s="22"/>
    </row>
    <row r="8" spans="2:111" ht="15.75" customHeight="1" thickBot="1">
      <c r="B8" s="50" t="str">
        <f t="shared" ref="B8:C11" si="0">C40</f>
        <v>NEW_CCGT</v>
      </c>
      <c r="C8" s="50" t="str">
        <f t="shared" si="0"/>
        <v xml:space="preserve">Natural Gas  - CCGT </v>
      </c>
      <c r="D8" s="50" t="str">
        <f>C61</f>
        <v>NAT_GAS</v>
      </c>
      <c r="E8" s="50" t="str">
        <f>C60</f>
        <v>ELC</v>
      </c>
      <c r="F8" s="26">
        <v>2025</v>
      </c>
      <c r="G8" s="75">
        <v>0.6</v>
      </c>
      <c r="H8" s="75"/>
      <c r="I8" s="75"/>
      <c r="J8" s="75"/>
      <c r="K8" s="75"/>
      <c r="L8" s="75"/>
      <c r="M8" s="60">
        <v>3757.5</v>
      </c>
      <c r="N8" s="60">
        <v>3757.5</v>
      </c>
      <c r="O8" s="60">
        <v>3757.5</v>
      </c>
      <c r="P8" s="60">
        <v>3757.5</v>
      </c>
      <c r="Q8" s="60">
        <v>3757.5</v>
      </c>
      <c r="R8" s="60">
        <v>3757.5</v>
      </c>
      <c r="S8" s="60">
        <v>90</v>
      </c>
      <c r="T8" s="60">
        <v>90</v>
      </c>
      <c r="U8" s="60">
        <v>90</v>
      </c>
      <c r="V8" s="60">
        <v>90</v>
      </c>
      <c r="W8" s="60">
        <v>90</v>
      </c>
      <c r="X8" s="60">
        <v>90</v>
      </c>
      <c r="Y8" s="133">
        <v>2.5</v>
      </c>
      <c r="Z8" s="133">
        <v>2.5</v>
      </c>
      <c r="AA8" s="133">
        <v>2.5</v>
      </c>
      <c r="AB8" s="133">
        <v>2.5</v>
      </c>
      <c r="AC8" s="133">
        <v>2.5</v>
      </c>
      <c r="AD8" s="133">
        <v>2.5</v>
      </c>
      <c r="AE8" s="76"/>
      <c r="AF8" s="77">
        <v>31.536000000000001</v>
      </c>
      <c r="AG8" s="76">
        <v>1</v>
      </c>
      <c r="AH8" s="59">
        <v>25</v>
      </c>
      <c r="AK8" s="150" t="s">
        <v>68</v>
      </c>
      <c r="AL8" s="136" t="s">
        <v>69</v>
      </c>
      <c r="AN8" s="137"/>
      <c r="AO8" s="138"/>
      <c r="AQ8" s="33">
        <v>0.6</v>
      </c>
      <c r="AR8" s="34">
        <v>20</v>
      </c>
      <c r="AS8" s="35">
        <v>2</v>
      </c>
      <c r="AT8" s="35">
        <v>835</v>
      </c>
      <c r="AU8" s="35"/>
      <c r="AV8" s="35"/>
      <c r="AW8" s="35"/>
      <c r="AX8" s="35"/>
      <c r="AY8" s="35"/>
      <c r="AZ8" s="35"/>
      <c r="BB8" s="33">
        <v>0.6</v>
      </c>
      <c r="BC8" s="34">
        <f>AR8*4.5</f>
        <v>90</v>
      </c>
      <c r="BD8" s="34">
        <f t="shared" ref="BD8:BE8" si="1">AS8*4.5</f>
        <v>9</v>
      </c>
      <c r="BE8" s="34">
        <f t="shared" si="1"/>
        <v>3757.5</v>
      </c>
      <c r="BF8" s="35"/>
      <c r="BG8" s="35"/>
      <c r="BH8" s="35"/>
      <c r="BI8" s="35"/>
      <c r="BJ8" s="35"/>
      <c r="BK8" s="35"/>
      <c r="BN8" s="55">
        <v>0.46</v>
      </c>
      <c r="BO8" s="55">
        <v>0.46</v>
      </c>
      <c r="BP8" s="55">
        <v>0.46</v>
      </c>
      <c r="BQ8" s="55">
        <v>0.46</v>
      </c>
      <c r="BR8" s="55">
        <v>0.46</v>
      </c>
      <c r="BS8" s="55">
        <v>0.46</v>
      </c>
      <c r="BT8" s="55">
        <v>7012.5</v>
      </c>
      <c r="BU8" s="55">
        <v>7012.5</v>
      </c>
      <c r="BV8" s="55">
        <v>7012.5</v>
      </c>
      <c r="BW8" s="55">
        <v>7012.5</v>
      </c>
      <c r="BX8" s="55">
        <v>7012.5</v>
      </c>
      <c r="BY8" s="55">
        <v>7012.5</v>
      </c>
      <c r="BZ8" s="55">
        <v>187</v>
      </c>
      <c r="CA8" s="55">
        <v>187</v>
      </c>
      <c r="CB8" s="56">
        <v>187</v>
      </c>
      <c r="CC8" s="56">
        <v>187</v>
      </c>
      <c r="CD8" s="56">
        <v>187</v>
      </c>
      <c r="CE8" s="56">
        <v>187</v>
      </c>
      <c r="CF8" s="57">
        <v>1</v>
      </c>
      <c r="CG8" s="58">
        <v>31.536000000000001</v>
      </c>
      <c r="CH8" s="57">
        <v>0.85</v>
      </c>
      <c r="CI8" s="59">
        <v>40</v>
      </c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2:111" ht="15.75" customHeight="1">
      <c r="B9" s="50" t="str">
        <f t="shared" si="0"/>
        <v>NEW_OCGT</v>
      </c>
      <c r="C9" s="50" t="str">
        <f t="shared" si="0"/>
        <v xml:space="preserve">Natural Gas  - OCGT </v>
      </c>
      <c r="D9" s="51" t="str">
        <f>C61</f>
        <v>NAT_GAS</v>
      </c>
      <c r="E9" s="51" t="str">
        <f>C60</f>
        <v>ELC</v>
      </c>
      <c r="F9" s="27">
        <v>2025</v>
      </c>
      <c r="G9" s="60">
        <v>0.6</v>
      </c>
      <c r="H9" s="60"/>
      <c r="I9" s="60"/>
      <c r="J9" s="60"/>
      <c r="K9" s="60"/>
      <c r="L9" s="60"/>
      <c r="M9" s="78">
        <v>2250</v>
      </c>
      <c r="N9" s="78">
        <v>2250</v>
      </c>
      <c r="O9" s="78">
        <v>2250</v>
      </c>
      <c r="P9" s="78">
        <v>2250</v>
      </c>
      <c r="Q9" s="78">
        <v>2250</v>
      </c>
      <c r="R9" s="78">
        <v>2250</v>
      </c>
      <c r="S9" s="78">
        <v>81</v>
      </c>
      <c r="T9" s="78">
        <v>81</v>
      </c>
      <c r="U9" s="78">
        <v>81</v>
      </c>
      <c r="V9" s="78">
        <v>81</v>
      </c>
      <c r="W9" s="78">
        <v>81</v>
      </c>
      <c r="X9" s="78">
        <v>81</v>
      </c>
      <c r="Y9" s="132">
        <v>8.375</v>
      </c>
      <c r="Z9" s="132">
        <v>8.375</v>
      </c>
      <c r="AA9" s="132">
        <v>8.375</v>
      </c>
      <c r="AB9" s="132">
        <v>8.375</v>
      </c>
      <c r="AC9" s="132">
        <v>8.375</v>
      </c>
      <c r="AD9" s="132">
        <v>8.375</v>
      </c>
      <c r="AE9" s="62"/>
      <c r="AF9" s="63">
        <v>31.536000000000001</v>
      </c>
      <c r="AG9" s="62">
        <v>1</v>
      </c>
      <c r="AH9" s="64">
        <v>25</v>
      </c>
      <c r="AK9" s="150"/>
      <c r="AL9" s="139">
        <v>3077.201</v>
      </c>
      <c r="AM9" s="143">
        <v>2551.3820000000001</v>
      </c>
      <c r="AN9" s="143">
        <v>2512.3530000000001</v>
      </c>
      <c r="AO9" s="140"/>
      <c r="AQ9" s="36"/>
      <c r="AR9" s="37"/>
      <c r="AS9" s="35"/>
      <c r="AT9" s="35"/>
      <c r="AU9" s="35"/>
      <c r="AV9" s="35"/>
      <c r="AW9" s="35"/>
      <c r="AX9" s="35"/>
      <c r="AY9" s="35"/>
      <c r="AZ9" s="35"/>
      <c r="BB9" s="36"/>
      <c r="BC9" s="34">
        <f t="shared" ref="BC9:BC17" si="2">AR9*4.5</f>
        <v>0</v>
      </c>
      <c r="BD9" s="34">
        <f t="shared" ref="BD9:BD17" si="3">AS9*4.5</f>
        <v>0</v>
      </c>
      <c r="BE9" s="34">
        <f t="shared" ref="BE9:BE17" si="4">AT9*4.5</f>
        <v>0</v>
      </c>
      <c r="BF9" s="35"/>
      <c r="BG9" s="35"/>
      <c r="BH9" s="35"/>
      <c r="BI9" s="35"/>
      <c r="BJ9" s="35"/>
      <c r="BK9" s="35"/>
      <c r="BN9" s="60">
        <v>0.48</v>
      </c>
      <c r="BO9" s="60">
        <v>0.48</v>
      </c>
      <c r="BP9" s="60">
        <v>0.48</v>
      </c>
      <c r="BQ9" s="60">
        <v>0.48</v>
      </c>
      <c r="BR9" s="60">
        <v>0.48</v>
      </c>
      <c r="BS9" s="60">
        <v>0.48</v>
      </c>
      <c r="BT9" s="60">
        <v>9562.5</v>
      </c>
      <c r="BU9" s="60">
        <v>9562.5</v>
      </c>
      <c r="BV9" s="60">
        <v>9562.5</v>
      </c>
      <c r="BW9" s="60">
        <v>9562.5</v>
      </c>
      <c r="BX9" s="60">
        <v>9562.5</v>
      </c>
      <c r="BY9" s="60">
        <v>9562.5</v>
      </c>
      <c r="BZ9" s="60">
        <v>246.5</v>
      </c>
      <c r="CA9" s="60">
        <v>246.5</v>
      </c>
      <c r="CB9" s="61">
        <v>246.5</v>
      </c>
      <c r="CC9" s="61">
        <v>246.5</v>
      </c>
      <c r="CD9" s="61">
        <v>246.5</v>
      </c>
      <c r="CE9" s="61">
        <v>246.5</v>
      </c>
      <c r="CF9" s="62">
        <v>1</v>
      </c>
      <c r="CG9" s="63">
        <v>31.536000000000001</v>
      </c>
      <c r="CH9" s="62">
        <v>0.85</v>
      </c>
      <c r="CI9" s="64">
        <v>40</v>
      </c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2:111" ht="15.75" customHeight="1" thickBot="1">
      <c r="B10" t="str">
        <f t="shared" si="0"/>
        <v>NEW_H2_CCGT</v>
      </c>
      <c r="C10" t="str">
        <f t="shared" si="0"/>
        <v>Hydrogen CCGT</v>
      </c>
      <c r="D10" s="54" t="str">
        <f>C66</f>
        <v>H2</v>
      </c>
      <c r="E10" s="51" t="str">
        <f>C60</f>
        <v>ELC</v>
      </c>
      <c r="F10" s="27">
        <v>2030</v>
      </c>
      <c r="G10" s="78">
        <v>0.6</v>
      </c>
      <c r="H10" s="78"/>
      <c r="I10" s="78"/>
      <c r="J10" s="78"/>
      <c r="K10" s="78"/>
      <c r="L10" s="78"/>
      <c r="M10" s="78">
        <v>2250</v>
      </c>
      <c r="N10" s="78">
        <v>2250</v>
      </c>
      <c r="O10" s="78">
        <v>2250</v>
      </c>
      <c r="P10" s="78">
        <v>2250</v>
      </c>
      <c r="Q10" s="78">
        <v>2250</v>
      </c>
      <c r="R10" s="78">
        <v>2250</v>
      </c>
      <c r="S10" s="78">
        <v>81</v>
      </c>
      <c r="T10" s="78">
        <v>81</v>
      </c>
      <c r="U10" s="78">
        <v>81</v>
      </c>
      <c r="V10" s="78">
        <v>81</v>
      </c>
      <c r="W10" s="78">
        <v>81</v>
      </c>
      <c r="X10" s="78">
        <v>81</v>
      </c>
      <c r="Y10" s="132">
        <v>8.375</v>
      </c>
      <c r="Z10" s="132">
        <v>8.375</v>
      </c>
      <c r="AA10" s="132">
        <v>8.375</v>
      </c>
      <c r="AB10" s="132">
        <v>8.375</v>
      </c>
      <c r="AC10" s="132">
        <v>8.375</v>
      </c>
      <c r="AD10" s="132">
        <v>8.375</v>
      </c>
      <c r="AE10" s="80"/>
      <c r="AF10" s="81">
        <v>31.536000000000001</v>
      </c>
      <c r="AG10" s="80">
        <v>1</v>
      </c>
      <c r="AH10" s="64">
        <v>25</v>
      </c>
      <c r="AK10" s="150"/>
      <c r="AL10">
        <f>AL9*$AO$2</f>
        <v>13847.404500000001</v>
      </c>
      <c r="AM10">
        <f t="shared" ref="AM10:AN10" si="5">AM9*$AO$2</f>
        <v>11481.219000000001</v>
      </c>
      <c r="AN10">
        <f t="shared" si="5"/>
        <v>11305.5885</v>
      </c>
      <c r="AQ10" s="38">
        <v>0.8</v>
      </c>
      <c r="AR10" s="39">
        <v>44</v>
      </c>
      <c r="AS10" s="35"/>
      <c r="AT10" s="35">
        <v>1350</v>
      </c>
      <c r="AU10" s="35"/>
      <c r="AV10" s="35"/>
      <c r="AW10" s="35"/>
      <c r="AX10" s="35"/>
      <c r="AY10" s="35"/>
      <c r="AZ10" s="35"/>
      <c r="BB10" s="38">
        <v>0.8</v>
      </c>
      <c r="BC10" s="34">
        <f t="shared" si="2"/>
        <v>198</v>
      </c>
      <c r="BD10" s="34">
        <f t="shared" si="3"/>
        <v>0</v>
      </c>
      <c r="BE10" s="34">
        <f t="shared" si="4"/>
        <v>6075</v>
      </c>
      <c r="BF10" s="35"/>
      <c r="BG10" s="35"/>
      <c r="BH10" s="35"/>
      <c r="BI10" s="35"/>
      <c r="BJ10" s="35"/>
      <c r="BK10" s="3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2:111" ht="15.75" customHeight="1" thickBot="1">
      <c r="B11" t="str">
        <f t="shared" si="0"/>
        <v>NEW_NUC</v>
      </c>
      <c r="C11" t="str">
        <f t="shared" si="0"/>
        <v xml:space="preserve">Nuclear </v>
      </c>
      <c r="D11" s="53" t="str">
        <f>C67</f>
        <v>URAN</v>
      </c>
      <c r="E11" s="53" t="str">
        <f>E10</f>
        <v>ELC</v>
      </c>
      <c r="F11" s="47">
        <v>2025</v>
      </c>
      <c r="G11" s="86">
        <v>0.36</v>
      </c>
      <c r="H11" s="86"/>
      <c r="I11" s="86"/>
      <c r="J11" s="86"/>
      <c r="K11" s="86"/>
      <c r="L11" s="86"/>
      <c r="M11" s="86"/>
      <c r="N11" s="86"/>
      <c r="O11" s="86">
        <v>21375</v>
      </c>
      <c r="P11" s="86">
        <v>21375</v>
      </c>
      <c r="Q11" s="86">
        <v>21375</v>
      </c>
      <c r="R11" s="86">
        <v>21375</v>
      </c>
      <c r="S11" s="86"/>
      <c r="T11" s="86"/>
      <c r="U11" s="87">
        <v>517.5</v>
      </c>
      <c r="V11" s="87">
        <v>517.5</v>
      </c>
      <c r="W11" s="87">
        <v>517.5</v>
      </c>
      <c r="X11" s="87">
        <v>517.5</v>
      </c>
      <c r="Y11" s="87"/>
      <c r="Z11" s="87"/>
      <c r="AA11" s="87">
        <v>3.75</v>
      </c>
      <c r="AB11" s="87">
        <v>3.75</v>
      </c>
      <c r="AC11" s="87">
        <v>3.75</v>
      </c>
      <c r="AD11" s="87">
        <v>3.75</v>
      </c>
      <c r="AE11" s="88"/>
      <c r="AF11" s="88">
        <v>31.536000000000001</v>
      </c>
      <c r="AG11" s="88">
        <v>1</v>
      </c>
      <c r="AH11" s="90">
        <v>60</v>
      </c>
      <c r="AK11" s="150"/>
      <c r="AL11" s="137" t="s">
        <v>8</v>
      </c>
      <c r="AM11" s="134"/>
      <c r="AN11" s="134"/>
      <c r="AO11" s="140"/>
      <c r="AQ11" s="40">
        <v>1</v>
      </c>
      <c r="AR11" s="35">
        <v>56</v>
      </c>
      <c r="AS11" s="35"/>
      <c r="AT11" s="41">
        <v>1500</v>
      </c>
      <c r="AU11" s="35"/>
      <c r="AV11" s="35"/>
      <c r="AW11" s="35"/>
      <c r="AX11" s="35"/>
      <c r="AY11" s="35"/>
      <c r="AZ11" s="35"/>
      <c r="BB11" s="40">
        <v>1</v>
      </c>
      <c r="BC11" s="34">
        <f t="shared" si="2"/>
        <v>252</v>
      </c>
      <c r="BD11" s="34">
        <f t="shared" si="3"/>
        <v>0</v>
      </c>
      <c r="BE11" s="34">
        <f t="shared" si="4"/>
        <v>6750</v>
      </c>
      <c r="BF11" s="35"/>
      <c r="BG11" s="35"/>
      <c r="BH11" s="35"/>
      <c r="BI11" s="35"/>
      <c r="BJ11" s="35"/>
      <c r="BK11" s="35"/>
      <c r="BN11" s="60" t="s">
        <v>70</v>
      </c>
      <c r="BO11" s="60"/>
      <c r="BP11" s="60">
        <v>0.38</v>
      </c>
      <c r="BQ11" s="60">
        <v>0.38</v>
      </c>
      <c r="BR11" s="60">
        <v>0.38</v>
      </c>
      <c r="BS11" s="60">
        <v>0.38</v>
      </c>
      <c r="BT11" s="60"/>
      <c r="BU11" s="60"/>
      <c r="BV11" s="60">
        <v>12750</v>
      </c>
      <c r="BW11" s="60">
        <v>12750</v>
      </c>
      <c r="BX11" s="60">
        <v>12750</v>
      </c>
      <c r="BY11" s="60">
        <v>12750</v>
      </c>
      <c r="BZ11" s="60"/>
      <c r="CA11" s="60"/>
      <c r="CB11" s="66">
        <v>318.75</v>
      </c>
      <c r="CC11" s="66">
        <v>318.75</v>
      </c>
      <c r="CD11" s="66">
        <v>318.75</v>
      </c>
      <c r="CE11" s="66">
        <v>318.75</v>
      </c>
      <c r="CF11" s="67">
        <v>1</v>
      </c>
      <c r="CG11" s="68">
        <v>31.536000000000001</v>
      </c>
      <c r="CH11" s="67">
        <v>0.85</v>
      </c>
      <c r="CI11" s="69">
        <v>40</v>
      </c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spans="2:111" ht="15.75" customHeight="1">
      <c r="B12" s="91" t="s">
        <v>58</v>
      </c>
      <c r="AL12" s="134">
        <v>99.569000000000003</v>
      </c>
      <c r="AM12" s="134">
        <v>83.677000000000007</v>
      </c>
      <c r="AN12" s="134">
        <v>78.078000000000003</v>
      </c>
      <c r="AO12" s="140"/>
      <c r="AQ12" s="33">
        <v>1</v>
      </c>
      <c r="AR12" s="34"/>
      <c r="AS12" s="35"/>
      <c r="AT12" s="35"/>
      <c r="AU12" s="35">
        <v>100</v>
      </c>
      <c r="AV12" s="35"/>
      <c r="AW12" s="35">
        <v>2450</v>
      </c>
      <c r="AX12" s="35">
        <v>100</v>
      </c>
      <c r="AY12" s="35"/>
      <c r="AZ12" s="35">
        <v>1850</v>
      </c>
      <c r="BB12" s="33">
        <v>1</v>
      </c>
      <c r="BC12" s="34">
        <f t="shared" si="2"/>
        <v>0</v>
      </c>
      <c r="BD12" s="34">
        <f t="shared" si="3"/>
        <v>0</v>
      </c>
      <c r="BE12" s="34">
        <f t="shared" si="4"/>
        <v>0</v>
      </c>
      <c r="BF12" s="34">
        <f t="shared" ref="BF12" si="6">AU12*4.5</f>
        <v>450</v>
      </c>
      <c r="BG12" s="34">
        <f t="shared" ref="BG12" si="7">AV12*4.5</f>
        <v>0</v>
      </c>
      <c r="BH12" s="34">
        <f t="shared" ref="BH12" si="8">AW12*4.5</f>
        <v>11025</v>
      </c>
      <c r="BI12" s="34">
        <f t="shared" ref="BI12" si="9">AX12*4.5</f>
        <v>450</v>
      </c>
      <c r="BJ12" s="34">
        <f t="shared" ref="BJ12" si="10">AY12*4.5</f>
        <v>0</v>
      </c>
      <c r="BK12" s="34">
        <f t="shared" ref="BK12" si="11">AZ12*4.5</f>
        <v>8325</v>
      </c>
      <c r="BN12" s="60">
        <v>0.4</v>
      </c>
      <c r="BO12" s="60">
        <v>0.4</v>
      </c>
      <c r="BP12" s="60">
        <v>0.4</v>
      </c>
      <c r="BQ12" s="60">
        <v>0.4</v>
      </c>
      <c r="BR12" s="60">
        <v>0.4</v>
      </c>
      <c r="BS12" s="60">
        <v>0.4</v>
      </c>
      <c r="BT12" s="60">
        <v>8712.5</v>
      </c>
      <c r="BU12" s="60">
        <v>8712.5</v>
      </c>
      <c r="BV12" s="60">
        <v>8712.5</v>
      </c>
      <c r="BW12" s="60">
        <v>8712.5</v>
      </c>
      <c r="BX12" s="60">
        <v>8712.5</v>
      </c>
      <c r="BY12" s="60">
        <v>8712.5</v>
      </c>
      <c r="BZ12" s="60">
        <v>212.5</v>
      </c>
      <c r="CA12" s="60">
        <v>212.5</v>
      </c>
      <c r="CB12" s="61">
        <v>212.5</v>
      </c>
      <c r="CC12" s="61">
        <v>212.5</v>
      </c>
      <c r="CD12" s="61">
        <v>212.5</v>
      </c>
      <c r="CE12" s="61">
        <v>212.5</v>
      </c>
      <c r="CF12" s="62">
        <v>1</v>
      </c>
      <c r="CG12" s="63">
        <v>31.536000000000001</v>
      </c>
      <c r="CH12" s="62">
        <v>0.85</v>
      </c>
      <c r="CI12" s="64">
        <v>40</v>
      </c>
    </row>
    <row r="13" spans="2:111" ht="15.75" customHeight="1" thickBot="1">
      <c r="B13" s="51" t="str">
        <f>C45</f>
        <v>NEW_WIND_ON</v>
      </c>
      <c r="C13" s="51" t="str">
        <f>D45</f>
        <v>Wind Onshore Turbine</v>
      </c>
      <c r="D13" s="51" t="str">
        <f>C63</f>
        <v>WIND_ON</v>
      </c>
      <c r="E13" s="51" t="str">
        <f>C60</f>
        <v>ELC</v>
      </c>
      <c r="F13" s="27">
        <v>2035</v>
      </c>
      <c r="G13" s="78">
        <v>1</v>
      </c>
      <c r="H13" s="78"/>
      <c r="I13" s="78"/>
      <c r="J13" s="78"/>
      <c r="K13" s="78"/>
      <c r="L13" s="78"/>
      <c r="M13" s="78">
        <v>4633.2</v>
      </c>
      <c r="N13" s="78">
        <v>4633.2</v>
      </c>
      <c r="O13" s="78">
        <v>4633.2</v>
      </c>
      <c r="P13" s="78">
        <v>4299.0749999999998</v>
      </c>
      <c r="Q13" s="78">
        <v>4299.0749999999998</v>
      </c>
      <c r="R13" s="34">
        <v>4140.45</v>
      </c>
      <c r="S13" s="78">
        <v>56.133000000000003</v>
      </c>
      <c r="T13" s="78">
        <v>56.133000000000003</v>
      </c>
      <c r="U13" s="78">
        <v>56.133000000000003</v>
      </c>
      <c r="V13" s="82">
        <v>50.337000000000003</v>
      </c>
      <c r="W13" s="82">
        <v>50.337000000000003</v>
      </c>
      <c r="X13" s="82">
        <v>48.406500000000001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3"/>
      <c r="AF13" s="84">
        <v>31.536000000000001</v>
      </c>
      <c r="AG13" s="83">
        <v>1</v>
      </c>
      <c r="AH13" s="69">
        <v>25</v>
      </c>
      <c r="AK13" s="134" t="s">
        <v>71</v>
      </c>
      <c r="AL13" s="141">
        <f>AL12*$AO$2</f>
        <v>448.06049999999999</v>
      </c>
      <c r="AM13" s="141">
        <f t="shared" ref="AM13:AN13" si="12">AM12*$AO$2</f>
        <v>376.54650000000004</v>
      </c>
      <c r="AN13" s="141">
        <f t="shared" si="12"/>
        <v>351.351</v>
      </c>
      <c r="AO13" s="142"/>
      <c r="AQ13" s="33">
        <v>1</v>
      </c>
      <c r="AR13" s="35">
        <v>22</v>
      </c>
      <c r="AS13" s="35"/>
      <c r="AT13" s="34">
        <v>780</v>
      </c>
      <c r="AU13" s="35"/>
      <c r="AV13" s="35"/>
      <c r="AW13" s="35"/>
      <c r="AX13" s="35"/>
      <c r="AY13" s="35"/>
      <c r="AZ13" s="35"/>
      <c r="BB13" s="33">
        <v>1</v>
      </c>
      <c r="BC13" s="34">
        <f t="shared" si="2"/>
        <v>99</v>
      </c>
      <c r="BD13" s="34">
        <f t="shared" si="3"/>
        <v>0</v>
      </c>
      <c r="BE13" s="34">
        <f t="shared" si="4"/>
        <v>3510</v>
      </c>
      <c r="BF13" s="35"/>
      <c r="BG13" s="35"/>
      <c r="BH13" s="35"/>
      <c r="BI13" s="35"/>
      <c r="BJ13" s="35"/>
      <c r="BK13" s="35"/>
      <c r="BN13" s="60">
        <v>0.4</v>
      </c>
      <c r="BO13" s="60">
        <v>0.4</v>
      </c>
      <c r="BP13" s="60">
        <v>0.4</v>
      </c>
      <c r="BQ13" s="60">
        <v>0.4</v>
      </c>
      <c r="BR13" s="60">
        <v>0.4</v>
      </c>
      <c r="BS13" s="60">
        <v>0.4</v>
      </c>
      <c r="BT13" s="60">
        <v>2125</v>
      </c>
      <c r="BU13" s="60">
        <v>2125</v>
      </c>
      <c r="BV13" s="60">
        <v>2125</v>
      </c>
      <c r="BW13" s="60">
        <v>2125</v>
      </c>
      <c r="BX13" s="60">
        <v>2125</v>
      </c>
      <c r="BY13" s="60">
        <v>2125</v>
      </c>
      <c r="BZ13" s="60">
        <v>68.680000000000007</v>
      </c>
      <c r="CA13" s="60">
        <v>68.680000000000007</v>
      </c>
      <c r="CB13" s="61">
        <v>68.680000000000007</v>
      </c>
      <c r="CC13" s="61">
        <v>68.680000000000007</v>
      </c>
      <c r="CD13" s="61">
        <v>68.680000000000007</v>
      </c>
      <c r="CE13" s="61">
        <v>68.680000000000007</v>
      </c>
      <c r="CF13" s="62">
        <v>1</v>
      </c>
      <c r="CG13" s="63">
        <v>31.536000000000001</v>
      </c>
      <c r="CH13" s="62">
        <v>0.85</v>
      </c>
      <c r="CI13" s="64">
        <v>30</v>
      </c>
    </row>
    <row r="14" spans="2:111" ht="15.75" customHeight="1">
      <c r="B14" s="51" t="str">
        <f t="shared" ref="B14:C16" si="13">C46</f>
        <v>NEW_WIND_OFF</v>
      </c>
      <c r="C14" s="51" t="str">
        <f t="shared" si="13"/>
        <v>Wind Offshore Turbine</v>
      </c>
      <c r="D14" s="89" t="str">
        <f>C64</f>
        <v>WIND_OFF</v>
      </c>
      <c r="E14" s="52" t="str">
        <f>C60</f>
        <v>ELC</v>
      </c>
      <c r="F14" s="28">
        <v>2025</v>
      </c>
      <c r="G14" s="78">
        <v>1</v>
      </c>
      <c r="H14" s="78"/>
      <c r="I14" s="78"/>
      <c r="J14" s="78"/>
      <c r="K14" s="78"/>
      <c r="L14" s="78"/>
      <c r="M14" s="78">
        <v>13847.404500000001</v>
      </c>
      <c r="N14" s="78">
        <v>13847.404500000001</v>
      </c>
      <c r="O14" s="78">
        <v>13847.404500000001</v>
      </c>
      <c r="P14" s="78">
        <v>11481.218999999999</v>
      </c>
      <c r="Q14" s="78">
        <v>11481.218999999999</v>
      </c>
      <c r="R14" s="78">
        <v>11305.5885</v>
      </c>
      <c r="S14" s="78">
        <v>448.06049999999999</v>
      </c>
      <c r="T14" s="78">
        <v>448.06049999999999</v>
      </c>
      <c r="U14" s="78">
        <v>448.06049999999999</v>
      </c>
      <c r="V14" s="79">
        <v>376.54599999999999</v>
      </c>
      <c r="W14" s="79">
        <v>376.54599999999999</v>
      </c>
      <c r="X14" s="79">
        <v>351.351</v>
      </c>
      <c r="Y14" s="79">
        <v>0</v>
      </c>
      <c r="Z14" s="79">
        <v>0</v>
      </c>
      <c r="AA14" s="79">
        <v>0</v>
      </c>
      <c r="AB14" s="79">
        <v>0</v>
      </c>
      <c r="AC14" s="79">
        <v>0</v>
      </c>
      <c r="AD14" s="79">
        <v>0</v>
      </c>
      <c r="AE14" s="80"/>
      <c r="AF14" s="81">
        <v>31.536000000000001</v>
      </c>
      <c r="AG14" s="80">
        <v>1</v>
      </c>
      <c r="AH14" s="64">
        <v>25</v>
      </c>
      <c r="AK14" s="134"/>
      <c r="AN14" s="148" t="s">
        <v>72</v>
      </c>
      <c r="AO14" s="148"/>
      <c r="AP14" s="149"/>
      <c r="AQ14" s="42">
        <v>0.9</v>
      </c>
      <c r="AR14" s="43"/>
      <c r="AS14" s="44"/>
      <c r="AT14" s="44"/>
      <c r="AU14" s="35"/>
      <c r="AV14" s="35"/>
      <c r="AW14" s="35"/>
      <c r="AX14" s="35"/>
      <c r="AY14" s="35"/>
      <c r="AZ14" s="35"/>
      <c r="BB14" s="42">
        <v>0.9</v>
      </c>
      <c r="BC14" s="34">
        <f t="shared" si="2"/>
        <v>0</v>
      </c>
      <c r="BD14" s="34">
        <f t="shared" si="3"/>
        <v>0</v>
      </c>
      <c r="BE14" s="34">
        <f t="shared" si="4"/>
        <v>0</v>
      </c>
      <c r="BF14" s="35"/>
      <c r="BG14" s="35"/>
      <c r="BH14" s="35"/>
      <c r="BI14" s="35"/>
      <c r="BJ14" s="35"/>
      <c r="BK14" s="3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</row>
    <row r="15" spans="2:111" ht="15.75" customHeight="1">
      <c r="B15" s="51" t="str">
        <f t="shared" si="13"/>
        <v>NEW_UTI_PV</v>
      </c>
      <c r="C15" s="51" t="str">
        <f t="shared" si="13"/>
        <v>Photovoltaic Utility</v>
      </c>
      <c r="D15" s="51" t="str">
        <f>C65</f>
        <v>SOLAR</v>
      </c>
      <c r="E15" s="51" t="str">
        <f>C60</f>
        <v>ELC</v>
      </c>
      <c r="F15" s="27">
        <v>2035</v>
      </c>
      <c r="G15" s="78">
        <v>1</v>
      </c>
      <c r="H15" s="78"/>
      <c r="I15" s="78"/>
      <c r="J15" s="78"/>
      <c r="K15" s="78"/>
      <c r="L15" s="78"/>
      <c r="M15" s="78">
        <v>1692.9</v>
      </c>
      <c r="N15" s="78">
        <v>1692.9</v>
      </c>
      <c r="O15" s="78">
        <v>1692.9</v>
      </c>
      <c r="P15" s="78">
        <v>1262.25</v>
      </c>
      <c r="Q15" s="78">
        <v>1262.25</v>
      </c>
      <c r="R15" s="78">
        <v>1044</v>
      </c>
      <c r="S15" s="78">
        <v>42.322499999999998</v>
      </c>
      <c r="T15" s="78">
        <v>42.322499999999998</v>
      </c>
      <c r="U15" s="78">
        <v>42.322499999999998</v>
      </c>
      <c r="V15" s="82">
        <v>30.982500000000002</v>
      </c>
      <c r="W15" s="82">
        <v>30.982500000000002</v>
      </c>
      <c r="X15" s="82">
        <v>26.64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/>
      <c r="AF15" s="84">
        <v>31.536000000000001</v>
      </c>
      <c r="AG15" s="83">
        <v>1</v>
      </c>
      <c r="AH15" s="69">
        <v>25</v>
      </c>
      <c r="AK15" s="134"/>
      <c r="AN15" s="122" t="s">
        <v>73</v>
      </c>
      <c r="AO15" s="122"/>
      <c r="AP15" s="123"/>
      <c r="AQ15" s="45">
        <v>0.9</v>
      </c>
      <c r="AR15" s="46"/>
      <c r="AS15" s="44"/>
      <c r="AT15" s="44"/>
      <c r="AU15" s="35"/>
      <c r="AV15" s="35"/>
      <c r="AW15" s="35"/>
      <c r="AX15" s="35"/>
      <c r="AY15" s="35"/>
      <c r="AZ15" s="35"/>
      <c r="BB15" s="45">
        <v>0.9</v>
      </c>
      <c r="BC15" s="34">
        <f t="shared" si="2"/>
        <v>0</v>
      </c>
      <c r="BD15" s="34">
        <f t="shared" si="3"/>
        <v>0</v>
      </c>
      <c r="BE15" s="34">
        <f t="shared" si="4"/>
        <v>0</v>
      </c>
      <c r="BF15" s="35"/>
      <c r="BG15" s="35"/>
      <c r="BH15" s="35"/>
      <c r="BI15" s="35"/>
      <c r="BJ15" s="35"/>
      <c r="BK15" s="3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</row>
    <row r="16" spans="2:111" ht="15.75" customHeight="1" thickBot="1">
      <c r="B16" s="117" t="str">
        <f t="shared" si="13"/>
        <v>NEW_ROOF_PV</v>
      </c>
      <c r="C16" s="117" t="str">
        <f t="shared" si="13"/>
        <v>Photovoltaic Rooftop</v>
      </c>
      <c r="D16" s="118" t="str">
        <f>C65</f>
        <v>SOLAR</v>
      </c>
      <c r="E16" s="118" t="str">
        <f>C60</f>
        <v>ELC</v>
      </c>
      <c r="F16" s="47">
        <v>2025</v>
      </c>
      <c r="G16" s="86">
        <v>1</v>
      </c>
      <c r="H16" s="86"/>
      <c r="I16" s="86"/>
      <c r="J16" s="86"/>
      <c r="K16" s="86"/>
      <c r="L16" s="86"/>
      <c r="M16" s="86">
        <v>3207.7</v>
      </c>
      <c r="N16" s="86">
        <v>3207.7</v>
      </c>
      <c r="O16" s="86">
        <v>3207.7</v>
      </c>
      <c r="P16" s="86">
        <v>2218.5</v>
      </c>
      <c r="Q16" s="86">
        <v>2218.5</v>
      </c>
      <c r="R16" s="86">
        <v>3510</v>
      </c>
      <c r="S16" s="86">
        <v>47.668500000000002</v>
      </c>
      <c r="T16" s="86">
        <v>47.668500000000002</v>
      </c>
      <c r="U16" s="86">
        <v>47.668500000000002</v>
      </c>
      <c r="V16" s="119">
        <v>36.72</v>
      </c>
      <c r="W16" s="119">
        <v>36.72</v>
      </c>
      <c r="X16" s="119">
        <v>32.04</v>
      </c>
      <c r="Y16" s="119">
        <v>0</v>
      </c>
      <c r="Z16" s="119">
        <v>0</v>
      </c>
      <c r="AA16" s="119">
        <v>0</v>
      </c>
      <c r="AB16" s="119">
        <v>0</v>
      </c>
      <c r="AC16" s="119">
        <v>0</v>
      </c>
      <c r="AD16" s="119">
        <v>0</v>
      </c>
      <c r="AE16" s="119"/>
      <c r="AF16" s="121">
        <v>31.536000000000001</v>
      </c>
      <c r="AG16" s="120">
        <v>1</v>
      </c>
      <c r="AH16" s="74">
        <v>25</v>
      </c>
      <c r="AK16" s="134"/>
      <c r="AN16" s="124" t="s">
        <v>74</v>
      </c>
      <c r="AO16" s="124"/>
      <c r="AP16" t="s">
        <v>75</v>
      </c>
      <c r="AQ16" s="33">
        <v>0.6</v>
      </c>
      <c r="AR16" s="34">
        <v>20</v>
      </c>
      <c r="AS16" s="35">
        <v>2</v>
      </c>
      <c r="AT16" s="35">
        <v>835</v>
      </c>
      <c r="AU16" s="35"/>
      <c r="AV16" s="35"/>
      <c r="AW16" s="35"/>
      <c r="AX16" s="35"/>
      <c r="AY16" s="35"/>
      <c r="AZ16" s="35"/>
      <c r="BB16" s="33">
        <v>0.6</v>
      </c>
      <c r="BC16" s="34">
        <f t="shared" si="2"/>
        <v>90</v>
      </c>
      <c r="BD16" s="34">
        <f t="shared" si="3"/>
        <v>9</v>
      </c>
      <c r="BE16" s="34">
        <f t="shared" si="4"/>
        <v>3757.5</v>
      </c>
      <c r="BF16" s="35"/>
      <c r="BG16" s="35"/>
      <c r="BH16" s="35"/>
      <c r="BI16" s="35"/>
      <c r="BJ16" s="35"/>
      <c r="BK16" s="35"/>
      <c r="BN16" s="60"/>
      <c r="BO16" s="60">
        <v>0.32600000000000001</v>
      </c>
      <c r="BP16" s="60">
        <v>0.32600000000000001</v>
      </c>
      <c r="BQ16" s="60">
        <v>0.32600000000000001</v>
      </c>
      <c r="BR16" s="60">
        <v>0.32600000000000001</v>
      </c>
      <c r="BS16" s="60">
        <v>0.32600000000000001</v>
      </c>
      <c r="BT16" s="60"/>
      <c r="BU16" s="60">
        <v>21174</v>
      </c>
      <c r="BV16" s="60">
        <v>20756</v>
      </c>
      <c r="BW16" s="60">
        <v>19996</v>
      </c>
      <c r="BX16" s="60">
        <v>19996</v>
      </c>
      <c r="BY16" s="60">
        <v>19996</v>
      </c>
      <c r="BZ16" s="60"/>
      <c r="CA16" s="60">
        <v>371</v>
      </c>
      <c r="CB16" s="61">
        <v>371</v>
      </c>
      <c r="CC16" s="61">
        <v>371</v>
      </c>
      <c r="CD16" s="61">
        <v>371</v>
      </c>
      <c r="CE16" s="61">
        <v>371</v>
      </c>
      <c r="CF16" s="62">
        <v>1</v>
      </c>
      <c r="CG16" s="63">
        <v>31.536000000000001</v>
      </c>
      <c r="CH16" s="62">
        <v>0.9</v>
      </c>
      <c r="CI16" s="64">
        <v>60</v>
      </c>
    </row>
    <row r="17" spans="2:87" ht="15.75" customHeight="1" thickBot="1">
      <c r="AN17" t="s">
        <v>76</v>
      </c>
      <c r="AQ17" s="33">
        <v>0.36</v>
      </c>
      <c r="AR17" s="34"/>
      <c r="AS17" s="35"/>
      <c r="AT17" s="35"/>
      <c r="AU17" s="35"/>
      <c r="AV17" s="35"/>
      <c r="AW17" s="35"/>
      <c r="AX17" s="35">
        <v>115</v>
      </c>
      <c r="AY17" s="35">
        <v>3</v>
      </c>
      <c r="AZ17" s="35">
        <v>4750</v>
      </c>
      <c r="BB17" s="33">
        <v>0.36</v>
      </c>
      <c r="BC17" s="34">
        <f t="shared" si="2"/>
        <v>0</v>
      </c>
      <c r="BD17" s="34">
        <f t="shared" si="3"/>
        <v>0</v>
      </c>
      <c r="BE17" s="34">
        <f t="shared" si="4"/>
        <v>0</v>
      </c>
      <c r="BF17" s="34">
        <f t="shared" ref="BF17" si="14">AU17*4.5</f>
        <v>0</v>
      </c>
      <c r="BG17" s="34">
        <f t="shared" ref="BG17" si="15">AV17*4.5</f>
        <v>0</v>
      </c>
      <c r="BH17" s="34">
        <f t="shared" ref="BH17" si="16">AW17*4.5</f>
        <v>0</v>
      </c>
      <c r="BI17" s="34">
        <f t="shared" ref="BI17" si="17">AX17*4.5</f>
        <v>517.5</v>
      </c>
      <c r="BJ17" s="34">
        <f t="shared" ref="BJ17" si="18">AY17*4.5</f>
        <v>13.5</v>
      </c>
      <c r="BK17" s="34">
        <f t="shared" ref="BK17" si="19">AZ17*4.5</f>
        <v>21375</v>
      </c>
      <c r="BN17" s="70">
        <v>1</v>
      </c>
      <c r="BO17" s="70">
        <v>1</v>
      </c>
      <c r="BP17" s="70">
        <v>1</v>
      </c>
      <c r="BQ17" s="70">
        <v>1</v>
      </c>
      <c r="BR17" s="70">
        <v>1</v>
      </c>
      <c r="BS17" s="70">
        <v>1</v>
      </c>
      <c r="BT17" s="70">
        <v>5880</v>
      </c>
      <c r="BU17" s="70">
        <v>5298</v>
      </c>
      <c r="BV17" s="70">
        <v>5032</v>
      </c>
      <c r="BW17" s="70">
        <v>4761</v>
      </c>
      <c r="BX17" s="70">
        <v>4761</v>
      </c>
      <c r="BY17" s="70">
        <v>4761</v>
      </c>
      <c r="BZ17" s="70">
        <v>150</v>
      </c>
      <c r="CA17" s="70">
        <v>143</v>
      </c>
      <c r="CB17" s="71">
        <v>138</v>
      </c>
      <c r="CC17" s="71">
        <v>133</v>
      </c>
      <c r="CD17" s="71">
        <v>133</v>
      </c>
      <c r="CE17" s="71">
        <v>133</v>
      </c>
      <c r="CF17" s="72">
        <v>0</v>
      </c>
      <c r="CG17" s="73">
        <v>31.536000000000001</v>
      </c>
      <c r="CH17" s="72" t="s">
        <v>70</v>
      </c>
      <c r="CI17" s="74">
        <v>25</v>
      </c>
    </row>
    <row r="18" spans="2:87" ht="15.75" customHeight="1">
      <c r="AL18" t="s">
        <v>70</v>
      </c>
      <c r="AN18" t="s">
        <v>77</v>
      </c>
      <c r="AO18">
        <f>AVERAGE(555,225)</f>
        <v>390</v>
      </c>
      <c r="AP18" t="s">
        <v>78</v>
      </c>
    </row>
    <row r="19" spans="2:87" ht="15.75" customHeight="1">
      <c r="B19" s="6" t="s">
        <v>79</v>
      </c>
      <c r="C19" s="7"/>
      <c r="AL19" t="s">
        <v>70</v>
      </c>
    </row>
    <row r="20" spans="2:87" ht="15.75" customHeight="1">
      <c r="AL20" t="s">
        <v>70</v>
      </c>
    </row>
    <row r="21" spans="2:87" ht="18.75" customHeight="1" thickBot="1">
      <c r="B21" s="106"/>
      <c r="C21" s="106"/>
      <c r="D21" s="106"/>
      <c r="E21" s="107" t="s">
        <v>11</v>
      </c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</row>
    <row r="22" spans="2:87" ht="53.4" thickBot="1">
      <c r="B22" s="99" t="s">
        <v>13</v>
      </c>
      <c r="C22" s="99" t="s">
        <v>14</v>
      </c>
      <c r="D22" s="99" t="s">
        <v>15</v>
      </c>
      <c r="E22" s="99" t="s">
        <v>16</v>
      </c>
      <c r="F22" s="99" t="s">
        <v>17</v>
      </c>
      <c r="G22" s="99" t="s">
        <v>80</v>
      </c>
      <c r="H22" s="99" t="s">
        <v>81</v>
      </c>
      <c r="I22" s="99" t="s">
        <v>82</v>
      </c>
      <c r="J22" s="99" t="s">
        <v>83</v>
      </c>
      <c r="K22" s="99" t="s">
        <v>84</v>
      </c>
      <c r="L22" s="99" t="s">
        <v>85</v>
      </c>
      <c r="M22" s="108" t="s">
        <v>24</v>
      </c>
      <c r="N22" s="108" t="s">
        <v>25</v>
      </c>
      <c r="O22" s="108" t="s">
        <v>26</v>
      </c>
      <c r="P22" s="108" t="s">
        <v>27</v>
      </c>
      <c r="Q22" s="108" t="s">
        <v>28</v>
      </c>
      <c r="R22" s="108" t="s">
        <v>29</v>
      </c>
      <c r="S22" s="108" t="s">
        <v>30</v>
      </c>
      <c r="T22" s="108" t="s">
        <v>31</v>
      </c>
      <c r="U22" s="108" t="s">
        <v>32</v>
      </c>
      <c r="V22" s="108" t="s">
        <v>33</v>
      </c>
      <c r="W22" s="108" t="s">
        <v>34</v>
      </c>
      <c r="X22" s="108" t="s">
        <v>35</v>
      </c>
      <c r="Y22" s="108" t="s">
        <v>42</v>
      </c>
      <c r="Z22" s="108" t="s">
        <v>43</v>
      </c>
      <c r="AA22" s="108" t="s">
        <v>44</v>
      </c>
      <c r="AB22" s="99" t="s">
        <v>45</v>
      </c>
      <c r="AC22" s="99" t="s">
        <v>86</v>
      </c>
      <c r="AD22" s="109" t="s">
        <v>87</v>
      </c>
      <c r="AE22" s="109" t="s">
        <v>88</v>
      </c>
    </row>
    <row r="23" spans="2:87" ht="13.8" thickBot="1">
      <c r="B23" s="100" t="s">
        <v>58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2:87" ht="18.75" customHeight="1">
      <c r="B24" s="102" t="s">
        <v>89</v>
      </c>
      <c r="C24" s="102" t="s">
        <v>90</v>
      </c>
      <c r="D24" s="102" t="str">
        <f>C60</f>
        <v>ELC</v>
      </c>
      <c r="E24" s="102" t="str">
        <f>C60</f>
        <v>ELC</v>
      </c>
      <c r="F24" s="92">
        <v>2035</v>
      </c>
      <c r="G24" s="92"/>
      <c r="H24" s="92"/>
      <c r="I24" s="92">
        <v>0.4</v>
      </c>
      <c r="J24" s="92">
        <v>0.4</v>
      </c>
      <c r="K24" s="92">
        <v>0.4</v>
      </c>
      <c r="L24" s="92">
        <v>0.4</v>
      </c>
      <c r="M24" s="92"/>
      <c r="N24" s="92"/>
      <c r="O24" s="92">
        <v>13812.5</v>
      </c>
      <c r="P24" s="92">
        <v>13812.5</v>
      </c>
      <c r="Q24" s="92">
        <v>13812.5</v>
      </c>
      <c r="R24" s="92">
        <v>13812.5</v>
      </c>
      <c r="S24" s="92"/>
      <c r="T24" s="92"/>
      <c r="U24" s="103">
        <v>334.815</v>
      </c>
      <c r="V24" s="103">
        <v>334.815</v>
      </c>
      <c r="W24" s="103">
        <v>334.815</v>
      </c>
      <c r="X24" s="103">
        <v>334.815</v>
      </c>
      <c r="Y24" s="95"/>
      <c r="Z24" s="145">
        <v>31.536000000000001</v>
      </c>
      <c r="AA24" s="112">
        <v>1</v>
      </c>
      <c r="AB24" s="112">
        <v>25</v>
      </c>
      <c r="AC24" s="95"/>
      <c r="AD24" s="95"/>
      <c r="AE24" s="95"/>
    </row>
    <row r="25" spans="2:87" ht="18.75" customHeight="1">
      <c r="B25" s="102"/>
      <c r="C25" s="102"/>
      <c r="D25" s="102"/>
      <c r="E25" s="10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103"/>
      <c r="V25" s="103"/>
      <c r="W25" s="103"/>
      <c r="X25" s="103"/>
      <c r="Y25" s="95"/>
      <c r="Z25" s="145"/>
      <c r="AA25" s="95"/>
      <c r="AB25" s="95"/>
      <c r="AC25" s="95" t="s">
        <v>91</v>
      </c>
      <c r="AD25" s="95">
        <v>1</v>
      </c>
      <c r="AE25" s="95"/>
    </row>
    <row r="26" spans="2:87" ht="18.75" customHeight="1">
      <c r="B26" s="102"/>
      <c r="C26" s="102"/>
      <c r="D26" s="102"/>
      <c r="E26" s="10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103"/>
      <c r="V26" s="103"/>
      <c r="W26" s="103"/>
      <c r="X26" s="103"/>
      <c r="Y26" s="95"/>
      <c r="Z26" s="145"/>
      <c r="AA26" s="95"/>
      <c r="AB26" s="95"/>
      <c r="AC26" s="95" t="s">
        <v>92</v>
      </c>
      <c r="AD26" s="95">
        <f>AE26/168</f>
        <v>3.5714285714285712E-2</v>
      </c>
      <c r="AE26" s="95">
        <v>6</v>
      </c>
    </row>
    <row r="27" spans="2:87" ht="18.75" customHeight="1">
      <c r="B27" s="104" t="s">
        <v>93</v>
      </c>
      <c r="C27" s="104" t="s">
        <v>94</v>
      </c>
      <c r="D27" s="104" t="str">
        <f>C60</f>
        <v>ELC</v>
      </c>
      <c r="E27" s="104" t="str">
        <f>C60</f>
        <v>ELC</v>
      </c>
      <c r="F27" s="93">
        <v>2025</v>
      </c>
      <c r="G27" s="93">
        <v>0.57999999999999996</v>
      </c>
      <c r="H27" s="93">
        <v>0.57999999999999996</v>
      </c>
      <c r="I27" s="93">
        <v>0.57999999999999996</v>
      </c>
      <c r="J27" s="93">
        <v>0.62</v>
      </c>
      <c r="K27" s="93">
        <v>0.62</v>
      </c>
      <c r="L27" s="93">
        <v>0.62</v>
      </c>
      <c r="M27" s="93">
        <v>3187.5</v>
      </c>
      <c r="N27" s="93">
        <v>3187.5</v>
      </c>
      <c r="O27" s="93">
        <v>3187.5</v>
      </c>
      <c r="P27" s="93">
        <v>3187.5</v>
      </c>
      <c r="Q27" s="93">
        <v>3187.5</v>
      </c>
      <c r="R27" s="93">
        <v>3187.5</v>
      </c>
      <c r="S27" s="93">
        <v>77.265000000000001</v>
      </c>
      <c r="T27" s="93">
        <v>77.265000000000001</v>
      </c>
      <c r="U27" s="105">
        <v>77.265000000000001</v>
      </c>
      <c r="V27" s="105">
        <v>77.265000000000001</v>
      </c>
      <c r="W27" s="105">
        <v>77.265000000000001</v>
      </c>
      <c r="X27" s="105">
        <v>77.265000000000001</v>
      </c>
      <c r="Y27" s="96"/>
      <c r="Z27" s="146">
        <v>31.536000000000001</v>
      </c>
      <c r="AA27" s="112">
        <v>1</v>
      </c>
      <c r="AB27" s="112">
        <v>25</v>
      </c>
      <c r="AC27" s="96"/>
      <c r="AD27" s="96"/>
      <c r="AE27" s="96"/>
    </row>
    <row r="28" spans="2:87" ht="18.75" customHeight="1">
      <c r="B28" s="104"/>
      <c r="C28" s="104"/>
      <c r="D28" s="104"/>
      <c r="E28" s="104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105"/>
      <c r="V28" s="105"/>
      <c r="W28" s="105"/>
      <c r="X28" s="105"/>
      <c r="Y28" s="96"/>
      <c r="Z28" s="146"/>
      <c r="AA28" s="96"/>
      <c r="AB28" s="96"/>
      <c r="AC28" s="96" t="s">
        <v>91</v>
      </c>
      <c r="AD28" s="96">
        <v>1</v>
      </c>
      <c r="AE28" s="96"/>
    </row>
    <row r="29" spans="2:87" ht="18.75" customHeight="1">
      <c r="B29" s="104"/>
      <c r="C29" s="104"/>
      <c r="D29" s="104"/>
      <c r="E29" s="104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105"/>
      <c r="V29" s="105"/>
      <c r="W29" s="105"/>
      <c r="X29" s="105"/>
      <c r="Y29" s="96"/>
      <c r="Z29" s="146"/>
      <c r="AA29" s="96"/>
      <c r="AB29" s="96"/>
      <c r="AC29" s="96" t="s">
        <v>92</v>
      </c>
      <c r="AD29" s="96">
        <f>AE29/168</f>
        <v>3.5714285714285712E-2</v>
      </c>
      <c r="AE29" s="96">
        <v>6</v>
      </c>
    </row>
    <row r="30" spans="2:87" ht="18.75" customHeight="1">
      <c r="B30" s="102" t="s">
        <v>95</v>
      </c>
      <c r="C30" s="102" t="s">
        <v>96</v>
      </c>
      <c r="D30" s="102" t="str">
        <f>C60</f>
        <v>ELC</v>
      </c>
      <c r="E30" s="102" t="str">
        <f>C60</f>
        <v>ELC</v>
      </c>
      <c r="F30" s="111">
        <v>2035</v>
      </c>
      <c r="G30" s="92">
        <v>0.5</v>
      </c>
      <c r="H30" s="92">
        <v>0.5</v>
      </c>
      <c r="I30" s="92">
        <v>0.5</v>
      </c>
      <c r="J30" s="92">
        <v>0.52</v>
      </c>
      <c r="K30" s="92">
        <v>0.52</v>
      </c>
      <c r="L30" s="92">
        <v>0.52</v>
      </c>
      <c r="M30" s="92">
        <v>5737.5</v>
      </c>
      <c r="N30" s="92">
        <v>5737.5</v>
      </c>
      <c r="O30" s="92">
        <v>5737.5</v>
      </c>
      <c r="P30" s="92">
        <v>5737.5</v>
      </c>
      <c r="Q30" s="92">
        <v>5737.5</v>
      </c>
      <c r="R30" s="92">
        <v>5737.5</v>
      </c>
      <c r="S30" s="92">
        <v>163.11500000000001</v>
      </c>
      <c r="T30" s="92">
        <v>163.11500000000001</v>
      </c>
      <c r="U30" s="103">
        <v>163.11500000000001</v>
      </c>
      <c r="V30" s="103">
        <v>163.11500000000001</v>
      </c>
      <c r="W30" s="103">
        <v>163.11500000000001</v>
      </c>
      <c r="X30" s="103">
        <v>163.11500000000001</v>
      </c>
      <c r="Y30" s="95"/>
      <c r="Z30" s="145">
        <v>31.536000000000001</v>
      </c>
      <c r="AA30" s="112">
        <v>1</v>
      </c>
      <c r="AB30" s="112">
        <v>25</v>
      </c>
      <c r="AC30" s="95"/>
      <c r="AD30" s="95"/>
      <c r="AE30" s="95"/>
    </row>
    <row r="31" spans="2:87" ht="18.75" customHeight="1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 t="s">
        <v>91</v>
      </c>
      <c r="AD31" s="95">
        <v>1</v>
      </c>
      <c r="AE31" s="95"/>
    </row>
    <row r="32" spans="2:87" ht="18.75" customHeight="1" thickBot="1"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 t="s">
        <v>92</v>
      </c>
      <c r="AD32" s="110">
        <f>AE32/168</f>
        <v>3.5714285714285712E-2</v>
      </c>
      <c r="AE32" s="110">
        <v>6</v>
      </c>
    </row>
    <row r="33" spans="2:60" ht="15.75" customHeight="1">
      <c r="AL33" t="s">
        <v>70</v>
      </c>
    </row>
    <row r="35" spans="2:60" ht="17.399999999999999">
      <c r="B35" s="16" t="s">
        <v>97</v>
      </c>
      <c r="C35" s="17"/>
    </row>
    <row r="36" spans="2:60">
      <c r="Q36" s="12"/>
    </row>
    <row r="37" spans="2:60" ht="18.75" customHeight="1" thickBot="1">
      <c r="B37" s="98" t="s">
        <v>98</v>
      </c>
      <c r="C37" s="98"/>
      <c r="D37" s="98"/>
      <c r="E37" s="98"/>
      <c r="F37" s="98"/>
      <c r="G37" s="98"/>
      <c r="H37" s="98"/>
      <c r="I37" s="98"/>
      <c r="Q37" s="12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2:60" ht="27" thickBot="1">
      <c r="B38" s="99" t="s">
        <v>99</v>
      </c>
      <c r="C38" s="99" t="s">
        <v>13</v>
      </c>
      <c r="D38" s="99" t="s">
        <v>100</v>
      </c>
      <c r="E38" s="99" t="s">
        <v>101</v>
      </c>
      <c r="F38" s="99" t="s">
        <v>102</v>
      </c>
      <c r="G38" s="99" t="s">
        <v>103</v>
      </c>
      <c r="H38" s="99" t="s">
        <v>104</v>
      </c>
      <c r="I38" s="99" t="s">
        <v>105</v>
      </c>
      <c r="Q38" s="12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BH38" s="13"/>
    </row>
    <row r="39" spans="2:60" ht="13.8" thickBot="1">
      <c r="B39" s="100" t="s">
        <v>58</v>
      </c>
      <c r="C39" s="100"/>
      <c r="D39" s="100"/>
      <c r="E39" s="100"/>
      <c r="F39" s="100"/>
      <c r="G39" s="100"/>
      <c r="H39" s="100"/>
      <c r="I39" s="100"/>
      <c r="Q39" s="12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BH39" s="13"/>
    </row>
    <row r="40" spans="2:60" ht="18.75" customHeight="1">
      <c r="B40" s="92" t="s">
        <v>106</v>
      </c>
      <c r="C40" s="92" t="s">
        <v>107</v>
      </c>
      <c r="D40" s="92" t="s">
        <v>108</v>
      </c>
      <c r="E40" s="92" t="s">
        <v>109</v>
      </c>
      <c r="F40" s="92" t="s">
        <v>110</v>
      </c>
      <c r="G40" s="92" t="s">
        <v>111</v>
      </c>
      <c r="H40" s="92"/>
      <c r="I40" s="92" t="s">
        <v>112</v>
      </c>
      <c r="Q40" s="1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BH40" s="13"/>
    </row>
    <row r="41" spans="2:60" ht="18.75" customHeight="1">
      <c r="B41" s="93" t="s">
        <v>106</v>
      </c>
      <c r="C41" s="93" t="s">
        <v>113</v>
      </c>
      <c r="D41" s="93" t="s">
        <v>114</v>
      </c>
      <c r="E41" s="93" t="s">
        <v>109</v>
      </c>
      <c r="F41" s="93" t="s">
        <v>110</v>
      </c>
      <c r="G41" s="93" t="s">
        <v>111</v>
      </c>
      <c r="H41" s="93"/>
      <c r="I41" s="93" t="s">
        <v>112</v>
      </c>
      <c r="Q41" s="1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BH41" s="13"/>
    </row>
    <row r="42" spans="2:60" ht="18.75" customHeight="1">
      <c r="B42" s="92" t="s">
        <v>106</v>
      </c>
      <c r="C42" s="92" t="s">
        <v>115</v>
      </c>
      <c r="D42" s="92" t="s">
        <v>116</v>
      </c>
      <c r="E42" s="92" t="s">
        <v>109</v>
      </c>
      <c r="F42" s="92" t="s">
        <v>110</v>
      </c>
      <c r="G42" s="92" t="s">
        <v>111</v>
      </c>
      <c r="H42" s="92"/>
      <c r="I42" s="92" t="s">
        <v>112</v>
      </c>
      <c r="Q42" s="1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BH42" s="13"/>
    </row>
    <row r="43" spans="2:60" ht="18.75" customHeight="1">
      <c r="B43" s="94" t="s">
        <v>106</v>
      </c>
      <c r="C43" s="94" t="s">
        <v>117</v>
      </c>
      <c r="D43" s="94" t="s">
        <v>118</v>
      </c>
      <c r="E43" s="94" t="s">
        <v>109</v>
      </c>
      <c r="F43" s="94" t="s">
        <v>110</v>
      </c>
      <c r="G43" s="94" t="s">
        <v>111</v>
      </c>
      <c r="H43" s="94"/>
      <c r="I43" s="94" t="s">
        <v>112</v>
      </c>
      <c r="Q43" s="1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BH43" s="13"/>
    </row>
    <row r="44" spans="2:60" ht="18.75" customHeight="1">
      <c r="B44" s="101" t="s">
        <v>58</v>
      </c>
      <c r="C44" s="101"/>
      <c r="D44" s="101"/>
      <c r="E44" s="101"/>
      <c r="F44" s="101"/>
      <c r="G44" s="101"/>
      <c r="H44" s="101"/>
      <c r="I44" s="101"/>
      <c r="Q44" s="12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BH44" s="13"/>
    </row>
    <row r="45" spans="2:60" ht="18.75" customHeight="1">
      <c r="B45" s="92" t="s">
        <v>106</v>
      </c>
      <c r="C45" s="92" t="s">
        <v>119</v>
      </c>
      <c r="D45" s="92" t="s">
        <v>120</v>
      </c>
      <c r="E45" s="92" t="s">
        <v>109</v>
      </c>
      <c r="F45" s="92" t="s">
        <v>110</v>
      </c>
      <c r="G45" s="92" t="s">
        <v>111</v>
      </c>
      <c r="H45" s="92"/>
      <c r="I45" s="92" t="s">
        <v>112</v>
      </c>
      <c r="Q45" s="1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BH45" s="13"/>
    </row>
    <row r="46" spans="2:60" ht="18.75" customHeight="1">
      <c r="B46" s="93" t="s">
        <v>106</v>
      </c>
      <c r="C46" s="93" t="s">
        <v>121</v>
      </c>
      <c r="D46" s="93" t="s">
        <v>122</v>
      </c>
      <c r="E46" s="93" t="s">
        <v>109</v>
      </c>
      <c r="F46" s="93" t="s">
        <v>110</v>
      </c>
      <c r="G46" s="93" t="s">
        <v>111</v>
      </c>
      <c r="H46" s="93"/>
      <c r="I46" s="93" t="s">
        <v>112</v>
      </c>
      <c r="Q46" s="12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BH46" s="13"/>
    </row>
    <row r="47" spans="2:60" ht="18.75" customHeight="1">
      <c r="B47" s="92" t="s">
        <v>106</v>
      </c>
      <c r="C47" s="92" t="s">
        <v>123</v>
      </c>
      <c r="D47" s="92" t="s">
        <v>124</v>
      </c>
      <c r="E47" s="92" t="s">
        <v>109</v>
      </c>
      <c r="F47" s="92" t="s">
        <v>110</v>
      </c>
      <c r="G47" s="92" t="s">
        <v>111</v>
      </c>
      <c r="H47" s="92"/>
      <c r="I47" s="92" t="s">
        <v>112</v>
      </c>
      <c r="Q47" s="12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2:60" ht="18.75" customHeight="1">
      <c r="B48" s="93" t="s">
        <v>106</v>
      </c>
      <c r="C48" s="93" t="s">
        <v>125</v>
      </c>
      <c r="D48" s="93" t="s">
        <v>126</v>
      </c>
      <c r="E48" s="93" t="s">
        <v>109</v>
      </c>
      <c r="F48" s="93" t="s">
        <v>110</v>
      </c>
      <c r="G48" s="93" t="s">
        <v>111</v>
      </c>
      <c r="H48" s="93"/>
      <c r="I48" s="93" t="s">
        <v>112</v>
      </c>
      <c r="Q48" s="12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2:31" ht="18.75" customHeight="1">
      <c r="B49" s="101" t="s">
        <v>58</v>
      </c>
      <c r="C49" s="101"/>
      <c r="D49" s="101"/>
      <c r="E49" s="101"/>
      <c r="F49" s="101"/>
      <c r="G49" s="101"/>
      <c r="H49" s="101"/>
      <c r="I49" s="101"/>
      <c r="Q49" s="12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2:31" ht="18.75" customHeight="1">
      <c r="B50" s="92" t="s">
        <v>127</v>
      </c>
      <c r="C50" s="92" t="s">
        <v>89</v>
      </c>
      <c r="D50" s="92" t="s">
        <v>90</v>
      </c>
      <c r="E50" s="92" t="s">
        <v>109</v>
      </c>
      <c r="F50" s="92" t="s">
        <v>110</v>
      </c>
      <c r="G50" s="92" t="s">
        <v>111</v>
      </c>
      <c r="H50" s="92"/>
      <c r="I50" s="92" t="s">
        <v>112</v>
      </c>
      <c r="Q50" s="12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2:31" ht="18.75" customHeight="1">
      <c r="B51" s="93" t="s">
        <v>127</v>
      </c>
      <c r="C51" s="93" t="s">
        <v>93</v>
      </c>
      <c r="D51" s="93" t="s">
        <v>94</v>
      </c>
      <c r="E51" s="93" t="s">
        <v>109</v>
      </c>
      <c r="F51" s="93" t="s">
        <v>110</v>
      </c>
      <c r="G51" s="93" t="s">
        <v>111</v>
      </c>
      <c r="H51" s="93"/>
      <c r="I51" s="93" t="s">
        <v>112</v>
      </c>
      <c r="Q51" s="12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2:31" ht="18.75" customHeight="1" thickBot="1">
      <c r="B52" s="97" t="s">
        <v>127</v>
      </c>
      <c r="C52" s="97" t="s">
        <v>95</v>
      </c>
      <c r="D52" s="97" t="s">
        <v>96</v>
      </c>
      <c r="E52" s="97" t="s">
        <v>109</v>
      </c>
      <c r="F52" s="97" t="s">
        <v>110</v>
      </c>
      <c r="G52" s="97" t="s">
        <v>111</v>
      </c>
      <c r="H52" s="97"/>
      <c r="I52" s="97" t="s">
        <v>112</v>
      </c>
      <c r="Q52" s="12"/>
      <c r="R52" s="13"/>
      <c r="S52" s="13"/>
      <c r="T52" s="13"/>
      <c r="U52" s="13"/>
    </row>
    <row r="53" spans="2:31" ht="15.75" customHeight="1">
      <c r="Q53" s="12"/>
      <c r="R53" s="13"/>
      <c r="S53" s="13"/>
      <c r="T53" s="13"/>
      <c r="U53" s="13"/>
    </row>
    <row r="54" spans="2:31" ht="15">
      <c r="B54" s="1"/>
      <c r="C54" s="1"/>
      <c r="D54" s="1"/>
      <c r="E54" s="1"/>
      <c r="F54" s="1"/>
      <c r="G54" s="1"/>
      <c r="H54" s="1"/>
      <c r="I54" s="1"/>
      <c r="Q54" s="12"/>
      <c r="R54" s="13"/>
      <c r="S54" s="13"/>
      <c r="T54" s="13"/>
      <c r="U54" s="13"/>
    </row>
    <row r="55" spans="2:31" ht="17.399999999999999">
      <c r="B55" s="16" t="s">
        <v>128</v>
      </c>
      <c r="C55" s="17"/>
      <c r="D55" s="1"/>
      <c r="E55" s="1"/>
      <c r="F55" s="1"/>
      <c r="G55" s="1"/>
      <c r="H55" s="1"/>
      <c r="I55" s="1"/>
      <c r="Q55" s="12"/>
      <c r="R55" s="13"/>
      <c r="S55" s="13"/>
      <c r="T55" s="13"/>
      <c r="U55" s="13"/>
    </row>
    <row r="56" spans="2:31">
      <c r="D56" s="18"/>
      <c r="E56" s="18"/>
      <c r="F56" s="18"/>
      <c r="G56" s="18"/>
      <c r="H56" s="18"/>
      <c r="I56" s="18"/>
      <c r="Q56" s="12"/>
      <c r="R56" s="13"/>
      <c r="S56" s="13"/>
      <c r="T56" s="13"/>
      <c r="U56" s="13"/>
    </row>
    <row r="57" spans="2:31">
      <c r="B57" s="15" t="s">
        <v>129</v>
      </c>
      <c r="C57" s="18"/>
      <c r="D57" s="18"/>
      <c r="E57" s="18"/>
      <c r="F57" s="18"/>
      <c r="G57" s="18"/>
      <c r="H57" s="18"/>
      <c r="I57" s="18"/>
      <c r="Q57" s="12"/>
      <c r="R57" s="13"/>
      <c r="S57" s="13"/>
      <c r="T57" s="13"/>
      <c r="U57" s="13"/>
    </row>
    <row r="58" spans="2:31" ht="15.75" customHeight="1">
      <c r="B58" s="23" t="s">
        <v>130</v>
      </c>
      <c r="C58" s="23" t="s">
        <v>131</v>
      </c>
      <c r="D58" s="23" t="s">
        <v>132</v>
      </c>
      <c r="E58" s="23" t="s">
        <v>133</v>
      </c>
      <c r="F58" s="23" t="s">
        <v>134</v>
      </c>
      <c r="G58" s="23" t="s">
        <v>135</v>
      </c>
      <c r="H58" s="23" t="s">
        <v>136</v>
      </c>
      <c r="I58" s="23" t="s">
        <v>137</v>
      </c>
    </row>
    <row r="59" spans="2:31" ht="53.4" thickBot="1">
      <c r="B59" s="24" t="s">
        <v>138</v>
      </c>
      <c r="C59" s="24" t="s">
        <v>139</v>
      </c>
      <c r="D59" s="24" t="s">
        <v>140</v>
      </c>
      <c r="E59" s="24" t="s">
        <v>133</v>
      </c>
      <c r="F59" s="24" t="s">
        <v>141</v>
      </c>
      <c r="G59" s="24" t="s">
        <v>142</v>
      </c>
      <c r="H59" s="24" t="s">
        <v>143</v>
      </c>
      <c r="I59" s="24" t="s">
        <v>144</v>
      </c>
    </row>
    <row r="60" spans="2:31" ht="15.75" customHeight="1">
      <c r="B60" s="29" t="s">
        <v>91</v>
      </c>
      <c r="C60" s="29" t="s">
        <v>145</v>
      </c>
      <c r="D60" s="29" t="s">
        <v>146</v>
      </c>
      <c r="E60" s="29" t="s">
        <v>109</v>
      </c>
      <c r="F60" s="29"/>
      <c r="G60" s="29" t="s">
        <v>111</v>
      </c>
      <c r="H60" s="29" t="s">
        <v>147</v>
      </c>
      <c r="I60" s="29" t="s">
        <v>145</v>
      </c>
    </row>
    <row r="61" spans="2:31" ht="15.75" customHeight="1">
      <c r="B61" s="25" t="s">
        <v>91</v>
      </c>
      <c r="C61" s="25" t="s">
        <v>148</v>
      </c>
      <c r="D61" s="25" t="s">
        <v>149</v>
      </c>
      <c r="E61" s="25" t="s">
        <v>109</v>
      </c>
      <c r="F61" s="25"/>
      <c r="G61" s="25"/>
      <c r="H61" s="25"/>
      <c r="I61" s="25"/>
    </row>
    <row r="62" spans="2:31" ht="15.75" customHeight="1">
      <c r="B62" s="30" t="s">
        <v>91</v>
      </c>
      <c r="C62" s="30" t="s">
        <v>150</v>
      </c>
      <c r="D62" s="30" t="s">
        <v>151</v>
      </c>
      <c r="E62" s="30" t="s">
        <v>109</v>
      </c>
      <c r="F62" s="30"/>
      <c r="G62" s="30"/>
      <c r="H62" s="30"/>
      <c r="I62" s="30"/>
    </row>
    <row r="63" spans="2:31" ht="15.75" customHeight="1">
      <c r="B63" s="25" t="s">
        <v>91</v>
      </c>
      <c r="C63" s="25" t="s">
        <v>152</v>
      </c>
      <c r="D63" s="25" t="s">
        <v>153</v>
      </c>
      <c r="E63" s="25" t="s">
        <v>109</v>
      </c>
      <c r="F63" s="25"/>
      <c r="G63" s="25"/>
      <c r="H63" s="25"/>
      <c r="I63" s="25"/>
    </row>
    <row r="64" spans="2:31" ht="15.75" customHeight="1">
      <c r="B64" s="30" t="s">
        <v>91</v>
      </c>
      <c r="C64" s="30" t="s">
        <v>154</v>
      </c>
      <c r="D64" s="30" t="s">
        <v>155</v>
      </c>
      <c r="E64" s="30" t="s">
        <v>109</v>
      </c>
      <c r="F64" s="30"/>
      <c r="G64" s="30"/>
      <c r="H64" s="30"/>
      <c r="I64" s="30"/>
    </row>
    <row r="65" spans="2:10" ht="15.75" customHeight="1">
      <c r="B65" s="25" t="s">
        <v>91</v>
      </c>
      <c r="C65" s="25" t="s">
        <v>156</v>
      </c>
      <c r="D65" s="25" t="s">
        <v>157</v>
      </c>
      <c r="E65" s="25" t="s">
        <v>109</v>
      </c>
      <c r="F65" s="25"/>
      <c r="G65" s="25"/>
      <c r="H65" s="25"/>
      <c r="I65" s="25"/>
    </row>
    <row r="66" spans="2:10" ht="15.75" customHeight="1">
      <c r="B66" s="54" t="s">
        <v>91</v>
      </c>
      <c r="C66" s="54" t="s">
        <v>158</v>
      </c>
      <c r="D66" s="54" t="s">
        <v>159</v>
      </c>
      <c r="E66" s="30" t="s">
        <v>109</v>
      </c>
      <c r="F66" s="30"/>
      <c r="G66" s="30"/>
      <c r="H66" s="30"/>
      <c r="I66" s="30"/>
    </row>
    <row r="67" spans="2:10" ht="15.75" customHeight="1">
      <c r="B67" s="25" t="s">
        <v>91</v>
      </c>
      <c r="C67" s="25" t="s">
        <v>160</v>
      </c>
      <c r="D67" s="25" t="s">
        <v>161</v>
      </c>
      <c r="E67" s="25" t="s">
        <v>109</v>
      </c>
      <c r="F67" s="25"/>
      <c r="G67" s="25"/>
      <c r="H67" s="25"/>
      <c r="I67" s="25"/>
    </row>
    <row r="68" spans="2:10" ht="15.75" customHeight="1">
      <c r="B68" s="54" t="s">
        <v>58</v>
      </c>
      <c r="C68" s="54" t="s">
        <v>162</v>
      </c>
      <c r="D68" s="54" t="s">
        <v>163</v>
      </c>
      <c r="E68" s="30" t="s">
        <v>109</v>
      </c>
      <c r="F68" s="30"/>
      <c r="G68" s="30"/>
      <c r="H68" s="30"/>
      <c r="I68" s="30"/>
    </row>
    <row r="69" spans="2:10" ht="15.75" customHeight="1">
      <c r="B69" s="25" t="s">
        <v>91</v>
      </c>
      <c r="C69" s="25" t="s">
        <v>164</v>
      </c>
      <c r="D69" s="25" t="s">
        <v>165</v>
      </c>
      <c r="E69" s="25" t="s">
        <v>109</v>
      </c>
      <c r="F69" s="25"/>
      <c r="G69" s="25"/>
      <c r="H69" s="25"/>
      <c r="I69" s="25"/>
    </row>
    <row r="70" spans="2:10" ht="15.75" customHeight="1">
      <c r="B70" s="30" t="s">
        <v>91</v>
      </c>
      <c r="C70" s="30" t="s">
        <v>148</v>
      </c>
      <c r="D70" s="30" t="s">
        <v>149</v>
      </c>
      <c r="E70" s="30" t="s">
        <v>109</v>
      </c>
      <c r="F70" s="30"/>
      <c r="G70" s="30"/>
      <c r="H70" s="30"/>
      <c r="I70" s="30"/>
    </row>
    <row r="71" spans="2:10" ht="15.75" customHeight="1">
      <c r="B71" s="25" t="s">
        <v>91</v>
      </c>
      <c r="C71" s="25" t="s">
        <v>166</v>
      </c>
      <c r="D71" s="25" t="s">
        <v>167</v>
      </c>
      <c r="E71" s="25" t="s">
        <v>109</v>
      </c>
      <c r="F71" s="25"/>
      <c r="G71" s="25"/>
      <c r="H71" s="25"/>
      <c r="I71" s="25"/>
    </row>
    <row r="72" spans="2:10" ht="15.75" customHeight="1">
      <c r="B72" s="30" t="s">
        <v>91</v>
      </c>
      <c r="C72" s="30" t="s">
        <v>168</v>
      </c>
      <c r="D72" s="30" t="s">
        <v>169</v>
      </c>
      <c r="E72" s="30" t="s">
        <v>109</v>
      </c>
      <c r="F72" s="30"/>
      <c r="G72" s="30"/>
      <c r="H72" s="30"/>
      <c r="I72" s="30"/>
    </row>
    <row r="73" spans="2:10" ht="15.75" customHeight="1" thickBot="1">
      <c r="B73" s="147" t="s">
        <v>170</v>
      </c>
      <c r="C73" s="147" t="s">
        <v>171</v>
      </c>
      <c r="D73" s="147" t="s">
        <v>172</v>
      </c>
      <c r="E73" s="147" t="s">
        <v>173</v>
      </c>
      <c r="F73" s="147"/>
      <c r="G73" s="147"/>
      <c r="H73" s="147"/>
      <c r="I73" s="147"/>
    </row>
    <row r="74" spans="2:10" ht="15">
      <c r="C74" s="1"/>
      <c r="J74" s="1"/>
    </row>
    <row r="75" spans="2:10" ht="15">
      <c r="C75" s="1"/>
      <c r="J75" s="1"/>
    </row>
    <row r="76" spans="2:10" ht="17.399999999999999">
      <c r="B76" s="16" t="s">
        <v>174</v>
      </c>
      <c r="C76" s="10"/>
      <c r="D76" s="10"/>
      <c r="E76" s="11"/>
      <c r="F76" s="11"/>
      <c r="G76" s="11"/>
      <c r="H76" s="11"/>
    </row>
    <row r="77" spans="2:10">
      <c r="B77" s="14"/>
      <c r="D77" s="11"/>
      <c r="E77" s="11"/>
      <c r="F77" s="11"/>
      <c r="G77" s="11"/>
      <c r="H77" s="11"/>
    </row>
    <row r="78" spans="2:10" ht="18.75" customHeight="1" thickBot="1">
      <c r="B78" s="107"/>
      <c r="C78" s="106" t="s">
        <v>175</v>
      </c>
      <c r="D78" s="106"/>
      <c r="E78" s="106"/>
      <c r="F78" s="106"/>
      <c r="G78" s="106"/>
      <c r="H78" s="106"/>
    </row>
    <row r="79" spans="2:10" ht="13.8" thickBot="1">
      <c r="B79" s="99" t="s">
        <v>13</v>
      </c>
      <c r="C79" s="99" t="s">
        <v>131</v>
      </c>
      <c r="D79" s="113" t="s">
        <v>164</v>
      </c>
      <c r="E79" s="113" t="s">
        <v>176</v>
      </c>
      <c r="F79" s="113" t="str">
        <f>C70</f>
        <v>NAT_GAS</v>
      </c>
      <c r="G79" s="99" t="s">
        <v>166</v>
      </c>
      <c r="H79" s="99" t="s">
        <v>177</v>
      </c>
    </row>
    <row r="80" spans="2:10" ht="13.8" thickBot="1">
      <c r="B80" s="100" t="s">
        <v>58</v>
      </c>
      <c r="C80" s="100"/>
      <c r="D80" s="114"/>
      <c r="E80" s="114"/>
      <c r="F80" s="114"/>
      <c r="G80" s="100"/>
      <c r="H80" s="100"/>
    </row>
    <row r="81" spans="2:46" ht="18.75" customHeight="1">
      <c r="B81" s="102" t="str">
        <f>C40</f>
        <v>NEW_CCGT</v>
      </c>
      <c r="C81" s="95" t="s">
        <v>171</v>
      </c>
      <c r="D81" s="95"/>
      <c r="E81" s="95"/>
      <c r="F81" s="95">
        <v>57</v>
      </c>
      <c r="G81" s="95"/>
      <c r="H81" s="95"/>
    </row>
    <row r="82" spans="2:46" ht="18.75" customHeight="1" thickBot="1">
      <c r="B82" s="115" t="str">
        <f>C41</f>
        <v>NEW_OCGT</v>
      </c>
      <c r="C82" s="116" t="s">
        <v>171</v>
      </c>
      <c r="D82" s="116"/>
      <c r="E82" s="116"/>
      <c r="F82" s="116">
        <v>57</v>
      </c>
      <c r="G82" s="116"/>
      <c r="H82" s="116"/>
    </row>
    <row r="83" spans="2:46" ht="15.75" customHeight="1"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2:46" ht="15.75" customHeight="1"/>
    <row r="85" spans="2:46" ht="15.75" customHeight="1"/>
    <row r="86" spans="2:46" ht="15.75" customHeight="1"/>
    <row r="87" spans="2:46" ht="15.75" customHeight="1"/>
    <row r="88" spans="2:46" ht="15.75" customHeight="1"/>
    <row r="89" spans="2:46" ht="15.75" customHeight="1"/>
  </sheetData>
  <mergeCells count="2">
    <mergeCell ref="AN14:AP14"/>
    <mergeCell ref="AK8:AK11"/>
  </mergeCells>
  <phoneticPr fontId="8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CA97EC-2CE7-463B-B383-21D82F115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95645557-b925-4e14-b9c3-bb0dccab904e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2025-01-14T10:47:13Z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