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SuppXLS/"/>
    </mc:Choice>
  </mc:AlternateContent>
  <xr:revisionPtr revIDLastSave="274" documentId="13_ncr:1_{7EFCB61C-96CC-4150-85FC-5EBE9F7A8BD3}" xr6:coauthVersionLast="47" xr6:coauthVersionMax="47" xr10:uidLastSave="{3A4FE168-AE7F-4C71-81BF-9E0786A63594}"/>
  <bookViews>
    <workbookView xWindow="25236" yWindow="540" windowWidth="20388" windowHeight="16212" xr2:uid="{00000000-000D-0000-FFFF-FFFF00000000}"/>
  </bookViews>
  <sheets>
    <sheet name="FUEL CO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2" l="1"/>
  <c r="F44" i="2"/>
  <c r="F45" i="2"/>
  <c r="E44" i="2"/>
  <c r="E45" i="2"/>
  <c r="E43" i="2"/>
  <c r="G8" i="2"/>
  <c r="G9" i="2" s="1"/>
  <c r="G10" i="2" s="1"/>
  <c r="G11" i="2" s="1"/>
  <c r="H8" i="2"/>
  <c r="H9" i="2" s="1"/>
  <c r="H10" i="2" s="1"/>
  <c r="H11" i="2" s="1"/>
  <c r="G14" i="2"/>
  <c r="G15" i="2" s="1"/>
  <c r="G16" i="2" s="1"/>
  <c r="G17" i="2" s="1"/>
  <c r="H14" i="2"/>
  <c r="H15" i="2" s="1"/>
  <c r="H16" i="2" s="1"/>
  <c r="H17" i="2" s="1"/>
  <c r="G20" i="2"/>
  <c r="G21" i="2" s="1"/>
  <c r="G22" i="2" s="1"/>
  <c r="G23" i="2" s="1"/>
  <c r="H21" i="2"/>
  <c r="H22" i="2" s="1"/>
  <c r="H23" i="2" s="1"/>
  <c r="G26" i="2"/>
  <c r="G27" i="2" s="1"/>
  <c r="G28" i="2" s="1"/>
  <c r="G29" i="2" s="1"/>
  <c r="H26" i="2"/>
  <c r="H27" i="2" s="1"/>
  <c r="H28" i="2" s="1"/>
  <c r="H29" i="2" s="1"/>
  <c r="G32" i="2"/>
  <c r="G33" i="2" s="1"/>
  <c r="G34" i="2" s="1"/>
  <c r="G35" i="2" s="1"/>
  <c r="H32" i="2"/>
  <c r="H33" i="2" s="1"/>
  <c r="H34" i="2" s="1"/>
  <c r="H35" i="2" s="1"/>
  <c r="G38" i="2"/>
  <c r="H38" i="2"/>
  <c r="H39" i="2" s="1"/>
  <c r="H40" i="2" s="1"/>
  <c r="H41" i="2" s="1"/>
  <c r="G39" i="2"/>
  <c r="G40" i="2"/>
  <c r="G41" i="2" s="1"/>
  <c r="U10" i="2"/>
  <c r="V10" i="2"/>
  <c r="W10" i="2"/>
  <c r="U11" i="2"/>
  <c r="E19" i="2" s="1"/>
  <c r="E20" i="2" s="1"/>
  <c r="V11" i="2"/>
  <c r="E21" i="2" s="1"/>
  <c r="E22" i="2" s="1"/>
  <c r="W11" i="2"/>
  <c r="E23" i="2" s="1"/>
  <c r="U12" i="2"/>
  <c r="V12" i="2"/>
  <c r="W12" i="2"/>
  <c r="U13" i="2"/>
  <c r="V13" i="2"/>
  <c r="W13" i="2"/>
  <c r="U14" i="2"/>
  <c r="F7" i="2" s="1"/>
  <c r="V14" i="2"/>
  <c r="F9" i="2" s="1"/>
  <c r="W14" i="2"/>
  <c r="F11" i="2" s="1"/>
  <c r="E17" i="2" s="1"/>
  <c r="U15" i="2"/>
  <c r="E25" i="2" s="1"/>
  <c r="V15" i="2"/>
  <c r="E27" i="2" s="1"/>
  <c r="W15" i="2"/>
  <c r="E29" i="2" s="1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V9" i="2"/>
  <c r="F37" i="2" s="1"/>
  <c r="F39" i="2" s="1"/>
  <c r="F41" i="2" s="1"/>
  <c r="W9" i="2"/>
  <c r="U9" i="2"/>
  <c r="E37" i="2" s="1"/>
  <c r="E39" i="2" l="1"/>
  <c r="E41" i="2" s="1"/>
  <c r="F38" i="2"/>
  <c r="F40" i="2" s="1"/>
  <c r="E38" i="2"/>
  <c r="E40" i="2" s="1"/>
  <c r="E35" i="2"/>
  <c r="F29" i="2"/>
  <c r="F35" i="2" s="1"/>
  <c r="E33" i="2"/>
  <c r="F27" i="2"/>
  <c r="F33" i="2" s="1"/>
  <c r="E28" i="2"/>
  <c r="E31" i="2"/>
  <c r="F25" i="2"/>
  <c r="F31" i="2" s="1"/>
  <c r="E26" i="2"/>
  <c r="E15" i="2"/>
  <c r="F10" i="2"/>
  <c r="E16" i="2" s="1"/>
  <c r="F8" i="2"/>
  <c r="E14" i="2" s="1"/>
  <c r="E13" i="2"/>
  <c r="E32" i="2" l="1"/>
  <c r="F26" i="2"/>
  <c r="F32" i="2" s="1"/>
  <c r="E34" i="2"/>
  <c r="F28" i="2"/>
  <c r="F34" i="2" s="1"/>
</calcChain>
</file>

<file path=xl/sharedStrings.xml><?xml version="1.0" encoding="utf-8"?>
<sst xmlns="http://schemas.openxmlformats.org/spreadsheetml/2006/main" count="180" uniqueCount="61">
  <si>
    <t>Fuel Price Projection [MPLN/PJ]</t>
  </si>
  <si>
    <t>EU to PLN conversion factor</t>
  </si>
  <si>
    <t>~TFM_INS</t>
  </si>
  <si>
    <t>EU</t>
  </si>
  <si>
    <t>Attribute</t>
  </si>
  <si>
    <t>Other_Indexes</t>
  </si>
  <si>
    <t>Year</t>
  </si>
  <si>
    <t>PL</t>
  </si>
  <si>
    <t>NL</t>
  </si>
  <si>
    <t>Pset_PN</t>
  </si>
  <si>
    <t>Cset_CN</t>
  </si>
  <si>
    <t>PLN</t>
  </si>
  <si>
    <t>\I: Attribute Name</t>
  </si>
  <si>
    <t>Other Indexes</t>
  </si>
  <si>
    <t>Value in Region [MPLN/PJ]</t>
  </si>
  <si>
    <t>Process Set: Process Name</t>
  </si>
  <si>
    <t>Commodity Set: Commodity Name</t>
  </si>
  <si>
    <t>Same for all scenarios</t>
  </si>
  <si>
    <t>COST</t>
  </si>
  <si>
    <t>IMP</t>
  </si>
  <si>
    <t>IMP_HC</t>
  </si>
  <si>
    <t>HC</t>
  </si>
  <si>
    <t>Fuel</t>
  </si>
  <si>
    <t>Unit</t>
  </si>
  <si>
    <t>Nuclear</t>
  </si>
  <si>
    <t>€/GJ</t>
  </si>
  <si>
    <t>Mln PLN/PJ</t>
  </si>
  <si>
    <t>Lignite G1 (BG - MK - CZ)</t>
  </si>
  <si>
    <t>Lignite G2 (SK - DE - RS - PL - ME - UKNI - BA - IE)</t>
  </si>
  <si>
    <t>\I:</t>
  </si>
  <si>
    <t>Lignite G3 (SL - RO - HU)</t>
  </si>
  <si>
    <t>MIN_HC</t>
  </si>
  <si>
    <t>Lignite G4 (GR - TR)</t>
  </si>
  <si>
    <t>Hard coal</t>
  </si>
  <si>
    <t>Natural Gas</t>
  </si>
  <si>
    <t>Crude oil</t>
  </si>
  <si>
    <t>CO2 price</t>
  </si>
  <si>
    <t>€/ton</t>
  </si>
  <si>
    <t>Hydrogen (blue )</t>
  </si>
  <si>
    <t>MIN_LIG</t>
  </si>
  <si>
    <t>LIG</t>
  </si>
  <si>
    <t>Biomethane</t>
  </si>
  <si>
    <t>€/Gj</t>
  </si>
  <si>
    <t>Synthetic Methane</t>
  </si>
  <si>
    <t>Light oil</t>
  </si>
  <si>
    <t>Heavy oil</t>
  </si>
  <si>
    <t xml:space="preserve">Amonia imports prices </t>
  </si>
  <si>
    <t>Gas (blend of biomethane, synthetic gas and NG) NT+</t>
  </si>
  <si>
    <t>9.0</t>
  </si>
  <si>
    <t> </t>
  </si>
  <si>
    <t>Gas (blend of biomethane, synthetic gas and NG) DE</t>
  </si>
  <si>
    <t>Gas (blend of biomethane, synthetic gas and NG) GA</t>
  </si>
  <si>
    <t>Oil Shale</t>
  </si>
  <si>
    <t>(Currency 2021 €)</t>
  </si>
  <si>
    <t>Interpolation</t>
  </si>
  <si>
    <t>IMP_URAN</t>
  </si>
  <si>
    <t>URAN</t>
  </si>
  <si>
    <t>MIN_NAT_GAS</t>
  </si>
  <si>
    <t>NAT_GAS</t>
  </si>
  <si>
    <t>IMP_H2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</si>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</sst>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name val="Arial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b/>
      <sz val="8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DBFC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 applyAlignment="1">
      <alignment horizontal="center"/>
    </xf>
    <xf numFmtId="0" fontId="92" fillId="0" borderId="0" xfId="0" applyFont="1"/>
    <xf numFmtId="0" fontId="94" fillId="46" borderId="0" xfId="0" applyFont="1" applyFill="1"/>
    <xf numFmtId="0" fontId="95" fillId="0" borderId="18" xfId="0" applyFont="1" applyBorder="1"/>
    <xf numFmtId="0" fontId="96" fillId="0" borderId="18" xfId="0" applyFont="1" applyBorder="1"/>
    <xf numFmtId="0" fontId="95" fillId="0" borderId="18" xfId="0" applyFont="1" applyBorder="1" applyAlignment="1">
      <alignment wrapText="1"/>
    </xf>
    <xf numFmtId="0" fontId="95" fillId="47" borderId="18" xfId="0" applyFont="1" applyFill="1" applyBorder="1"/>
    <xf numFmtId="0" fontId="97" fillId="48" borderId="18" xfId="0" applyFont="1" applyFill="1" applyBorder="1"/>
    <xf numFmtId="0" fontId="95" fillId="49" borderId="18" xfId="0" applyFont="1" applyFill="1" applyBorder="1"/>
    <xf numFmtId="0" fontId="98" fillId="49" borderId="0" xfId="0" applyFont="1" applyFill="1"/>
    <xf numFmtId="0" fontId="96" fillId="0" borderId="19" xfId="0" applyFont="1" applyBorder="1"/>
    <xf numFmtId="0" fontId="95" fillId="47" borderId="18" xfId="0" applyFont="1" applyFill="1" applyBorder="1" applyAlignment="1">
      <alignment wrapText="1"/>
    </xf>
    <xf numFmtId="0" fontId="96" fillId="47" borderId="18" xfId="0" applyFont="1" applyFill="1" applyBorder="1"/>
    <xf numFmtId="16" fontId="96" fillId="47" borderId="18" xfId="0" applyNumberFormat="1" applyFont="1" applyFill="1" applyBorder="1"/>
    <xf numFmtId="0" fontId="95" fillId="49" borderId="18" xfId="0" applyFont="1" applyFill="1" applyBorder="1" applyAlignment="1">
      <alignment wrapText="1"/>
    </xf>
    <xf numFmtId="0" fontId="96" fillId="49" borderId="18" xfId="0" applyFont="1" applyFill="1" applyBorder="1"/>
    <xf numFmtId="0" fontId="99" fillId="47" borderId="0" xfId="0" applyFont="1" applyFill="1"/>
    <xf numFmtId="0" fontId="100" fillId="0" borderId="0" xfId="0" applyFont="1" applyAlignment="1">
      <alignment wrapText="1"/>
    </xf>
    <xf numFmtId="0" fontId="99" fillId="48" borderId="0" xfId="0" applyFont="1" applyFill="1"/>
    <xf numFmtId="0" fontId="94" fillId="46" borderId="20" xfId="0" applyFont="1" applyFill="1" applyBorder="1"/>
    <xf numFmtId="0" fontId="94" fillId="46" borderId="21" xfId="0" applyFont="1" applyFill="1" applyBorder="1"/>
    <xf numFmtId="0" fontId="94" fillId="46" borderId="22" xfId="0" applyFont="1" applyFill="1" applyBorder="1"/>
    <xf numFmtId="0" fontId="95" fillId="0" borderId="23" xfId="0" applyFont="1" applyBorder="1"/>
    <xf numFmtId="0" fontId="0" fillId="0" borderId="24" xfId="0" applyBorder="1"/>
    <xf numFmtId="0" fontId="95" fillId="0" borderId="23" xfId="0" applyFont="1" applyBorder="1" applyAlignment="1">
      <alignment wrapText="1"/>
    </xf>
    <xf numFmtId="0" fontId="95" fillId="47" borderId="23" xfId="0" applyFont="1" applyFill="1" applyBorder="1"/>
    <xf numFmtId="0" fontId="95" fillId="49" borderId="23" xfId="0" applyFont="1" applyFill="1" applyBorder="1"/>
    <xf numFmtId="0" fontId="95" fillId="47" borderId="23" xfId="0" applyFont="1" applyFill="1" applyBorder="1" applyAlignment="1">
      <alignment wrapText="1"/>
    </xf>
    <xf numFmtId="0" fontId="95" fillId="49" borderId="23" xfId="0" applyFont="1" applyFill="1" applyBorder="1" applyAlignment="1">
      <alignment wrapText="1"/>
    </xf>
    <xf numFmtId="0" fontId="95" fillId="47" borderId="25" xfId="0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101" fillId="43" borderId="0" xfId="0" applyFont="1" applyFill="1" applyAlignment="1">
      <alignment vertical="center"/>
    </xf>
    <xf numFmtId="2" fontId="101" fillId="43" borderId="0" xfId="0" applyNumberFormat="1" applyFont="1" applyFill="1" applyAlignment="1">
      <alignment vertical="center"/>
    </xf>
    <xf numFmtId="0" fontId="101" fillId="42" borderId="0" xfId="0" applyFont="1" applyFill="1" applyAlignment="1">
      <alignment vertical="center"/>
    </xf>
    <xf numFmtId="2" fontId="101" fillId="42" borderId="0" xfId="0" applyNumberFormat="1" applyFont="1" applyFill="1" applyAlignment="1">
      <alignment vertical="center"/>
    </xf>
    <xf numFmtId="0" fontId="101" fillId="42" borderId="0" xfId="0" applyFont="1" applyFill="1"/>
    <xf numFmtId="0" fontId="103" fillId="42" borderId="0" xfId="0" applyFont="1" applyFill="1"/>
    <xf numFmtId="185" fontId="102" fillId="44" borderId="21" xfId="0" applyNumberFormat="1" applyFont="1" applyFill="1" applyBorder="1" applyAlignment="1">
      <alignment horizontal="center" vertical="center" wrapText="1"/>
    </xf>
    <xf numFmtId="0" fontId="102" fillId="44" borderId="21" xfId="0" applyFont="1" applyFill="1" applyBorder="1" applyAlignment="1">
      <alignment horizontal="center" vertical="center" wrapText="1"/>
    </xf>
    <xf numFmtId="185" fontId="101" fillId="45" borderId="28" xfId="0" applyNumberFormat="1" applyFont="1" applyFill="1" applyBorder="1" applyAlignment="1">
      <alignment horizontal="center" vertical="center" wrapText="1"/>
    </xf>
    <xf numFmtId="0" fontId="101" fillId="45" borderId="28" xfId="0" applyFont="1" applyFill="1" applyBorder="1" applyAlignment="1">
      <alignment horizontal="center" vertical="center" wrapText="1"/>
    </xf>
    <xf numFmtId="2" fontId="101" fillId="42" borderId="26" xfId="0" applyNumberFormat="1" applyFont="1" applyFill="1" applyBorder="1" applyAlignment="1">
      <alignment vertical="center"/>
    </xf>
    <xf numFmtId="0" fontId="101" fillId="43" borderId="0" xfId="0" applyFont="1" applyFill="1"/>
    <xf numFmtId="0" fontId="101" fillId="50" borderId="29" xfId="0" applyFont="1" applyFill="1" applyBorder="1"/>
    <xf numFmtId="0" fontId="101" fillId="42" borderId="26" xfId="0" applyFont="1" applyFill="1" applyBorder="1" applyAlignment="1">
      <alignment vertical="center"/>
    </xf>
    <xf numFmtId="0" fontId="93" fillId="0" borderId="0" xfId="0" applyFont="1"/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W45"/>
  <sheetViews>
    <sheetView tabSelected="1" topLeftCell="A31" zoomScale="175" zoomScaleNormal="175" workbookViewId="0">
      <selection activeCell="F47" sqref="F47"/>
    </sheetView>
  </sheetViews>
  <sheetFormatPr defaultRowHeight="14.4"/>
  <cols>
    <col min="1" max="1" width="2.88671875" customWidth="1"/>
    <col min="2" max="2" width="12.109375" customWidth="1"/>
    <col min="3" max="3" width="17.109375" customWidth="1"/>
    <col min="4" max="4" width="10.6640625" customWidth="1"/>
    <col min="5" max="6" width="12" customWidth="1"/>
    <col min="7" max="8" width="15.6640625" customWidth="1"/>
    <col min="9" max="9" width="16.5546875" customWidth="1"/>
    <col min="10" max="10" width="8.44140625" bestFit="1" customWidth="1"/>
    <col min="18" max="18" width="15.33203125" customWidth="1"/>
    <col min="19" max="19" width="19.6640625" customWidth="1"/>
  </cols>
  <sheetData>
    <row r="1" spans="2:23" ht="12.75" customHeight="1"/>
    <row r="2" spans="2:23" ht="17.399999999999999">
      <c r="B2" s="2" t="s">
        <v>0</v>
      </c>
      <c r="C2" s="2"/>
      <c r="D2" s="2"/>
      <c r="E2" s="2"/>
      <c r="F2" s="2"/>
      <c r="G2" s="2"/>
      <c r="H2" s="2"/>
      <c r="I2" s="2"/>
    </row>
    <row r="3" spans="2:23" ht="12.75" customHeight="1">
      <c r="L3" t="s">
        <v>1</v>
      </c>
    </row>
    <row r="4" spans="2:23" ht="18.75" customHeight="1">
      <c r="B4" s="40" t="s">
        <v>2</v>
      </c>
      <c r="C4" s="40"/>
      <c r="D4" s="40"/>
      <c r="E4" s="40"/>
      <c r="F4" s="40"/>
      <c r="G4" s="40"/>
      <c r="H4" s="40"/>
      <c r="I4" s="3"/>
      <c r="J4" s="3"/>
      <c r="L4">
        <v>1</v>
      </c>
      <c r="M4" t="s">
        <v>3</v>
      </c>
    </row>
    <row r="5" spans="2:23">
      <c r="B5" s="41" t="s">
        <v>4</v>
      </c>
      <c r="C5" s="41" t="s">
        <v>5</v>
      </c>
      <c r="D5" s="41" t="s">
        <v>6</v>
      </c>
      <c r="E5" s="42" t="s">
        <v>7</v>
      </c>
      <c r="F5" s="42" t="s">
        <v>8</v>
      </c>
      <c r="G5" s="41" t="s">
        <v>9</v>
      </c>
      <c r="H5" s="41" t="s">
        <v>10</v>
      </c>
      <c r="L5">
        <v>4.5</v>
      </c>
      <c r="M5" t="s">
        <v>11</v>
      </c>
    </row>
    <row r="6" spans="2:23" ht="39.6">
      <c r="B6" s="43" t="s">
        <v>12</v>
      </c>
      <c r="C6" s="43" t="s">
        <v>13</v>
      </c>
      <c r="D6" s="43" t="s">
        <v>6</v>
      </c>
      <c r="E6" s="44" t="s">
        <v>14</v>
      </c>
      <c r="F6" s="44" t="s">
        <v>14</v>
      </c>
      <c r="G6" s="43" t="s">
        <v>15</v>
      </c>
      <c r="H6" s="43" t="s">
        <v>16</v>
      </c>
      <c r="M6" s="4"/>
      <c r="N6" s="4"/>
      <c r="O6" s="49" t="s">
        <v>17</v>
      </c>
      <c r="P6" s="49"/>
      <c r="Q6" s="49"/>
    </row>
    <row r="7" spans="2:23" ht="18.75" customHeight="1">
      <c r="B7" s="37" t="s">
        <v>18</v>
      </c>
      <c r="C7" s="37" t="s">
        <v>19</v>
      </c>
      <c r="D7" s="37">
        <v>2030</v>
      </c>
      <c r="E7" s="38"/>
      <c r="F7" s="38">
        <f>U14</f>
        <v>8.1</v>
      </c>
      <c r="G7" s="39" t="s">
        <v>20</v>
      </c>
      <c r="H7" s="37" t="s">
        <v>21</v>
      </c>
      <c r="M7" s="4"/>
      <c r="N7" s="4"/>
      <c r="O7" s="49"/>
      <c r="P7" s="49"/>
      <c r="Q7" s="49"/>
    </row>
    <row r="8" spans="2:23" ht="18.75" customHeight="1">
      <c r="B8" s="35" t="s">
        <v>18</v>
      </c>
      <c r="C8" s="35" t="s">
        <v>19</v>
      </c>
      <c r="D8" s="35">
        <v>2035</v>
      </c>
      <c r="E8" s="36"/>
      <c r="F8" s="36">
        <f>F7</f>
        <v>8.1</v>
      </c>
      <c r="G8" s="35" t="str">
        <f>G7</f>
        <v>IMP_HC</v>
      </c>
      <c r="H8" s="35" t="str">
        <f>H7</f>
        <v>HC</v>
      </c>
      <c r="M8" s="5" t="s">
        <v>22</v>
      </c>
      <c r="N8" s="5" t="s">
        <v>23</v>
      </c>
      <c r="O8" s="5">
        <v>2030</v>
      </c>
      <c r="P8" s="5">
        <v>2040</v>
      </c>
      <c r="Q8" s="5">
        <v>2050</v>
      </c>
      <c r="S8" s="22" t="s">
        <v>22</v>
      </c>
      <c r="T8" s="23" t="s">
        <v>23</v>
      </c>
      <c r="U8" s="23">
        <v>2030</v>
      </c>
      <c r="V8" s="23">
        <v>2040</v>
      </c>
      <c r="W8" s="24">
        <v>2050</v>
      </c>
    </row>
    <row r="9" spans="2:23" ht="18.75" customHeight="1">
      <c r="B9" s="37" t="s">
        <v>18</v>
      </c>
      <c r="C9" s="37" t="s">
        <v>19</v>
      </c>
      <c r="D9" s="37">
        <v>2040</v>
      </c>
      <c r="E9" s="38"/>
      <c r="F9" s="38">
        <f>V14</f>
        <v>7.2</v>
      </c>
      <c r="G9" s="37" t="str">
        <f t="shared" ref="G9:H11" si="0">G8</f>
        <v>IMP_HC</v>
      </c>
      <c r="H9" s="37" t="str">
        <f t="shared" si="0"/>
        <v>HC</v>
      </c>
      <c r="M9" s="6" t="s">
        <v>24</v>
      </c>
      <c r="N9" s="6" t="s">
        <v>25</v>
      </c>
      <c r="O9" s="7">
        <v>1.7</v>
      </c>
      <c r="P9" s="7">
        <v>1.7</v>
      </c>
      <c r="Q9" s="7">
        <v>1.7</v>
      </c>
      <c r="S9" s="25" t="s">
        <v>24</v>
      </c>
      <c r="T9" s="50" t="s">
        <v>26</v>
      </c>
      <c r="U9">
        <f>O9*4.5</f>
        <v>7.6499999999999995</v>
      </c>
      <c r="V9">
        <f t="shared" ref="V9:W9" si="1">P9*4.5</f>
        <v>7.6499999999999995</v>
      </c>
      <c r="W9" s="26">
        <f t="shared" si="1"/>
        <v>7.6499999999999995</v>
      </c>
    </row>
    <row r="10" spans="2:23" ht="18.75" customHeight="1">
      <c r="B10" s="35" t="s">
        <v>18</v>
      </c>
      <c r="C10" s="35" t="s">
        <v>19</v>
      </c>
      <c r="D10" s="35">
        <v>2045</v>
      </c>
      <c r="E10" s="36"/>
      <c r="F10" s="36">
        <f>F9</f>
        <v>7.2</v>
      </c>
      <c r="G10" s="35" t="str">
        <f t="shared" si="0"/>
        <v>IMP_HC</v>
      </c>
      <c r="H10" s="35" t="str">
        <f t="shared" si="0"/>
        <v>HC</v>
      </c>
      <c r="M10" s="6" t="s">
        <v>27</v>
      </c>
      <c r="N10" s="6" t="s">
        <v>25</v>
      </c>
      <c r="O10" s="7">
        <v>1.4</v>
      </c>
      <c r="P10" s="7">
        <v>1.4</v>
      </c>
      <c r="Q10" s="7">
        <v>1.4</v>
      </c>
      <c r="S10" s="25" t="s">
        <v>27</v>
      </c>
      <c r="T10" s="50"/>
      <c r="U10">
        <f t="shared" ref="U10:U27" si="2">O10*4.5</f>
        <v>6.3</v>
      </c>
      <c r="V10">
        <f t="shared" ref="V10:V27" si="3">P10*4.5</f>
        <v>6.3</v>
      </c>
      <c r="W10" s="26">
        <f t="shared" ref="W10:W27" si="4">Q10*4.5</f>
        <v>6.3</v>
      </c>
    </row>
    <row r="11" spans="2:23" ht="18.75" customHeight="1">
      <c r="B11" s="37" t="s">
        <v>18</v>
      </c>
      <c r="C11" s="37" t="s">
        <v>19</v>
      </c>
      <c r="D11" s="37">
        <v>2050</v>
      </c>
      <c r="E11" s="38"/>
      <c r="F11" s="38">
        <f>W14</f>
        <v>6.75</v>
      </c>
      <c r="G11" s="37" t="str">
        <f t="shared" si="0"/>
        <v>IMP_HC</v>
      </c>
      <c r="H11" s="37" t="str">
        <f t="shared" si="0"/>
        <v>HC</v>
      </c>
      <c r="M11" s="8" t="s">
        <v>28</v>
      </c>
      <c r="N11" s="6" t="s">
        <v>25</v>
      </c>
      <c r="O11" s="7">
        <v>1.8</v>
      </c>
      <c r="P11" s="7">
        <v>1.8</v>
      </c>
      <c r="Q11" s="7">
        <v>1.8</v>
      </c>
      <c r="S11" s="27" t="s">
        <v>28</v>
      </c>
      <c r="T11" s="50"/>
      <c r="U11">
        <f t="shared" si="2"/>
        <v>8.1</v>
      </c>
      <c r="V11">
        <f t="shared" si="3"/>
        <v>8.1</v>
      </c>
      <c r="W11" s="26">
        <f t="shared" si="4"/>
        <v>8.1</v>
      </c>
    </row>
    <row r="12" spans="2:23" ht="18.75" customHeight="1">
      <c r="B12" s="47" t="s">
        <v>29</v>
      </c>
      <c r="C12" s="47"/>
      <c r="D12" s="47"/>
      <c r="E12" s="47"/>
      <c r="F12" s="47"/>
      <c r="G12" s="47"/>
      <c r="H12" s="47"/>
      <c r="M12" s="6" t="s">
        <v>30</v>
      </c>
      <c r="N12" s="6" t="s">
        <v>25</v>
      </c>
      <c r="O12" s="7">
        <v>2.4</v>
      </c>
      <c r="P12" s="7">
        <v>2.4</v>
      </c>
      <c r="Q12" s="7">
        <v>2.4</v>
      </c>
      <c r="S12" s="25" t="s">
        <v>30</v>
      </c>
      <c r="T12" s="50"/>
      <c r="U12">
        <f t="shared" si="2"/>
        <v>10.799999999999999</v>
      </c>
      <c r="V12">
        <f t="shared" si="3"/>
        <v>10.799999999999999</v>
      </c>
      <c r="W12" s="26">
        <f t="shared" si="4"/>
        <v>10.799999999999999</v>
      </c>
    </row>
    <row r="13" spans="2:23" ht="18.75" customHeight="1">
      <c r="B13" s="37" t="s">
        <v>18</v>
      </c>
      <c r="C13" s="37" t="s">
        <v>19</v>
      </c>
      <c r="D13" s="37">
        <v>2030</v>
      </c>
      <c r="E13" s="39">
        <f t="shared" ref="E13:E17" si="5">F7</f>
        <v>8.1</v>
      </c>
      <c r="F13" s="38"/>
      <c r="G13" s="37" t="s">
        <v>31</v>
      </c>
      <c r="H13" s="37" t="s">
        <v>21</v>
      </c>
      <c r="M13" s="6" t="s">
        <v>32</v>
      </c>
      <c r="N13" s="6" t="s">
        <v>25</v>
      </c>
      <c r="O13" s="7">
        <v>3.1</v>
      </c>
      <c r="P13" s="7">
        <v>3.1</v>
      </c>
      <c r="Q13" s="7">
        <v>3.1</v>
      </c>
      <c r="S13" s="25" t="s">
        <v>32</v>
      </c>
      <c r="T13" s="50"/>
      <c r="U13">
        <f t="shared" si="2"/>
        <v>13.950000000000001</v>
      </c>
      <c r="V13">
        <f t="shared" si="3"/>
        <v>13.950000000000001</v>
      </c>
      <c r="W13" s="26">
        <f t="shared" si="4"/>
        <v>13.950000000000001</v>
      </c>
    </row>
    <row r="14" spans="2:23" ht="18.75" customHeight="1">
      <c r="B14" s="35" t="s">
        <v>18</v>
      </c>
      <c r="C14" s="35" t="s">
        <v>19</v>
      </c>
      <c r="D14" s="35">
        <v>2035</v>
      </c>
      <c r="E14" s="46">
        <f t="shared" si="5"/>
        <v>8.1</v>
      </c>
      <c r="F14" s="36"/>
      <c r="G14" s="35" t="str">
        <f t="shared" ref="G14:G17" si="6">G13</f>
        <v>MIN_HC</v>
      </c>
      <c r="H14" s="35" t="str">
        <f t="shared" ref="H14:H17" si="7">H13</f>
        <v>HC</v>
      </c>
      <c r="M14" s="9" t="s">
        <v>33</v>
      </c>
      <c r="N14" s="6" t="s">
        <v>25</v>
      </c>
      <c r="O14" s="7">
        <v>1.8</v>
      </c>
      <c r="P14" s="10">
        <v>1.6</v>
      </c>
      <c r="Q14" s="7">
        <v>1.5</v>
      </c>
      <c r="S14" s="28" t="s">
        <v>33</v>
      </c>
      <c r="T14" s="50"/>
      <c r="U14">
        <f t="shared" si="2"/>
        <v>8.1</v>
      </c>
      <c r="V14">
        <f t="shared" si="3"/>
        <v>7.2</v>
      </c>
      <c r="W14" s="26">
        <f t="shared" si="4"/>
        <v>6.75</v>
      </c>
    </row>
    <row r="15" spans="2:23" ht="18.75" customHeight="1">
      <c r="B15" s="37" t="s">
        <v>18</v>
      </c>
      <c r="C15" s="37" t="s">
        <v>19</v>
      </c>
      <c r="D15" s="37">
        <v>2040</v>
      </c>
      <c r="E15" s="38">
        <f>F9</f>
        <v>7.2</v>
      </c>
      <c r="F15" s="38"/>
      <c r="G15" s="37" t="str">
        <f t="shared" si="6"/>
        <v>MIN_HC</v>
      </c>
      <c r="H15" s="37" t="str">
        <f t="shared" si="7"/>
        <v>HC</v>
      </c>
      <c r="M15" s="9" t="s">
        <v>34</v>
      </c>
      <c r="N15" s="6" t="s">
        <v>25</v>
      </c>
      <c r="O15" s="7">
        <v>6.3</v>
      </c>
      <c r="P15" s="10">
        <v>5.7</v>
      </c>
      <c r="Q15" s="7">
        <v>5</v>
      </c>
      <c r="S15" s="28" t="s">
        <v>34</v>
      </c>
      <c r="T15" s="50"/>
      <c r="U15">
        <f t="shared" si="2"/>
        <v>28.349999999999998</v>
      </c>
      <c r="V15">
        <f t="shared" si="3"/>
        <v>25.650000000000002</v>
      </c>
      <c r="W15" s="26">
        <f t="shared" si="4"/>
        <v>22.5</v>
      </c>
    </row>
    <row r="16" spans="2:23" ht="18.75" customHeight="1">
      <c r="B16" s="35" t="s">
        <v>18</v>
      </c>
      <c r="C16" s="35" t="s">
        <v>19</v>
      </c>
      <c r="D16" s="35">
        <v>2045</v>
      </c>
      <c r="E16" s="36">
        <f t="shared" si="5"/>
        <v>7.2</v>
      </c>
      <c r="F16" s="36"/>
      <c r="G16" s="35" t="str">
        <f t="shared" si="6"/>
        <v>MIN_HC</v>
      </c>
      <c r="H16" s="35" t="str">
        <f t="shared" si="7"/>
        <v>HC</v>
      </c>
      <c r="M16" s="9" t="s">
        <v>35</v>
      </c>
      <c r="N16" s="6" t="s">
        <v>25</v>
      </c>
      <c r="O16" s="7">
        <v>9.1999999999999993</v>
      </c>
      <c r="P16" s="10">
        <v>8.9</v>
      </c>
      <c r="Q16" s="7">
        <v>8.6</v>
      </c>
      <c r="S16" s="28" t="s">
        <v>35</v>
      </c>
      <c r="T16" s="50"/>
      <c r="U16">
        <f t="shared" si="2"/>
        <v>41.4</v>
      </c>
      <c r="V16">
        <f t="shared" si="3"/>
        <v>40.050000000000004</v>
      </c>
      <c r="W16" s="26">
        <f t="shared" si="4"/>
        <v>38.699999999999996</v>
      </c>
    </row>
    <row r="17" spans="2:23" ht="18.75" customHeight="1">
      <c r="B17" s="37" t="s">
        <v>18</v>
      </c>
      <c r="C17" s="37" t="s">
        <v>19</v>
      </c>
      <c r="D17" s="37">
        <v>2050</v>
      </c>
      <c r="E17" s="38">
        <f t="shared" si="5"/>
        <v>6.75</v>
      </c>
      <c r="F17" s="38"/>
      <c r="G17" s="37" t="str">
        <f t="shared" si="6"/>
        <v>MIN_HC</v>
      </c>
      <c r="H17" s="37" t="str">
        <f t="shared" si="7"/>
        <v>HC</v>
      </c>
      <c r="M17" s="9" t="s">
        <v>36</v>
      </c>
      <c r="N17" s="6" t="s">
        <v>37</v>
      </c>
      <c r="O17" s="7">
        <v>113.4</v>
      </c>
      <c r="P17" s="7">
        <v>147</v>
      </c>
      <c r="Q17" s="7">
        <v>168</v>
      </c>
      <c r="S17" s="28" t="s">
        <v>36</v>
      </c>
      <c r="T17" s="50"/>
      <c r="U17">
        <f t="shared" si="2"/>
        <v>510.3</v>
      </c>
      <c r="V17">
        <f t="shared" si="3"/>
        <v>661.5</v>
      </c>
      <c r="W17" s="26">
        <f t="shared" si="4"/>
        <v>756</v>
      </c>
    </row>
    <row r="18" spans="2:23" ht="18.75" customHeight="1">
      <c r="B18" s="47" t="s">
        <v>29</v>
      </c>
      <c r="C18" s="47"/>
      <c r="D18" s="47"/>
      <c r="E18" s="47"/>
      <c r="F18" s="47"/>
      <c r="G18" s="47"/>
      <c r="H18" s="47"/>
      <c r="M18" s="9" t="s">
        <v>38</v>
      </c>
      <c r="N18" s="6" t="s">
        <v>25</v>
      </c>
      <c r="O18" s="7">
        <v>17.600000000000001</v>
      </c>
      <c r="P18" s="7">
        <v>15.1</v>
      </c>
      <c r="Q18" s="7">
        <v>15.1</v>
      </c>
      <c r="S18" s="28" t="s">
        <v>38</v>
      </c>
      <c r="T18" s="50"/>
      <c r="U18">
        <f t="shared" si="2"/>
        <v>79.2</v>
      </c>
      <c r="V18">
        <f t="shared" si="3"/>
        <v>67.95</v>
      </c>
      <c r="W18" s="26">
        <f t="shared" si="4"/>
        <v>67.95</v>
      </c>
    </row>
    <row r="19" spans="2:23" ht="18.75" customHeight="1">
      <c r="B19" s="37" t="s">
        <v>18</v>
      </c>
      <c r="C19" s="37" t="s">
        <v>19</v>
      </c>
      <c r="D19" s="37">
        <v>2030</v>
      </c>
      <c r="E19" s="38">
        <f>U11</f>
        <v>8.1</v>
      </c>
      <c r="F19" s="38"/>
      <c r="G19" s="37" t="s">
        <v>39</v>
      </c>
      <c r="H19" s="37" t="s">
        <v>40</v>
      </c>
      <c r="M19" s="11" t="s">
        <v>41</v>
      </c>
      <c r="N19" s="11" t="s">
        <v>42</v>
      </c>
      <c r="O19" s="12">
        <v>18.8</v>
      </c>
      <c r="P19" s="12">
        <v>18</v>
      </c>
      <c r="Q19" s="12">
        <v>17.3</v>
      </c>
      <c r="S19" s="29" t="s">
        <v>41</v>
      </c>
      <c r="T19" s="50"/>
      <c r="U19">
        <f t="shared" si="2"/>
        <v>84.600000000000009</v>
      </c>
      <c r="V19">
        <f t="shared" si="3"/>
        <v>81</v>
      </c>
      <c r="W19" s="26">
        <f t="shared" si="4"/>
        <v>77.850000000000009</v>
      </c>
    </row>
    <row r="20" spans="2:23" s="1" customFormat="1" ht="18.75" customHeight="1">
      <c r="B20" s="35" t="s">
        <v>18</v>
      </c>
      <c r="C20" s="35" t="s">
        <v>19</v>
      </c>
      <c r="D20" s="35">
        <v>2035</v>
      </c>
      <c r="E20" s="36">
        <f>E19</f>
        <v>8.1</v>
      </c>
      <c r="F20" s="36"/>
      <c r="G20" s="35" t="str">
        <f t="shared" ref="G20:G23" si="8">G19</f>
        <v>MIN_LIG</v>
      </c>
      <c r="H20" s="35" t="s">
        <v>40</v>
      </c>
      <c r="M20" s="6" t="s">
        <v>43</v>
      </c>
      <c r="N20" s="6" t="s">
        <v>42</v>
      </c>
      <c r="O20" s="13">
        <v>27.6</v>
      </c>
      <c r="P20" s="13">
        <v>25</v>
      </c>
      <c r="Q20" s="13">
        <v>23.5</v>
      </c>
      <c r="S20" s="25" t="s">
        <v>43</v>
      </c>
      <c r="T20" s="50"/>
      <c r="U20">
        <f t="shared" si="2"/>
        <v>124.2</v>
      </c>
      <c r="V20">
        <f t="shared" si="3"/>
        <v>112.5</v>
      </c>
      <c r="W20" s="26">
        <f t="shared" si="4"/>
        <v>105.75</v>
      </c>
    </row>
    <row r="21" spans="2:23" ht="18.75" customHeight="1">
      <c r="B21" s="37" t="s">
        <v>18</v>
      </c>
      <c r="C21" s="37" t="s">
        <v>19</v>
      </c>
      <c r="D21" s="37">
        <v>2040</v>
      </c>
      <c r="E21" s="38">
        <f>V11</f>
        <v>8.1</v>
      </c>
      <c r="F21" s="38"/>
      <c r="G21" s="37" t="str">
        <f t="shared" si="8"/>
        <v>MIN_LIG</v>
      </c>
      <c r="H21" s="37" t="str">
        <f t="shared" ref="H21:H23" si="9">H20</f>
        <v>LIG</v>
      </c>
      <c r="M21" s="9" t="s">
        <v>44</v>
      </c>
      <c r="N21" s="6" t="s">
        <v>25</v>
      </c>
      <c r="O21" s="7">
        <v>11.7</v>
      </c>
      <c r="P21" s="10">
        <v>11.4</v>
      </c>
      <c r="Q21" s="7">
        <v>11</v>
      </c>
      <c r="S21" s="28" t="s">
        <v>44</v>
      </c>
      <c r="T21" s="50"/>
      <c r="U21">
        <f t="shared" si="2"/>
        <v>52.65</v>
      </c>
      <c r="V21">
        <f t="shared" si="3"/>
        <v>51.300000000000004</v>
      </c>
      <c r="W21" s="26">
        <f t="shared" si="4"/>
        <v>49.5</v>
      </c>
    </row>
    <row r="22" spans="2:23" ht="18.75" customHeight="1">
      <c r="B22" s="35" t="s">
        <v>18</v>
      </c>
      <c r="C22" s="35" t="s">
        <v>19</v>
      </c>
      <c r="D22" s="35">
        <v>2045</v>
      </c>
      <c r="E22" s="36">
        <f>E21</f>
        <v>8.1</v>
      </c>
      <c r="F22" s="36"/>
      <c r="G22" s="35" t="str">
        <f t="shared" si="8"/>
        <v>MIN_LIG</v>
      </c>
      <c r="H22" s="35" t="str">
        <f t="shared" si="9"/>
        <v>LIG</v>
      </c>
      <c r="M22" s="9" t="s">
        <v>45</v>
      </c>
      <c r="N22" s="6" t="s">
        <v>25</v>
      </c>
      <c r="O22" s="7">
        <v>9.6</v>
      </c>
      <c r="P22" s="10">
        <v>9.3000000000000007</v>
      </c>
      <c r="Q22" s="7">
        <v>9</v>
      </c>
      <c r="S22" s="28" t="s">
        <v>45</v>
      </c>
      <c r="T22" s="50"/>
      <c r="U22">
        <f t="shared" si="2"/>
        <v>43.199999999999996</v>
      </c>
      <c r="V22">
        <f t="shared" si="3"/>
        <v>41.85</v>
      </c>
      <c r="W22" s="26">
        <f t="shared" si="4"/>
        <v>40.5</v>
      </c>
    </row>
    <row r="23" spans="2:23" ht="18.75" customHeight="1">
      <c r="B23" s="37" t="s">
        <v>18</v>
      </c>
      <c r="C23" s="37" t="s">
        <v>19</v>
      </c>
      <c r="D23" s="37">
        <v>2050</v>
      </c>
      <c r="E23" s="38">
        <f>W11</f>
        <v>8.1</v>
      </c>
      <c r="F23" s="38"/>
      <c r="G23" s="37" t="str">
        <f t="shared" si="8"/>
        <v>MIN_LIG</v>
      </c>
      <c r="H23" s="37" t="str">
        <f t="shared" si="9"/>
        <v>LIG</v>
      </c>
      <c r="M23" s="6" t="s">
        <v>46</v>
      </c>
      <c r="N23" s="6" t="s">
        <v>25</v>
      </c>
      <c r="O23" s="7">
        <v>38.299999999999997</v>
      </c>
      <c r="P23" s="7">
        <v>30.1</v>
      </c>
      <c r="Q23" s="7">
        <v>24.1</v>
      </c>
      <c r="S23" s="25" t="s">
        <v>46</v>
      </c>
      <c r="T23" s="50"/>
      <c r="U23">
        <f t="shared" si="2"/>
        <v>172.35</v>
      </c>
      <c r="V23">
        <f t="shared" si="3"/>
        <v>135.45000000000002</v>
      </c>
      <c r="W23" s="26">
        <f t="shared" si="4"/>
        <v>108.45</v>
      </c>
    </row>
    <row r="24" spans="2:23" ht="18.75" customHeight="1">
      <c r="B24" s="47" t="s">
        <v>29</v>
      </c>
      <c r="C24" s="47"/>
      <c r="D24" s="47"/>
      <c r="E24" s="47"/>
      <c r="F24" s="47"/>
      <c r="G24" s="47"/>
      <c r="H24" s="47"/>
      <c r="M24" s="14" t="s">
        <v>47</v>
      </c>
      <c r="N24" s="9" t="s">
        <v>25</v>
      </c>
      <c r="O24" s="16">
        <v>45784</v>
      </c>
      <c r="P24" s="15" t="s">
        <v>48</v>
      </c>
      <c r="Q24" s="15" t="s">
        <v>49</v>
      </c>
      <c r="S24" s="30" t="s">
        <v>47</v>
      </c>
      <c r="T24" s="50"/>
      <c r="U24">
        <f t="shared" si="2"/>
        <v>206028</v>
      </c>
      <c r="V24">
        <f t="shared" si="3"/>
        <v>40.5</v>
      </c>
      <c r="W24" s="26" t="e">
        <f t="shared" si="4"/>
        <v>#VALUE!</v>
      </c>
    </row>
    <row r="25" spans="2:23" ht="18.75" customHeight="1">
      <c r="B25" s="37" t="s">
        <v>18</v>
      </c>
      <c r="C25" s="37" t="s">
        <v>19</v>
      </c>
      <c r="D25" s="37">
        <v>2030</v>
      </c>
      <c r="E25" s="38">
        <f>U15</f>
        <v>28.349999999999998</v>
      </c>
      <c r="F25" s="38">
        <f t="shared" ref="F25:F29" si="10">E25</f>
        <v>28.349999999999998</v>
      </c>
      <c r="G25" s="37" t="s">
        <v>57</v>
      </c>
      <c r="H25" s="37" t="s">
        <v>58</v>
      </c>
      <c r="M25" s="17" t="s">
        <v>50</v>
      </c>
      <c r="N25" s="11" t="s">
        <v>25</v>
      </c>
      <c r="O25" s="18" t="s">
        <v>49</v>
      </c>
      <c r="P25" s="18">
        <v>10.9</v>
      </c>
      <c r="Q25" s="18">
        <v>17.899999999999999</v>
      </c>
      <c r="S25" s="31" t="s">
        <v>50</v>
      </c>
      <c r="T25" s="50"/>
      <c r="U25" t="e">
        <f t="shared" si="2"/>
        <v>#VALUE!</v>
      </c>
      <c r="V25">
        <f t="shared" si="3"/>
        <v>49.050000000000004</v>
      </c>
      <c r="W25" s="26">
        <f t="shared" si="4"/>
        <v>80.55</v>
      </c>
    </row>
    <row r="26" spans="2:23" ht="18.75" customHeight="1">
      <c r="B26" s="35" t="s">
        <v>18</v>
      </c>
      <c r="C26" s="35" t="s">
        <v>19</v>
      </c>
      <c r="D26" s="35">
        <v>2035</v>
      </c>
      <c r="E26" s="36">
        <f>E25</f>
        <v>28.349999999999998</v>
      </c>
      <c r="F26" s="36">
        <f t="shared" si="10"/>
        <v>28.349999999999998</v>
      </c>
      <c r="G26" s="35" t="str">
        <f t="shared" ref="G26:G29" si="11">G25</f>
        <v>MIN_NAT_GAS</v>
      </c>
      <c r="H26" s="35" t="str">
        <f t="shared" ref="H26:H29" si="12">H25</f>
        <v>NAT_GAS</v>
      </c>
      <c r="M26" s="17" t="s">
        <v>51</v>
      </c>
      <c r="N26" s="11" t="s">
        <v>25</v>
      </c>
      <c r="O26" s="18" t="s">
        <v>49</v>
      </c>
      <c r="P26" s="18">
        <v>9.8000000000000007</v>
      </c>
      <c r="Q26" s="18">
        <v>15.8</v>
      </c>
      <c r="S26" s="31" t="s">
        <v>51</v>
      </c>
      <c r="T26" s="50"/>
      <c r="U26" t="e">
        <f t="shared" si="2"/>
        <v>#VALUE!</v>
      </c>
      <c r="V26">
        <f t="shared" si="3"/>
        <v>44.1</v>
      </c>
      <c r="W26" s="26">
        <f t="shared" si="4"/>
        <v>71.100000000000009</v>
      </c>
    </row>
    <row r="27" spans="2:23" s="1" customFormat="1" ht="18.75" customHeight="1">
      <c r="B27" s="37" t="s">
        <v>18</v>
      </c>
      <c r="C27" s="37" t="s">
        <v>19</v>
      </c>
      <c r="D27" s="37">
        <v>2040</v>
      </c>
      <c r="E27" s="38">
        <f>V15</f>
        <v>25.650000000000002</v>
      </c>
      <c r="F27" s="38">
        <f t="shared" si="10"/>
        <v>25.650000000000002</v>
      </c>
      <c r="G27" s="37" t="str">
        <f t="shared" si="11"/>
        <v>MIN_NAT_GAS</v>
      </c>
      <c r="H27" s="37" t="str">
        <f t="shared" si="12"/>
        <v>NAT_GAS</v>
      </c>
      <c r="M27" s="14" t="s">
        <v>52</v>
      </c>
      <c r="N27" s="9" t="s">
        <v>25</v>
      </c>
      <c r="O27" s="15">
        <v>1.9</v>
      </c>
      <c r="P27" s="15">
        <v>2.7</v>
      </c>
      <c r="Q27" s="15">
        <v>3.9</v>
      </c>
      <c r="S27" s="32" t="s">
        <v>52</v>
      </c>
      <c r="T27" s="51"/>
      <c r="U27" s="33">
        <f t="shared" si="2"/>
        <v>8.5499999999999989</v>
      </c>
      <c r="V27" s="33">
        <f t="shared" si="3"/>
        <v>12.15</v>
      </c>
      <c r="W27" s="34">
        <f t="shared" si="4"/>
        <v>17.55</v>
      </c>
    </row>
    <row r="28" spans="2:23" ht="18.75" customHeight="1">
      <c r="B28" s="35" t="s">
        <v>18</v>
      </c>
      <c r="C28" s="35" t="s">
        <v>19</v>
      </c>
      <c r="D28" s="35">
        <v>2045</v>
      </c>
      <c r="E28" s="36">
        <f>E27</f>
        <v>25.650000000000002</v>
      </c>
      <c r="F28" s="36">
        <f t="shared" si="10"/>
        <v>25.650000000000002</v>
      </c>
      <c r="G28" s="35" t="str">
        <f t="shared" si="11"/>
        <v>MIN_NAT_GAS</v>
      </c>
      <c r="H28" s="35" t="str">
        <f t="shared" si="12"/>
        <v>NAT_GAS</v>
      </c>
      <c r="M28" s="19" t="s">
        <v>49</v>
      </c>
      <c r="N28" s="20" t="s">
        <v>53</v>
      </c>
      <c r="O28" s="4"/>
      <c r="P28" s="21" t="s">
        <v>54</v>
      </c>
      <c r="Q28" s="4"/>
    </row>
    <row r="29" spans="2:23" ht="18.75" customHeight="1">
      <c r="B29" s="37" t="s">
        <v>18</v>
      </c>
      <c r="C29" s="37" t="s">
        <v>19</v>
      </c>
      <c r="D29" s="37">
        <v>2050</v>
      </c>
      <c r="E29" s="38">
        <f>W15</f>
        <v>22.5</v>
      </c>
      <c r="F29" s="38">
        <f t="shared" si="10"/>
        <v>22.5</v>
      </c>
      <c r="G29" s="37" t="str">
        <f t="shared" si="11"/>
        <v>MIN_NAT_GAS</v>
      </c>
      <c r="H29" s="37" t="str">
        <f t="shared" si="12"/>
        <v>NAT_GAS</v>
      </c>
    </row>
    <row r="30" spans="2:23" ht="18.75" customHeight="1">
      <c r="B30" s="47" t="s">
        <v>29</v>
      </c>
      <c r="C30" s="47"/>
      <c r="D30" s="47"/>
      <c r="E30" s="47"/>
      <c r="F30" s="47"/>
      <c r="G30" s="47"/>
      <c r="H30" s="47"/>
    </row>
    <row r="31" spans="2:23" ht="18.75" customHeight="1">
      <c r="B31" s="37" t="s">
        <v>18</v>
      </c>
      <c r="C31" s="37" t="s">
        <v>19</v>
      </c>
      <c r="D31" s="37">
        <v>2030</v>
      </c>
      <c r="E31" s="38">
        <f t="shared" ref="E31:F35" si="13">E25</f>
        <v>28.349999999999998</v>
      </c>
      <c r="F31" s="38">
        <f t="shared" si="13"/>
        <v>28.349999999999998</v>
      </c>
      <c r="G31" s="37" t="s">
        <v>57</v>
      </c>
      <c r="H31" s="37" t="s">
        <v>58</v>
      </c>
    </row>
    <row r="32" spans="2:23" ht="18.75" customHeight="1">
      <c r="B32" s="35" t="s">
        <v>18</v>
      </c>
      <c r="C32" s="35" t="s">
        <v>19</v>
      </c>
      <c r="D32" s="35">
        <v>2035</v>
      </c>
      <c r="E32" s="36">
        <f t="shared" si="13"/>
        <v>28.349999999999998</v>
      </c>
      <c r="F32" s="36">
        <f t="shared" si="13"/>
        <v>28.349999999999998</v>
      </c>
      <c r="G32" s="35" t="str">
        <f t="shared" ref="G32:G35" si="14">G31</f>
        <v>MIN_NAT_GAS</v>
      </c>
      <c r="H32" s="35" t="str">
        <f t="shared" ref="H32:H35" si="15">H31</f>
        <v>NAT_GAS</v>
      </c>
    </row>
    <row r="33" spans="2:10" ht="18.75" customHeight="1">
      <c r="B33" s="37" t="s">
        <v>18</v>
      </c>
      <c r="C33" s="37" t="s">
        <v>19</v>
      </c>
      <c r="D33" s="37">
        <v>2040</v>
      </c>
      <c r="E33" s="38">
        <f t="shared" si="13"/>
        <v>25.650000000000002</v>
      </c>
      <c r="F33" s="38">
        <f t="shared" si="13"/>
        <v>25.650000000000002</v>
      </c>
      <c r="G33" s="37" t="str">
        <f t="shared" si="14"/>
        <v>MIN_NAT_GAS</v>
      </c>
      <c r="H33" s="37" t="str">
        <f t="shared" si="15"/>
        <v>NAT_GAS</v>
      </c>
    </row>
    <row r="34" spans="2:10" s="1" customFormat="1" ht="18.75" customHeight="1">
      <c r="B34" s="35" t="s">
        <v>18</v>
      </c>
      <c r="C34" s="35" t="s">
        <v>19</v>
      </c>
      <c r="D34" s="35">
        <v>2045</v>
      </c>
      <c r="E34" s="36">
        <f t="shared" si="13"/>
        <v>25.650000000000002</v>
      </c>
      <c r="F34" s="36">
        <f t="shared" si="13"/>
        <v>25.650000000000002</v>
      </c>
      <c r="G34" s="35" t="str">
        <f t="shared" si="14"/>
        <v>MIN_NAT_GAS</v>
      </c>
      <c r="H34" s="35" t="str">
        <f t="shared" si="15"/>
        <v>NAT_GAS</v>
      </c>
    </row>
    <row r="35" spans="2:10" ht="18.75" customHeight="1">
      <c r="B35" s="37" t="s">
        <v>18</v>
      </c>
      <c r="C35" s="37" t="s">
        <v>19</v>
      </c>
      <c r="D35" s="37">
        <v>2050</v>
      </c>
      <c r="E35" s="38">
        <f t="shared" si="13"/>
        <v>22.5</v>
      </c>
      <c r="F35" s="38">
        <f t="shared" si="13"/>
        <v>22.5</v>
      </c>
      <c r="G35" s="37" t="str">
        <f t="shared" si="14"/>
        <v>MIN_NAT_GAS</v>
      </c>
      <c r="H35" s="37" t="str">
        <f t="shared" si="15"/>
        <v>NAT_GAS</v>
      </c>
    </row>
    <row r="36" spans="2:10" ht="18.75" customHeight="1">
      <c r="B36" s="47" t="s">
        <v>29</v>
      </c>
      <c r="C36" s="47"/>
      <c r="D36" s="47"/>
      <c r="E36" s="47"/>
      <c r="F36" s="47"/>
      <c r="G36" s="47"/>
      <c r="H36" s="47"/>
    </row>
    <row r="37" spans="2:10" ht="18.75" customHeight="1">
      <c r="B37" s="37" t="s">
        <v>18</v>
      </c>
      <c r="C37" s="37" t="s">
        <v>19</v>
      </c>
      <c r="D37" s="37">
        <v>2030</v>
      </c>
      <c r="E37" s="38">
        <f>U9</f>
        <v>7.6499999999999995</v>
      </c>
      <c r="F37" s="38">
        <f>V9</f>
        <v>7.6499999999999995</v>
      </c>
      <c r="G37" s="37" t="s">
        <v>55</v>
      </c>
      <c r="H37" s="37" t="s">
        <v>56</v>
      </c>
    </row>
    <row r="38" spans="2:10" ht="18.75" customHeight="1">
      <c r="B38" s="35" t="s">
        <v>18</v>
      </c>
      <c r="C38" s="35" t="s">
        <v>19</v>
      </c>
      <c r="D38" s="35">
        <v>2035</v>
      </c>
      <c r="E38" s="36">
        <f>$E$37</f>
        <v>7.6499999999999995</v>
      </c>
      <c r="F38" s="36">
        <f>$E$37</f>
        <v>7.6499999999999995</v>
      </c>
      <c r="G38" s="35" t="str">
        <f t="shared" ref="G38:G41" si="16">G37</f>
        <v>IMP_URAN</v>
      </c>
      <c r="H38" s="35" t="str">
        <f t="shared" ref="H38:H41" si="17">H37</f>
        <v>URAN</v>
      </c>
    </row>
    <row r="39" spans="2:10" ht="18.75" customHeight="1">
      <c r="B39" s="37" t="s">
        <v>18</v>
      </c>
      <c r="C39" s="37" t="s">
        <v>19</v>
      </c>
      <c r="D39" s="37">
        <v>2040</v>
      </c>
      <c r="E39" s="38">
        <f t="shared" ref="E39:F41" si="18">E37</f>
        <v>7.6499999999999995</v>
      </c>
      <c r="F39" s="38">
        <f t="shared" si="18"/>
        <v>7.6499999999999995</v>
      </c>
      <c r="G39" s="37" t="str">
        <f t="shared" si="16"/>
        <v>IMP_URAN</v>
      </c>
      <c r="H39" s="37" t="str">
        <f t="shared" si="17"/>
        <v>URAN</v>
      </c>
    </row>
    <row r="40" spans="2:10" ht="18.75" customHeight="1">
      <c r="B40" s="35" t="s">
        <v>18</v>
      </c>
      <c r="C40" s="35" t="s">
        <v>19</v>
      </c>
      <c r="D40" s="35">
        <v>2045</v>
      </c>
      <c r="E40" s="36">
        <f t="shared" si="18"/>
        <v>7.6499999999999995</v>
      </c>
      <c r="F40" s="36">
        <f t="shared" si="18"/>
        <v>7.6499999999999995</v>
      </c>
      <c r="G40" s="35" t="str">
        <f t="shared" si="16"/>
        <v>IMP_URAN</v>
      </c>
      <c r="H40" s="35" t="str">
        <f t="shared" si="17"/>
        <v>URAN</v>
      </c>
    </row>
    <row r="41" spans="2:10" ht="18.75" customHeight="1">
      <c r="B41" s="48" t="s">
        <v>18</v>
      </c>
      <c r="C41" s="48" t="s">
        <v>19</v>
      </c>
      <c r="D41" s="48">
        <v>2050</v>
      </c>
      <c r="E41" s="45">
        <f t="shared" si="18"/>
        <v>7.6499999999999995</v>
      </c>
      <c r="F41" s="45">
        <f t="shared" si="18"/>
        <v>7.6499999999999995</v>
      </c>
      <c r="G41" s="45" t="str">
        <f t="shared" si="16"/>
        <v>IMP_URAN</v>
      </c>
      <c r="H41" s="45" t="str">
        <f t="shared" si="17"/>
        <v>URAN</v>
      </c>
    </row>
    <row r="42" spans="2:10" ht="15.75" customHeight="1">
      <c r="B42" s="47" t="s">
        <v>29</v>
      </c>
      <c r="C42" s="47"/>
      <c r="D42" s="47"/>
      <c r="E42" s="47"/>
      <c r="F42" s="47"/>
      <c r="G42" s="47"/>
      <c r="H42" s="47"/>
      <c r="J42">
        <v>4.5</v>
      </c>
    </row>
    <row r="43" spans="2:10" ht="15.75" customHeight="1">
      <c r="B43" s="37" t="s">
        <v>18</v>
      </c>
      <c r="C43" s="37" t="s">
        <v>19</v>
      </c>
      <c r="D43" s="37">
        <v>2030</v>
      </c>
      <c r="E43" s="38">
        <f>$J$42*$J43</f>
        <v>79.2</v>
      </c>
      <c r="F43" s="38">
        <f>$J$42*$J43</f>
        <v>79.2</v>
      </c>
      <c r="G43" s="37" t="s">
        <v>59</v>
      </c>
      <c r="H43" s="37" t="s">
        <v>60</v>
      </c>
      <c r="J43">
        <v>17.600000000000001</v>
      </c>
    </row>
    <row r="44" spans="2:10" ht="15.75" customHeight="1">
      <c r="B44" s="35" t="s">
        <v>18</v>
      </c>
      <c r="C44" s="35" t="s">
        <v>19</v>
      </c>
      <c r="D44" s="35">
        <v>2040</v>
      </c>
      <c r="E44" s="36">
        <f t="shared" ref="E44:F45" si="19">$J$42*$J44</f>
        <v>67.95</v>
      </c>
      <c r="F44" s="36">
        <f t="shared" si="19"/>
        <v>67.95</v>
      </c>
      <c r="G44" s="35" t="s">
        <v>59</v>
      </c>
      <c r="H44" s="35" t="s">
        <v>60</v>
      </c>
      <c r="J44">
        <v>15.1</v>
      </c>
    </row>
    <row r="45" spans="2:10" ht="15.75" customHeight="1" thickBot="1">
      <c r="B45" s="48" t="s">
        <v>18</v>
      </c>
      <c r="C45" s="48" t="s">
        <v>19</v>
      </c>
      <c r="D45" s="48">
        <v>2050</v>
      </c>
      <c r="E45" s="45">
        <f t="shared" si="19"/>
        <v>67.95</v>
      </c>
      <c r="F45" s="45">
        <f t="shared" si="19"/>
        <v>67.95</v>
      </c>
      <c r="G45" s="45" t="s">
        <v>59</v>
      </c>
      <c r="H45" s="45" t="s">
        <v>60</v>
      </c>
      <c r="J45">
        <v>15.1</v>
      </c>
    </row>
  </sheetData>
  <mergeCells count="2">
    <mergeCell ref="O6:Q7"/>
    <mergeCell ref="T9:T27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B772C0-4887-4067-A109-4EC75C1FC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2025-01-14T11:51:42Z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