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showObjects="placeholders" codeName="ThisWorkbook"/>
  <mc:AlternateContent xmlns:mc="http://schemas.openxmlformats.org/markup-compatibility/2006">
    <mc:Choice Requires="x15">
      <x15ac:absPath xmlns:x15ac="http://schemas.microsoft.com/office/spreadsheetml/2010/11/ac" url="C:\_MACIEK\Uczelnia\_przedmioty\Integrated Energy Resource Planning\2023-2024\summer\Models\TIMES_MID_STUDENTS\"/>
    </mc:Choice>
  </mc:AlternateContent>
  <xr:revisionPtr revIDLastSave="0" documentId="13_ncr:1_{14AA8D79-DD38-494B-91FC-0BD5B1215B79}" xr6:coauthVersionLast="47" xr6:coauthVersionMax="47" xr10:uidLastSave="{00000000-0000-0000-0000-000000000000}"/>
  <bookViews>
    <workbookView xWindow="3840" yWindow="3840" windowWidth="34560" windowHeight="13644" tabRatio="901" xr2:uid="{00000000-000D-0000-FFFF-FFFF00000000}"/>
  </bookViews>
  <sheets>
    <sheet name="BALANCE" sheetId="142" r:id="rId1"/>
    <sheet name="SEC_Comm" sheetId="112" r:id="rId2"/>
    <sheet name="SEC_Processes" sheetId="140" r:id="rId3"/>
    <sheet name="FINAL_DEMAD_PRC" sheetId="139" r:id="rId4"/>
    <sheet name="DEMAND" sheetId="128" r:id="rId5"/>
  </sheets>
  <externalReferences>
    <externalReference r:id="rId6"/>
  </externalReferences>
  <definedNames>
    <definedName name="_Order1">0</definedName>
    <definedName name="FID_1">[1]AGR_Fuels!$A$2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9" i="128" l="1"/>
  <c r="C8" i="128"/>
  <c r="D8" i="128" s="1"/>
  <c r="E45" i="142"/>
  <c r="E44" i="142"/>
  <c r="F16" i="142"/>
  <c r="E16" i="142"/>
  <c r="D9" i="128" l="1"/>
  <c r="E9" i="128"/>
  <c r="F9" i="128" s="1"/>
  <c r="G9" i="128" s="1"/>
  <c r="H9" i="128" s="1"/>
  <c r="I9" i="128" s="1"/>
  <c r="J9" i="128" s="1"/>
  <c r="E8" i="128"/>
  <c r="F8" i="128" s="1"/>
  <c r="G8" i="128" s="1"/>
  <c r="H8" i="128" s="1"/>
  <c r="I8" i="128" s="1"/>
  <c r="J8" i="128" s="1"/>
  <c r="B9" i="139"/>
  <c r="C9" i="139"/>
  <c r="C8" i="139"/>
  <c r="B8" i="139"/>
  <c r="B9" i="128" l="1"/>
  <c r="B14" i="128" s="1"/>
  <c r="E9" i="139"/>
  <c r="E8" i="139"/>
  <c r="D9" i="139"/>
  <c r="D8" i="139"/>
  <c r="B8" i="128" l="1"/>
  <c r="B13" i="128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  <author>Amit Kanudia</author>
    <author>Maurizio Gargiulo</author>
  </authors>
  <commentList>
    <comment ref="B5" authorId="0" shapeId="0" xr:uid="{00000000-0006-0000-0100-000001000000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F5" authorId="1" shapeId="0" xr:uid="{00000000-0006-0000-0100-000002000000}">
      <text>
        <r>
          <rPr>
            <b/>
            <sz val="8"/>
            <color indexed="81"/>
            <rFont val="Tahoma"/>
            <family val="2"/>
            <charset val="238"/>
          </rPr>
          <t>Amit Kanudia:</t>
        </r>
        <r>
          <rPr>
            <sz val="8"/>
            <color indexed="81"/>
            <rFont val="Tahoma"/>
            <family val="2"/>
            <charset val="238"/>
          </rPr>
          <t xml:space="preserve">
LO for PRODUCTION &gt;= CONSUMPTION (Default)
FX for PRODUCTION = CONSUMPTION
UP for PRODUCTION &lt;= CONSUMPTION</t>
        </r>
      </text>
    </comment>
    <comment ref="G5" authorId="2" shapeId="0" xr:uid="{00000000-0006-0000-0100-000003000000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H5" authorId="2" shapeId="0" xr:uid="{00000000-0006-0000-0100-000004000000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I5" authorId="2" shapeId="0" xr:uid="{00000000-0006-0000-0100-000005000000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Maciej Raczyński</author>
    <author>Maurizio Gargiulo</author>
    <author>Amit Kanudia</author>
  </authors>
  <commentList>
    <comment ref="B5" authorId="0" shapeId="0" xr:uid="{00000000-0006-0000-0200-000001000000}">
      <text>
        <r>
          <rPr>
            <sz val="9"/>
            <color indexed="81"/>
            <rFont val="Tahoma"/>
            <family val="2"/>
            <charset val="238"/>
          </rPr>
          <t xml:space="preserve">Dozwolone Zbiory Procesów
ELE (Elektrownia)
CHP (Elektrociepłownia)
STGTSS (Elektrownia Szczyt-Pompowa)
PRE (Dowolny Proces/Technologia)
DMD (Proces Popytu)
IMP (Import)
EXP (Eksport)
MIN (Proces Wydobycia/Kopalnia)
RNW (Technologia Odnawialna*)
HPL (Ciepłownia)
</t>
        </r>
      </text>
    </comment>
    <comment ref="H5" authorId="1" shapeId="0" xr:uid="{00000000-0006-0000-0200-000002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5" authorId="2" shapeId="0" xr:uid="{00000000-0006-0000-0200-000003000000}">
      <text>
        <r>
          <rPr>
            <b/>
            <sz val="8"/>
            <color indexed="81"/>
            <rFont val="Tahoma"/>
            <family val="2"/>
            <charset val="238"/>
          </rPr>
          <t>Amit Kanudia:</t>
        </r>
        <r>
          <rPr>
            <sz val="8"/>
            <color indexed="81"/>
            <rFont val="Tahoma"/>
            <family val="2"/>
            <charset val="238"/>
          </rPr>
          <t xml:space="preserve">
Needed only when one wants to override the VEDA default assignment
</t>
        </r>
      </text>
    </comment>
    <comment ref="J5" authorId="1" shapeId="0" xr:uid="{00000000-0006-0000-0200-000004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C5" authorId="0" shapeId="0" xr:uid="{00000000-0006-0000-0300-000001000000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</commentList>
</comments>
</file>

<file path=xl/sharedStrings.xml><?xml version="1.0" encoding="utf-8"?>
<sst xmlns="http://schemas.openxmlformats.org/spreadsheetml/2006/main" count="232" uniqueCount="181">
  <si>
    <t>Moc osiągalna elektryczna netto</t>
  </si>
  <si>
    <t>Produkcja energii elektrycznej netto</t>
  </si>
  <si>
    <t>Produkcja ciepła netto</t>
  </si>
  <si>
    <t>Zużycie paliwa</t>
  </si>
  <si>
    <t>Średnia
wartość
opałowa</t>
  </si>
  <si>
    <t>MW</t>
  </si>
  <si>
    <t>GWh</t>
  </si>
  <si>
    <t>TJ</t>
  </si>
  <si>
    <t>kJ/kg</t>
  </si>
  <si>
    <r>
      <t>mln m</t>
    </r>
    <r>
      <rPr>
        <vertAlign val="superscript"/>
        <sz val="10"/>
        <rFont val="Times New Roman"/>
        <family val="1"/>
        <charset val="238"/>
      </rPr>
      <t>3</t>
    </r>
  </si>
  <si>
    <r>
      <t>kJ/m</t>
    </r>
    <r>
      <rPr>
        <vertAlign val="superscript"/>
        <sz val="10"/>
        <rFont val="Times New Roman"/>
        <family val="1"/>
        <charset val="238"/>
      </rPr>
      <t>3</t>
    </r>
  </si>
  <si>
    <r>
      <t>Elektrownie na węglu kamiennym</t>
    </r>
    <r>
      <rPr>
        <b/>
        <vertAlign val="superscript"/>
        <sz val="10"/>
        <rFont val="Times New Roman"/>
        <family val="1"/>
        <charset val="238"/>
      </rPr>
      <t>1</t>
    </r>
  </si>
  <si>
    <r>
      <t>Elektrownie na węglu brunatnym</t>
    </r>
    <r>
      <rPr>
        <b/>
        <vertAlign val="superscript"/>
        <sz val="10"/>
        <rFont val="Times New Roman"/>
        <family val="1"/>
        <charset val="238"/>
      </rPr>
      <t>1</t>
    </r>
  </si>
  <si>
    <r>
      <t>Elektrociepłownie na węglu kamiennym</t>
    </r>
    <r>
      <rPr>
        <b/>
        <vertAlign val="superscript"/>
        <sz val="10"/>
        <rFont val="Times New Roman"/>
        <family val="1"/>
        <charset val="238"/>
      </rPr>
      <t>1</t>
    </r>
  </si>
  <si>
    <r>
      <t>Elektrownie na gazie ziemnym</t>
    </r>
    <r>
      <rPr>
        <b/>
        <vertAlign val="superscript"/>
        <sz val="10"/>
        <rFont val="Times New Roman"/>
        <family val="1"/>
        <charset val="238"/>
      </rPr>
      <t>1</t>
    </r>
  </si>
  <si>
    <r>
      <t>Elektrownie wiatrowe</t>
    </r>
    <r>
      <rPr>
        <b/>
        <vertAlign val="superscript"/>
        <sz val="10"/>
        <rFont val="Times New Roman"/>
        <family val="1"/>
        <charset val="238"/>
      </rPr>
      <t>1</t>
    </r>
  </si>
  <si>
    <r>
      <t>Elektrownie słoneczne</t>
    </r>
    <r>
      <rPr>
        <b/>
        <vertAlign val="superscript"/>
        <sz val="10"/>
        <rFont val="Times New Roman"/>
        <family val="1"/>
        <charset val="238"/>
      </rPr>
      <t>1</t>
    </r>
  </si>
  <si>
    <r>
      <t>Ciepłownie</t>
    </r>
    <r>
      <rPr>
        <b/>
        <vertAlign val="superscript"/>
        <sz val="10"/>
        <rFont val="Times New Roman"/>
        <family val="1"/>
        <charset val="238"/>
      </rPr>
      <t>2</t>
    </r>
  </si>
  <si>
    <t>Razem</t>
  </si>
  <si>
    <t>1) opracowanie własne na podstawie "Statystyka Elektroenergetyki Polskiej 2020" - Ministerstwo Klimatu i Środowiska, Agencja Rynku Energii S.A., Warszawa 2021.</t>
  </si>
  <si>
    <t>Nośnik energii</t>
  </si>
  <si>
    <t>Przesył i transformacja</t>
  </si>
  <si>
    <t>Sprawność</t>
  </si>
  <si>
    <t>Energia elektryczna</t>
  </si>
  <si>
    <t>Energia cieplna</t>
  </si>
  <si>
    <t>Jednostka</t>
  </si>
  <si>
    <t>Zapotrzebowanie końcowe</t>
  </si>
  <si>
    <t>[TWh]</t>
  </si>
  <si>
    <t>[PJ]</t>
  </si>
  <si>
    <t>~FI_Comm</t>
  </si>
  <si>
    <t>Csets</t>
  </si>
  <si>
    <t>CommName</t>
  </si>
  <si>
    <t>CommDesc</t>
  </si>
  <si>
    <t>Unit</t>
  </si>
  <si>
    <t>LimType</t>
  </si>
  <si>
    <t>CTSLvl</t>
  </si>
  <si>
    <t>PeakTS</t>
  </si>
  <si>
    <t>Ctype</t>
  </si>
  <si>
    <t>NRG</t>
  </si>
  <si>
    <t>PJ</t>
  </si>
  <si>
    <t>DAYNITE</t>
  </si>
  <si>
    <t>ANNUAL</t>
  </si>
  <si>
    <t>ELC</t>
  </si>
  <si>
    <t>DEM</t>
  </si>
  <si>
    <t>~FI_Process</t>
  </si>
  <si>
    <t>Sets</t>
  </si>
  <si>
    <t>Region</t>
  </si>
  <si>
    <t>TechName</t>
  </si>
  <si>
    <t>TechDesc</t>
  </si>
  <si>
    <t>Tact</t>
  </si>
  <si>
    <t>Tcap</t>
  </si>
  <si>
    <t>Tslvl</t>
  </si>
  <si>
    <t>PrimaryCG</t>
  </si>
  <si>
    <t>Vintage</t>
  </si>
  <si>
    <t>DMD</t>
  </si>
  <si>
    <t>PL</t>
  </si>
  <si>
    <t>NO</t>
  </si>
  <si>
    <t>~FI_T</t>
  </si>
  <si>
    <t>*TechDesc</t>
  </si>
  <si>
    <t>Comm-IN</t>
  </si>
  <si>
    <t>Comm-OUT</t>
  </si>
  <si>
    <t>EFF</t>
  </si>
  <si>
    <t>CAP2ACT</t>
  </si>
  <si>
    <t>~FI_T:DEMAND</t>
  </si>
  <si>
    <t>Demand</t>
  </si>
  <si>
    <t>\I: Commodity Set</t>
  </si>
  <si>
    <t>Commodity Name</t>
  </si>
  <si>
    <t>Commodity Description</t>
  </si>
  <si>
    <t>Sense of Balance Equation</t>
  </si>
  <si>
    <t>TimeSlice Level</t>
  </si>
  <si>
    <t>Peak Monitoring</t>
  </si>
  <si>
    <t>Electricity Indicator (for CHPs)</t>
  </si>
  <si>
    <t>\I: Process Set</t>
  </si>
  <si>
    <t>Region Name</t>
  </si>
  <si>
    <t>Technology Name</t>
  </si>
  <si>
    <t>Technology Description</t>
  </si>
  <si>
    <t>Activity Unit</t>
  </si>
  <si>
    <t>Capacity Unit</t>
  </si>
  <si>
    <t>Primary Commodity Group</t>
  </si>
  <si>
    <t>Vintage Tracking</t>
  </si>
  <si>
    <t>HEAT_LT</t>
  </si>
  <si>
    <t>Available Process Sets</t>
  </si>
  <si>
    <t>ELE</t>
  </si>
  <si>
    <t>Power Plant (Electricity Only)</t>
  </si>
  <si>
    <t>CHP</t>
  </si>
  <si>
    <t>Combined Heat &amp; Power Plant</t>
  </si>
  <si>
    <t>STG</t>
  </si>
  <si>
    <t>Timeslice Storage</t>
  </si>
  <si>
    <t>PRE</t>
  </si>
  <si>
    <t>Generic Process</t>
  </si>
  <si>
    <t>Demand Process</t>
  </si>
  <si>
    <t>IMP</t>
  </si>
  <si>
    <t>Import</t>
  </si>
  <si>
    <t>Commodity only at Output</t>
  </si>
  <si>
    <t>EXP</t>
  </si>
  <si>
    <t>Eksport</t>
  </si>
  <si>
    <t>Commodity only at Input</t>
  </si>
  <si>
    <t>MIN</t>
  </si>
  <si>
    <t>Mining</t>
  </si>
  <si>
    <t>HPL</t>
  </si>
  <si>
    <t>Heat Only Plant</t>
  </si>
  <si>
    <t>Low Voltage Electricity (&lt; 1kV)</t>
  </si>
  <si>
    <t>Low Temperature Heat</t>
  </si>
  <si>
    <t>HEAT_FIN_DEM</t>
  </si>
  <si>
    <t>Electricity - Final Energy Demand</t>
  </si>
  <si>
    <t>Heat - Final Energy Demand</t>
  </si>
  <si>
    <t>\I: Technology Name</t>
  </si>
  <si>
    <t>Commodity Input</t>
  </si>
  <si>
    <t>Commodity Output</t>
  </si>
  <si>
    <t>Efficiency</t>
  </si>
  <si>
    <t>Capacity to Activity Factor</t>
  </si>
  <si>
    <t>\I: Commodity Name</t>
  </si>
  <si>
    <t>Final Energy Consumption Technologies</t>
  </si>
  <si>
    <t>Define Commodities</t>
  </si>
  <si>
    <t>Define Processes</t>
  </si>
  <si>
    <t>\I: Predefiniowany zbiór procesów</t>
  </si>
  <si>
    <t>Nazwa regionu</t>
  </si>
  <si>
    <t>Nazwa procesu</t>
  </si>
  <si>
    <t>Opis procesu</t>
  </si>
  <si>
    <t>Jednostka aktywności procesu</t>
  </si>
  <si>
    <t>Jednostka mocy zainstalowanej procesu</t>
  </si>
  <si>
    <t>-</t>
  </si>
  <si>
    <t>PJa</t>
  </si>
  <si>
    <t>Poziom podokresów roku - równanie bilansu</t>
  </si>
  <si>
    <t>\I: Predefiniowany zbiór dóbr</t>
  </si>
  <si>
    <t>Nazwa dobra</t>
  </si>
  <si>
    <t>Opis sobra</t>
  </si>
  <si>
    <t>Jednostka dobra</t>
  </si>
  <si>
    <t>Oznaczenie dobra "energia elektryczna" dla CHP</t>
  </si>
  <si>
    <t>Dobro na wejściu</t>
  </si>
  <si>
    <t>Dobro na wyjściu</t>
  </si>
  <si>
    <t>Przelicz</t>
  </si>
  <si>
    <t>Annual Demand Value [PJ]</t>
  </si>
  <si>
    <t>\I: Nazwa procesu</t>
  </si>
  <si>
    <t>\I: Nazwa dobra (popytowego)</t>
  </si>
  <si>
    <t>Roczna wartość popytu</t>
  </si>
  <si>
    <t>Should have a Commodity of type DEM at its output</t>
  </si>
  <si>
    <t>ELEC_LV</t>
  </si>
  <si>
    <t>ELEC_FIN</t>
  </si>
  <si>
    <t>Electricity - Final Energy</t>
  </si>
  <si>
    <t>HEAT_FIN</t>
  </si>
  <si>
    <t>Heat - Final Energy</t>
  </si>
  <si>
    <t>Net Electric Power</t>
  </si>
  <si>
    <t>Net electricity generation</t>
  </si>
  <si>
    <t>Net heat generation</t>
  </si>
  <si>
    <t>Fuel used</t>
  </si>
  <si>
    <t>Average lower heating valuee</t>
  </si>
  <si>
    <t>kt</t>
  </si>
  <si>
    <t>Hard coal fired Electricity only power plants</t>
  </si>
  <si>
    <t>Brown coal fired Electricity only power plants</t>
  </si>
  <si>
    <t>Hard coal fired Combined Heat &amp; Power power plants</t>
  </si>
  <si>
    <t>Natural gas fired Electricity only power plants</t>
  </si>
  <si>
    <t>Onshore Wind Turbines</t>
  </si>
  <si>
    <t>Large Scale Photovoltaics</t>
  </si>
  <si>
    <t>Hard coal fired Heat only plants</t>
  </si>
  <si>
    <t>Total</t>
  </si>
  <si>
    <t>Typ jednostki wytwórczej</t>
  </si>
  <si>
    <t>Generation unit type</t>
  </si>
  <si>
    <t>Energy carrier</t>
  </si>
  <si>
    <t>Transmission and distribution</t>
  </si>
  <si>
    <t>SN-nn | MV-LV</t>
  </si>
  <si>
    <t>WT-NT | HT-LT</t>
  </si>
  <si>
    <t>Electricity</t>
  </si>
  <si>
    <t>District Heat</t>
  </si>
  <si>
    <t>Final energy demand</t>
  </si>
  <si>
    <t>Source / Źródło:</t>
  </si>
  <si>
    <t>Tabela 1: Uproszczony bilans energii dla polskiego systemu elektroenergetycznego w 2020 r.</t>
  </si>
  <si>
    <t>Table 1: Simple energy balance of Polish energy system in 2020</t>
  </si>
  <si>
    <t>Tabela 2: Efficiency of Transmission and distribution of energy carriers in 2020</t>
  </si>
  <si>
    <t>Tabela 2: Sprawności przesyłu i transformacji nośników energii w sieci w 2020 r.</t>
  </si>
  <si>
    <t>Table 3: Final energy demand in 2020</t>
  </si>
  <si>
    <t>Tabela 3: Zapotrzebowanie na energię końcową w 2020 r.</t>
  </si>
  <si>
    <t>ELEC_FIN_DEM</t>
  </si>
  <si>
    <t>* Energy Balance / Bilans energii</t>
  </si>
  <si>
    <t>2) opracowanie własne na podstawie "Energetyka Cieplna w Liczbach 2021" - Urząd Regulacji Energetyki, Warszawa 2022.</t>
  </si>
  <si>
    <t>3) EUROSTAT NRG_BAL, NRG_BAL_PEH.</t>
  </si>
  <si>
    <t>* Transmission &amp; Distribution Losses / Straty przesyłu i dystrybucji</t>
  </si>
  <si>
    <t>WN-WN | HV-HV</t>
  </si>
  <si>
    <t>WN-SN | HV-MV</t>
  </si>
  <si>
    <t>* Final Energy Demand / Popyt na energię finalną</t>
  </si>
  <si>
    <t>5-year change (demand forecast)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</si>
</sst>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\Te\x\t"/>
    <numFmt numFmtId="165" formatCode="#,##0___)"/>
    <numFmt numFmtId="166" formatCode="#,##0.000___)"/>
    <numFmt numFmtId="167" formatCode="0.000"/>
  </numFmts>
  <fonts count="25" x14ac:knownFonts="1">
    <font>
      <sz val="10"/>
      <name val="Arial"/>
    </font>
    <font>
      <b/>
      <sz val="10"/>
      <name val="Arial"/>
      <family val="2"/>
    </font>
    <font>
      <sz val="14"/>
      <color indexed="9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color indexed="12"/>
      <name val="Arial"/>
      <family val="2"/>
    </font>
    <font>
      <sz val="10"/>
      <color indexed="9"/>
      <name val="Arial"/>
      <family val="2"/>
    </font>
    <font>
      <sz val="8"/>
      <color indexed="81"/>
      <name val="Tahoma"/>
      <family val="2"/>
    </font>
    <font>
      <b/>
      <sz val="8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  <charset val="238"/>
    </font>
    <font>
      <b/>
      <sz val="8"/>
      <color indexed="81"/>
      <name val="Tahoma"/>
      <family val="2"/>
      <charset val="238"/>
    </font>
    <font>
      <sz val="10"/>
      <name val="Arial"/>
      <family val="2"/>
      <charset val="238"/>
    </font>
    <font>
      <sz val="8"/>
      <name val="Arial"/>
      <family val="2"/>
      <charset val="238"/>
    </font>
    <font>
      <b/>
      <sz val="10"/>
      <name val="Arial"/>
      <family val="2"/>
      <charset val="238"/>
    </font>
    <font>
      <sz val="9"/>
      <color indexed="81"/>
      <name val="Tahoma"/>
      <family val="2"/>
      <charset val="238"/>
    </font>
    <font>
      <sz val="12"/>
      <color indexed="9"/>
      <name val="Arial"/>
      <family val="2"/>
      <charset val="238"/>
    </font>
    <font>
      <sz val="10"/>
      <name val="Times New Roman"/>
      <family val="1"/>
      <charset val="238"/>
    </font>
    <font>
      <b/>
      <sz val="10"/>
      <name val="Times New Roman"/>
      <family val="1"/>
      <charset val="238"/>
    </font>
    <font>
      <vertAlign val="superscript"/>
      <sz val="10"/>
      <name val="Times New Roman"/>
      <family val="1"/>
      <charset val="238"/>
    </font>
    <font>
      <sz val="12"/>
      <name val="Times New Roman"/>
      <family val="1"/>
      <charset val="238"/>
    </font>
    <font>
      <sz val="14"/>
      <name val="Times New Roman"/>
      <family val="1"/>
      <charset val="238"/>
    </font>
    <font>
      <b/>
      <vertAlign val="superscript"/>
      <sz val="10"/>
      <name val="Times New Roman"/>
      <family val="1"/>
      <charset val="238"/>
    </font>
    <font>
      <sz val="10"/>
      <color theme="0"/>
      <name val="Arial"/>
      <family val="2"/>
      <charset val="238"/>
    </font>
    <font>
      <sz val="8"/>
      <name val="Times New Roman"/>
      <family val="1"/>
      <charset val="238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8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7">
    <xf numFmtId="0" fontId="0" fillId="0" borderId="0"/>
    <xf numFmtId="0" fontId="3" fillId="0" borderId="0"/>
    <xf numFmtId="0" fontId="3" fillId="0" borderId="0"/>
    <xf numFmtId="9" fontId="12" fillId="0" borderId="0" applyFont="0" applyFill="0" applyBorder="0" applyAlignment="0" applyProtection="0"/>
    <xf numFmtId="0" fontId="12" fillId="0" borderId="0"/>
    <xf numFmtId="0" fontId="20" fillId="0" borderId="0"/>
    <xf numFmtId="0" fontId="21" fillId="0" borderId="0"/>
  </cellStyleXfs>
  <cellXfs count="97">
    <xf numFmtId="0" fontId="0" fillId="0" borderId="0" xfId="0"/>
    <xf numFmtId="0" fontId="18" fillId="0" borderId="14" xfId="4" applyFont="1" applyBorder="1" applyAlignment="1">
      <alignment horizontal="center" vertical="center" wrapText="1"/>
    </xf>
    <xf numFmtId="0" fontId="18" fillId="0" borderId="13" xfId="4" applyFont="1" applyBorder="1" applyAlignment="1">
      <alignment horizontal="center" vertical="center"/>
    </xf>
    <xf numFmtId="0" fontId="18" fillId="0" borderId="5" xfId="4" applyFont="1" applyBorder="1" applyAlignment="1">
      <alignment horizontal="center" vertical="center"/>
    </xf>
    <xf numFmtId="0" fontId="17" fillId="0" borderId="16" xfId="4" applyFont="1" applyBorder="1"/>
    <xf numFmtId="9" fontId="0" fillId="0" borderId="0" xfId="3" applyFont="1"/>
    <xf numFmtId="0" fontId="17" fillId="0" borderId="15" xfId="4" applyFont="1" applyBorder="1"/>
    <xf numFmtId="0" fontId="18" fillId="0" borderId="14" xfId="4" applyFont="1" applyBorder="1" applyAlignment="1">
      <alignment horizontal="center" vertical="center"/>
    </xf>
    <xf numFmtId="0" fontId="18" fillId="0" borderId="6" xfId="4" applyFont="1" applyBorder="1" applyAlignment="1">
      <alignment horizontal="center" vertical="center"/>
    </xf>
    <xf numFmtId="0" fontId="24" fillId="0" borderId="0" xfId="4" applyFont="1"/>
    <xf numFmtId="0" fontId="13" fillId="0" borderId="0" xfId="4" applyFont="1"/>
    <xf numFmtId="0" fontId="18" fillId="0" borderId="16" xfId="4" applyFont="1" applyBorder="1" applyAlignment="1">
      <alignment horizontal="left"/>
    </xf>
    <xf numFmtId="0" fontId="18" fillId="0" borderId="15" xfId="4" applyFont="1" applyBorder="1" applyAlignment="1">
      <alignment horizontal="left"/>
    </xf>
    <xf numFmtId="0" fontId="18" fillId="0" borderId="7" xfId="4" applyFont="1" applyBorder="1" applyAlignment="1">
      <alignment horizontal="left"/>
    </xf>
    <xf numFmtId="0" fontId="18" fillId="0" borderId="13" xfId="4" applyFont="1" applyBorder="1" applyAlignment="1">
      <alignment horizontal="center" vertical="center" wrapText="1"/>
    </xf>
    <xf numFmtId="164" fontId="3" fillId="3" borderId="3" xfId="1" applyNumberFormat="1" applyFill="1" applyBorder="1" applyAlignment="1">
      <alignment horizontal="center" vertical="center" wrapText="1"/>
    </xf>
    <xf numFmtId="164" fontId="3" fillId="3" borderId="4" xfId="1" applyNumberFormat="1" applyFill="1" applyBorder="1" applyAlignment="1">
      <alignment horizontal="center" vertical="center" wrapText="1"/>
    </xf>
    <xf numFmtId="0" fontId="12" fillId="0" borderId="0" xfId="0" applyFont="1"/>
    <xf numFmtId="0" fontId="4" fillId="0" borderId="0" xfId="0" applyFont="1" applyAlignment="1">
      <alignment horizontal="left" wrapText="1"/>
    </xf>
    <xf numFmtId="0" fontId="5" fillId="0" borderId="0" xfId="0" applyFont="1"/>
    <xf numFmtId="0" fontId="8" fillId="0" borderId="0" xfId="0" applyFont="1"/>
    <xf numFmtId="0" fontId="3" fillId="0" borderId="0" xfId="2"/>
    <xf numFmtId="0" fontId="5" fillId="0" borderId="0" xfId="2" applyFont="1" applyAlignment="1">
      <alignment horizontal="left"/>
    </xf>
    <xf numFmtId="0" fontId="5" fillId="0" borderId="0" xfId="0" quotePrefix="1" applyFont="1" applyAlignment="1">
      <alignment horizontal="left"/>
    </xf>
    <xf numFmtId="0" fontId="4" fillId="0" borderId="0" xfId="0" applyFont="1"/>
    <xf numFmtId="164" fontId="2" fillId="4" borderId="0" xfId="0" applyNumberFormat="1" applyFont="1" applyFill="1"/>
    <xf numFmtId="164" fontId="3" fillId="0" borderId="0" xfId="0" applyNumberFormat="1" applyFont="1"/>
    <xf numFmtId="164" fontId="5" fillId="0" borderId="0" xfId="0" applyNumberFormat="1" applyFont="1"/>
    <xf numFmtId="164" fontId="0" fillId="0" borderId="0" xfId="0" applyNumberFormat="1"/>
    <xf numFmtId="0" fontId="3" fillId="5" borderId="0" xfId="0" applyFont="1" applyFill="1"/>
    <xf numFmtId="164" fontId="0" fillId="5" borderId="0" xfId="0" applyNumberFormat="1" applyFill="1"/>
    <xf numFmtId="0" fontId="12" fillId="5" borderId="0" xfId="0" applyFont="1" applyFill="1" applyAlignment="1">
      <alignment horizontal="left"/>
    </xf>
    <xf numFmtId="164" fontId="12" fillId="5" borderId="0" xfId="0" applyNumberFormat="1" applyFont="1" applyFill="1"/>
    <xf numFmtId="0" fontId="12" fillId="6" borderId="4" xfId="0" applyFont="1" applyFill="1" applyBorder="1"/>
    <xf numFmtId="0" fontId="3" fillId="6" borderId="4" xfId="0" applyFont="1" applyFill="1" applyBorder="1"/>
    <xf numFmtId="164" fontId="0" fillId="6" borderId="4" xfId="0" applyNumberFormat="1" applyFill="1" applyBorder="1"/>
    <xf numFmtId="164" fontId="12" fillId="6" borderId="4" xfId="0" applyNumberFormat="1" applyFont="1" applyFill="1" applyBorder="1"/>
    <xf numFmtId="164" fontId="0" fillId="6" borderId="0" xfId="0" applyNumberFormat="1" applyFill="1"/>
    <xf numFmtId="164" fontId="12" fillId="6" borderId="0" xfId="0" applyNumberFormat="1" applyFont="1" applyFill="1"/>
    <xf numFmtId="0" fontId="12" fillId="0" borderId="0" xfId="0" applyFont="1" applyAlignment="1" applyProtection="1">
      <alignment vertical="top"/>
      <protection locked="0"/>
    </xf>
    <xf numFmtId="164" fontId="1" fillId="2" borderId="3" xfId="0" applyNumberFormat="1" applyFont="1" applyFill="1" applyBorder="1" applyAlignment="1">
      <alignment horizontal="center" vertical="center"/>
    </xf>
    <xf numFmtId="0" fontId="16" fillId="4" borderId="0" xfId="4" quotePrefix="1" applyFont="1" applyFill="1" applyAlignment="1">
      <alignment horizontal="left"/>
    </xf>
    <xf numFmtId="0" fontId="12" fillId="0" borderId="0" xfId="4"/>
    <xf numFmtId="0" fontId="17" fillId="0" borderId="0" xfId="4" applyFont="1"/>
    <xf numFmtId="0" fontId="18" fillId="0" borderId="5" xfId="4" applyFont="1" applyBorder="1" applyAlignment="1">
      <alignment horizontal="center" vertical="center" wrapText="1"/>
    </xf>
    <xf numFmtId="0" fontId="18" fillId="0" borderId="6" xfId="4" applyFont="1" applyBorder="1" applyAlignment="1">
      <alignment horizontal="center" vertical="center" wrapText="1"/>
    </xf>
    <xf numFmtId="0" fontId="17" fillId="0" borderId="1" xfId="4" applyFont="1" applyBorder="1" applyAlignment="1">
      <alignment horizontal="center"/>
    </xf>
    <xf numFmtId="0" fontId="17" fillId="0" borderId="8" xfId="4" applyFont="1" applyBorder="1" applyAlignment="1">
      <alignment horizontal="center"/>
    </xf>
    <xf numFmtId="0" fontId="18" fillId="0" borderId="7" xfId="5" applyFont="1" applyBorder="1" applyAlignment="1">
      <alignment horizontal="left" vertical="center"/>
    </xf>
    <xf numFmtId="165" fontId="17" fillId="0" borderId="1" xfId="6" applyNumberFormat="1" applyFont="1" applyBorder="1" applyAlignment="1">
      <alignment horizontal="center" vertical="center"/>
    </xf>
    <xf numFmtId="165" fontId="17" fillId="0" borderId="8" xfId="6" applyNumberFormat="1" applyFont="1" applyBorder="1" applyAlignment="1">
      <alignment horizontal="center" vertical="center"/>
    </xf>
    <xf numFmtId="166" fontId="17" fillId="0" borderId="1" xfId="6" applyNumberFormat="1" applyFont="1" applyBorder="1" applyAlignment="1">
      <alignment horizontal="center" vertical="center"/>
    </xf>
    <xf numFmtId="0" fontId="18" fillId="0" borderId="9" xfId="4" applyFont="1" applyBorder="1" applyAlignment="1">
      <alignment horizontal="left"/>
    </xf>
    <xf numFmtId="165" fontId="17" fillId="0" borderId="2" xfId="6" applyNumberFormat="1" applyFont="1" applyBorder="1" applyAlignment="1">
      <alignment horizontal="center" vertical="center"/>
    </xf>
    <xf numFmtId="165" fontId="18" fillId="0" borderId="2" xfId="6" applyNumberFormat="1" applyFont="1" applyBorder="1" applyAlignment="1">
      <alignment horizontal="center" vertical="center"/>
    </xf>
    <xf numFmtId="165" fontId="17" fillId="0" borderId="10" xfId="6" applyNumberFormat="1" applyFont="1" applyBorder="1" applyAlignment="1">
      <alignment horizontal="center" vertical="center"/>
    </xf>
    <xf numFmtId="0" fontId="17" fillId="0" borderId="7" xfId="4" applyFont="1" applyBorder="1"/>
    <xf numFmtId="167" fontId="17" fillId="0" borderId="8" xfId="4" applyNumberFormat="1" applyFont="1" applyBorder="1" applyAlignment="1">
      <alignment horizontal="center" vertical="center"/>
    </xf>
    <xf numFmtId="0" fontId="17" fillId="0" borderId="9" xfId="4" applyFont="1" applyBorder="1"/>
    <xf numFmtId="0" fontId="17" fillId="0" borderId="2" xfId="4" applyFont="1" applyBorder="1" applyAlignment="1">
      <alignment horizontal="center"/>
    </xf>
    <xf numFmtId="167" fontId="17" fillId="0" borderId="10" xfId="4" applyNumberFormat="1" applyFont="1" applyBorder="1" applyAlignment="1">
      <alignment horizontal="center" vertical="center"/>
    </xf>
    <xf numFmtId="0" fontId="17" fillId="0" borderId="0" xfId="4" applyFont="1" applyAlignment="1">
      <alignment horizontal="center" vertical="center"/>
    </xf>
    <xf numFmtId="0" fontId="12" fillId="7" borderId="0" xfId="0" applyFont="1" applyFill="1"/>
    <xf numFmtId="0" fontId="12" fillId="8" borderId="0" xfId="0" applyFont="1" applyFill="1"/>
    <xf numFmtId="0" fontId="12" fillId="7" borderId="11" xfId="0" applyFont="1" applyFill="1" applyBorder="1"/>
    <xf numFmtId="167" fontId="3" fillId="5" borderId="0" xfId="0" applyNumberFormat="1" applyFont="1" applyFill="1"/>
    <xf numFmtId="167" fontId="3" fillId="6" borderId="4" xfId="0" applyNumberFormat="1" applyFont="1" applyFill="1" applyBorder="1"/>
    <xf numFmtId="167" fontId="0" fillId="0" borderId="0" xfId="0" applyNumberFormat="1"/>
    <xf numFmtId="167" fontId="0" fillId="6" borderId="4" xfId="0" applyNumberFormat="1" applyFill="1" applyBorder="1"/>
    <xf numFmtId="164" fontId="2" fillId="4" borderId="0" xfId="0" quotePrefix="1" applyNumberFormat="1" applyFont="1" applyFill="1"/>
    <xf numFmtId="0" fontId="2" fillId="4" borderId="0" xfId="0" quotePrefix="1" applyFont="1" applyFill="1"/>
    <xf numFmtId="0" fontId="6" fillId="4" borderId="0" xfId="0" applyFont="1" applyFill="1"/>
    <xf numFmtId="0" fontId="2" fillId="4" borderId="0" xfId="0" applyFont="1" applyFill="1"/>
    <xf numFmtId="0" fontId="3" fillId="3" borderId="3" xfId="1" applyFill="1" applyBorder="1" applyAlignment="1">
      <alignment horizontal="center" vertical="center" wrapText="1"/>
    </xf>
    <xf numFmtId="0" fontId="3" fillId="3" borderId="4" xfId="1" quotePrefix="1" applyFill="1" applyBorder="1" applyAlignment="1">
      <alignment horizontal="center" vertical="center" wrapText="1"/>
    </xf>
    <xf numFmtId="164" fontId="3" fillId="3" borderId="4" xfId="1" quotePrefix="1" applyNumberFormat="1" applyFill="1" applyBorder="1" applyAlignment="1">
      <alignment horizontal="center" vertical="center" wrapText="1"/>
    </xf>
    <xf numFmtId="9" fontId="0" fillId="0" borderId="0" xfId="0" applyNumberFormat="1"/>
    <xf numFmtId="2" fontId="14" fillId="5" borderId="0" xfId="0" applyNumberFormat="1" applyFont="1" applyFill="1"/>
    <xf numFmtId="2" fontId="12" fillId="5" borderId="0" xfId="0" applyNumberFormat="1" applyFont="1" applyFill="1"/>
    <xf numFmtId="2" fontId="14" fillId="6" borderId="4" xfId="0" applyNumberFormat="1" applyFont="1" applyFill="1" applyBorder="1"/>
    <xf numFmtId="2" fontId="12" fillId="6" borderId="4" xfId="0" applyNumberFormat="1" applyFont="1" applyFill="1" applyBorder="1"/>
    <xf numFmtId="0" fontId="1" fillId="2" borderId="3" xfId="0" applyFont="1" applyFill="1" applyBorder="1" applyAlignment="1">
      <alignment horizontal="center" vertical="center"/>
    </xf>
    <xf numFmtId="0" fontId="18" fillId="0" borderId="15" xfId="5" applyFont="1" applyBorder="1" applyAlignment="1">
      <alignment horizontal="left" vertical="center"/>
    </xf>
    <xf numFmtId="0" fontId="18" fillId="0" borderId="19" xfId="4" applyFont="1" applyBorder="1" applyAlignment="1">
      <alignment horizontal="center" vertical="center" wrapText="1"/>
    </xf>
    <xf numFmtId="0" fontId="18" fillId="0" borderId="20" xfId="4" applyFont="1" applyBorder="1" applyAlignment="1">
      <alignment horizontal="center" vertical="center" wrapText="1"/>
    </xf>
    <xf numFmtId="0" fontId="18" fillId="0" borderId="12" xfId="4" applyFont="1" applyBorder="1" applyAlignment="1">
      <alignment horizontal="center" vertical="center" wrapText="1"/>
    </xf>
    <xf numFmtId="0" fontId="18" fillId="0" borderId="17" xfId="4" applyFont="1" applyBorder="1" applyAlignment="1">
      <alignment horizontal="center" vertical="center" wrapText="1"/>
    </xf>
    <xf numFmtId="0" fontId="18" fillId="0" borderId="18" xfId="4" applyFont="1" applyBorder="1" applyAlignment="1">
      <alignment horizontal="center" vertical="center" wrapText="1"/>
    </xf>
    <xf numFmtId="0" fontId="18" fillId="0" borderId="13" xfId="4" applyFont="1" applyBorder="1" applyAlignment="1">
      <alignment horizontal="center" vertical="center" wrapText="1"/>
    </xf>
    <xf numFmtId="0" fontId="18" fillId="0" borderId="19" xfId="4" applyFont="1" applyBorder="1" applyAlignment="1">
      <alignment horizontal="center" vertical="center"/>
    </xf>
    <xf numFmtId="0" fontId="18" fillId="0" borderId="12" xfId="4" applyFont="1" applyBorder="1" applyAlignment="1">
      <alignment horizontal="center" vertical="center"/>
    </xf>
    <xf numFmtId="0" fontId="18" fillId="0" borderId="17" xfId="4" applyFont="1" applyBorder="1" applyAlignment="1">
      <alignment horizontal="center" vertical="center"/>
    </xf>
    <xf numFmtId="0" fontId="18" fillId="0" borderId="13" xfId="4" applyFont="1" applyBorder="1" applyAlignment="1">
      <alignment horizontal="center" vertical="center"/>
    </xf>
    <xf numFmtId="0" fontId="23" fillId="9" borderId="0" xfId="0" applyFont="1" applyFill="1" applyAlignment="1">
      <alignment horizontal="center"/>
    </xf>
    <xf numFmtId="0" fontId="14" fillId="0" borderId="0" xfId="0" applyFont="1" applyAlignment="1">
      <alignment horizontal="left"/>
    </xf>
    <xf numFmtId="164" fontId="3" fillId="3" borderId="4" xfId="1" applyNumberFormat="1" applyFill="1" applyBorder="1" applyAlignment="1">
      <alignment horizontal="center" vertical="center" wrapText="1"/>
    </xf>
    <xf numFmtId="164" fontId="3" fillId="3" borderId="3" xfId="1" applyNumberFormat="1" applyFill="1" applyBorder="1" applyAlignment="1">
      <alignment horizontal="center" vertical="center" wrapText="1"/>
    </xf>
  </cellXfs>
  <cellStyles count="7">
    <cellStyle name="Normal" xfId="0" builtinId="0"/>
    <cellStyle name="Normal 10" xfId="1" xr:uid="{00000000-0005-0000-0000-000016030000}"/>
    <cellStyle name="Normal 4" xfId="2" xr:uid="{00000000-0005-0000-0000-00001F030000}"/>
    <cellStyle name="Normal 5" xfId="4" xr:uid="{00000000-0005-0000-0000-000021030000}"/>
    <cellStyle name="Normalny_S301-339-05" xfId="6" xr:uid="{00000000-0005-0000-0000-00009D030000}"/>
    <cellStyle name="Normalny_T206" xfId="5" xr:uid="{00000000-0005-0000-0000-00009E030000}"/>
    <cellStyle name="Per cent 2" xfId="3" xr:uid="{DDC5681C-F033-4AC5-9897-895307FDA96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743E0-1E87-45A7-98CA-E678762B7428}">
  <dimension ref="B2:J50"/>
  <sheetViews>
    <sheetView tabSelected="1" topLeftCell="B1" zoomScale="130" zoomScaleNormal="130" workbookViewId="0">
      <selection activeCell="C30" sqref="C30"/>
    </sheetView>
  </sheetViews>
  <sheetFormatPr defaultRowHeight="13.2" x14ac:dyDescent="0.25"/>
  <cols>
    <col min="1" max="1" width="2.88671875" style="42" customWidth="1"/>
    <col min="2" max="2" width="36.5546875" style="42" customWidth="1"/>
    <col min="3" max="3" width="49.44140625" style="42" customWidth="1"/>
    <col min="4" max="4" width="15" style="42" customWidth="1"/>
    <col min="5" max="5" width="14.88671875" style="42" customWidth="1"/>
    <col min="6" max="6" width="10.6640625" style="42" customWidth="1"/>
    <col min="7" max="7" width="10" style="42" customWidth="1"/>
    <col min="8" max="8" width="12" style="42" customWidth="1"/>
    <col min="9" max="9" width="11" style="42" customWidth="1"/>
    <col min="10" max="10" width="10.5546875" style="42" customWidth="1"/>
    <col min="11" max="16384" width="8.88671875" style="42"/>
  </cols>
  <sheetData>
    <row r="2" spans="2:10" ht="15" x14ac:dyDescent="0.25">
      <c r="B2" s="41" t="s">
        <v>173</v>
      </c>
      <c r="C2" s="41"/>
    </row>
    <row r="4" spans="2:10" x14ac:dyDescent="0.25">
      <c r="B4" s="43" t="s">
        <v>166</v>
      </c>
      <c r="C4" s="43"/>
    </row>
    <row r="5" spans="2:10" ht="13.8" thickBot="1" x14ac:dyDescent="0.3">
      <c r="B5" s="43" t="s">
        <v>167</v>
      </c>
      <c r="C5" s="43"/>
    </row>
    <row r="6" spans="2:10" ht="52.8" x14ac:dyDescent="0.25">
      <c r="B6" s="83" t="s">
        <v>156</v>
      </c>
      <c r="C6" s="86" t="s">
        <v>157</v>
      </c>
      <c r="D6" s="44" t="s">
        <v>0</v>
      </c>
      <c r="E6" s="44" t="s">
        <v>1</v>
      </c>
      <c r="F6" s="44" t="s">
        <v>2</v>
      </c>
      <c r="G6" s="44" t="s">
        <v>3</v>
      </c>
      <c r="H6" s="44" t="s">
        <v>4</v>
      </c>
      <c r="I6" s="44" t="s">
        <v>3</v>
      </c>
      <c r="J6" s="45" t="s">
        <v>4</v>
      </c>
    </row>
    <row r="7" spans="2:10" ht="52.8" x14ac:dyDescent="0.25">
      <c r="B7" s="84"/>
      <c r="C7" s="87"/>
      <c r="D7" s="14" t="s">
        <v>142</v>
      </c>
      <c r="E7" s="14" t="s">
        <v>143</v>
      </c>
      <c r="F7" s="14" t="s">
        <v>144</v>
      </c>
      <c r="G7" s="14" t="s">
        <v>145</v>
      </c>
      <c r="H7" s="14" t="s">
        <v>146</v>
      </c>
      <c r="I7" s="14" t="s">
        <v>145</v>
      </c>
      <c r="J7" s="14" t="s">
        <v>146</v>
      </c>
    </row>
    <row r="8" spans="2:10" ht="15.6" x14ac:dyDescent="0.25">
      <c r="B8" s="85"/>
      <c r="C8" s="88"/>
      <c r="D8" s="46" t="s">
        <v>5</v>
      </c>
      <c r="E8" s="46" t="s">
        <v>6</v>
      </c>
      <c r="F8" s="46" t="s">
        <v>7</v>
      </c>
      <c r="G8" s="46" t="s">
        <v>147</v>
      </c>
      <c r="H8" s="46" t="s">
        <v>8</v>
      </c>
      <c r="I8" s="46" t="s">
        <v>9</v>
      </c>
      <c r="J8" s="47" t="s">
        <v>10</v>
      </c>
    </row>
    <row r="9" spans="2:10" ht="15.6" x14ac:dyDescent="0.25">
      <c r="B9" s="48" t="s">
        <v>11</v>
      </c>
      <c r="C9" s="82" t="s">
        <v>148</v>
      </c>
      <c r="D9" s="49">
        <v>17023.8</v>
      </c>
      <c r="E9" s="49">
        <v>47860</v>
      </c>
      <c r="F9" s="49"/>
      <c r="G9" s="49">
        <v>20996.9</v>
      </c>
      <c r="H9" s="49">
        <v>21688.2</v>
      </c>
      <c r="I9" s="49"/>
      <c r="J9" s="50"/>
    </row>
    <row r="10" spans="2:10" ht="15.6" x14ac:dyDescent="0.25">
      <c r="B10" s="48" t="s">
        <v>12</v>
      </c>
      <c r="C10" s="82" t="s">
        <v>149</v>
      </c>
      <c r="D10" s="49">
        <v>7391.2</v>
      </c>
      <c r="E10" s="49">
        <v>34351.700000000004</v>
      </c>
      <c r="F10" s="49"/>
      <c r="G10" s="49">
        <v>45266.6</v>
      </c>
      <c r="H10" s="49">
        <v>7935.8</v>
      </c>
      <c r="I10" s="49"/>
      <c r="J10" s="50"/>
    </row>
    <row r="11" spans="2:10" ht="15.6" x14ac:dyDescent="0.25">
      <c r="B11" s="48" t="s">
        <v>13</v>
      </c>
      <c r="C11" s="82" t="s">
        <v>150</v>
      </c>
      <c r="D11" s="49">
        <v>4094.6000000000022</v>
      </c>
      <c r="E11" s="49">
        <v>16259.8</v>
      </c>
      <c r="F11" s="49">
        <v>137017.29999999999</v>
      </c>
      <c r="G11" s="49">
        <v>11204.8</v>
      </c>
      <c r="H11" s="49">
        <v>21089.599999999999</v>
      </c>
      <c r="I11" s="49"/>
      <c r="J11" s="50"/>
    </row>
    <row r="12" spans="2:10" ht="15.6" x14ac:dyDescent="0.25">
      <c r="B12" s="48" t="s">
        <v>14</v>
      </c>
      <c r="C12" s="82" t="s">
        <v>151</v>
      </c>
      <c r="D12" s="49">
        <v>1656.5</v>
      </c>
      <c r="E12" s="49">
        <v>7464.6</v>
      </c>
      <c r="F12" s="49">
        <v>17571.3</v>
      </c>
      <c r="G12" s="49"/>
      <c r="H12" s="49"/>
      <c r="I12" s="49">
        <v>2109.5030000000002</v>
      </c>
      <c r="J12" s="50">
        <v>32467</v>
      </c>
    </row>
    <row r="13" spans="2:10" ht="15.6" x14ac:dyDescent="0.25">
      <c r="B13" s="48" t="s">
        <v>15</v>
      </c>
      <c r="C13" s="82" t="s">
        <v>152</v>
      </c>
      <c r="D13" s="49">
        <v>6227.6934486274804</v>
      </c>
      <c r="E13" s="49">
        <v>15623.048922000018</v>
      </c>
      <c r="F13" s="49"/>
      <c r="G13" s="49"/>
      <c r="H13" s="49"/>
      <c r="I13" s="49"/>
      <c r="J13" s="50"/>
    </row>
    <row r="14" spans="2:10" ht="15.6" x14ac:dyDescent="0.25">
      <c r="B14" s="48" t="s">
        <v>16</v>
      </c>
      <c r="C14" s="82" t="s">
        <v>153</v>
      </c>
      <c r="D14" s="49">
        <v>3954.96</v>
      </c>
      <c r="E14" s="49">
        <v>1957.92</v>
      </c>
      <c r="F14" s="49"/>
      <c r="G14" s="49"/>
      <c r="H14" s="49"/>
      <c r="I14" s="49"/>
      <c r="J14" s="50"/>
    </row>
    <row r="15" spans="2:10" ht="15.6" x14ac:dyDescent="0.25">
      <c r="B15" s="13" t="s">
        <v>17</v>
      </c>
      <c r="C15" s="12" t="s">
        <v>154</v>
      </c>
      <c r="D15" s="51">
        <v>19.806000000000001</v>
      </c>
      <c r="E15" s="49"/>
      <c r="F15" s="49">
        <v>81695</v>
      </c>
      <c r="G15" s="49">
        <v>4227</v>
      </c>
      <c r="H15" s="49">
        <v>22840</v>
      </c>
      <c r="I15" s="49"/>
      <c r="J15" s="50"/>
    </row>
    <row r="16" spans="2:10" ht="13.8" thickBot="1" x14ac:dyDescent="0.3">
      <c r="B16" s="52" t="s">
        <v>18</v>
      </c>
      <c r="C16" s="11" t="s">
        <v>155</v>
      </c>
      <c r="D16" s="53"/>
      <c r="E16" s="54">
        <f>SUM(E9:E15)</f>
        <v>123517.06892200003</v>
      </c>
      <c r="F16" s="54">
        <f>SUM(F9:F15)</f>
        <v>236283.59999999998</v>
      </c>
      <c r="G16" s="53"/>
      <c r="H16" s="53"/>
      <c r="I16" s="53"/>
      <c r="J16" s="55"/>
    </row>
    <row r="17" spans="2:7" ht="15.6" customHeight="1" x14ac:dyDescent="0.25">
      <c r="B17" s="10" t="s">
        <v>165</v>
      </c>
      <c r="C17" s="10"/>
    </row>
    <row r="18" spans="2:7" x14ac:dyDescent="0.25">
      <c r="B18" s="10" t="s">
        <v>19</v>
      </c>
      <c r="C18" s="10"/>
    </row>
    <row r="19" spans="2:7" x14ac:dyDescent="0.25">
      <c r="B19" s="9" t="s">
        <v>174</v>
      </c>
      <c r="C19" s="10"/>
    </row>
    <row r="20" spans="2:7" x14ac:dyDescent="0.25">
      <c r="B20" s="10" t="s">
        <v>175</v>
      </c>
      <c r="C20" s="10"/>
    </row>
    <row r="21" spans="2:7" x14ac:dyDescent="0.25">
      <c r="B21" s="43"/>
      <c r="C21" s="43"/>
      <c r="D21" s="43"/>
      <c r="E21" s="43"/>
      <c r="F21" s="43"/>
    </row>
    <row r="22" spans="2:7" x14ac:dyDescent="0.25">
      <c r="B22" s="43"/>
      <c r="C22" s="43"/>
      <c r="D22" s="43"/>
      <c r="E22" s="43"/>
      <c r="F22" s="43"/>
    </row>
    <row r="23" spans="2:7" ht="15" x14ac:dyDescent="0.25">
      <c r="B23" s="41" t="s">
        <v>176</v>
      </c>
      <c r="C23" s="41"/>
      <c r="D23" s="43"/>
      <c r="E23" s="43"/>
      <c r="F23" s="43"/>
    </row>
    <row r="25" spans="2:7" x14ac:dyDescent="0.25">
      <c r="B25" s="43" t="s">
        <v>168</v>
      </c>
      <c r="C25" s="43"/>
      <c r="D25" s="43"/>
      <c r="E25" s="43"/>
      <c r="F25" s="43"/>
    </row>
    <row r="26" spans="2:7" ht="13.8" thickBot="1" x14ac:dyDescent="0.3">
      <c r="B26" s="43" t="s">
        <v>169</v>
      </c>
      <c r="C26" s="43"/>
      <c r="D26" s="43"/>
      <c r="E26" s="43"/>
      <c r="F26" s="43"/>
    </row>
    <row r="27" spans="2:7" ht="31.65" customHeight="1" x14ac:dyDescent="0.25">
      <c r="B27" s="89" t="s">
        <v>20</v>
      </c>
      <c r="C27" s="91" t="s">
        <v>158</v>
      </c>
      <c r="D27" s="44" t="s">
        <v>21</v>
      </c>
      <c r="E27" s="8" t="s">
        <v>22</v>
      </c>
      <c r="F27" s="43"/>
    </row>
    <row r="28" spans="2:7" ht="31.65" customHeight="1" x14ac:dyDescent="0.25">
      <c r="B28" s="90"/>
      <c r="C28" s="92"/>
      <c r="D28" s="14" t="s">
        <v>159</v>
      </c>
      <c r="E28" s="7" t="s">
        <v>109</v>
      </c>
      <c r="F28" s="43"/>
    </row>
    <row r="29" spans="2:7" x14ac:dyDescent="0.25">
      <c r="B29" s="56" t="s">
        <v>23</v>
      </c>
      <c r="C29" s="6" t="s">
        <v>162</v>
      </c>
      <c r="D29" s="46" t="s">
        <v>177</v>
      </c>
      <c r="E29" s="57">
        <v>0.97706171756374371</v>
      </c>
      <c r="F29" s="43"/>
      <c r="G29" s="5"/>
    </row>
    <row r="30" spans="2:7" x14ac:dyDescent="0.25">
      <c r="B30" s="56" t="s">
        <v>23</v>
      </c>
      <c r="C30" s="6" t="s">
        <v>162</v>
      </c>
      <c r="D30" s="46" t="s">
        <v>178</v>
      </c>
      <c r="E30" s="57">
        <v>0.9764416403645515</v>
      </c>
      <c r="F30" s="43"/>
      <c r="G30" s="5"/>
    </row>
    <row r="31" spans="2:7" x14ac:dyDescent="0.25">
      <c r="B31" s="56" t="s">
        <v>23</v>
      </c>
      <c r="C31" s="6" t="s">
        <v>162</v>
      </c>
      <c r="D31" s="46" t="s">
        <v>160</v>
      </c>
      <c r="E31" s="57">
        <v>0.9515253427786764</v>
      </c>
      <c r="F31" s="43"/>
    </row>
    <row r="32" spans="2:7" ht="13.8" thickBot="1" x14ac:dyDescent="0.3">
      <c r="B32" s="58" t="s">
        <v>24</v>
      </c>
      <c r="C32" s="4" t="s">
        <v>163</v>
      </c>
      <c r="D32" s="59" t="s">
        <v>161</v>
      </c>
      <c r="E32" s="60">
        <v>0.85899999999999999</v>
      </c>
      <c r="F32" s="43"/>
    </row>
    <row r="33" spans="2:6" x14ac:dyDescent="0.25">
      <c r="B33" s="10" t="s">
        <v>165</v>
      </c>
      <c r="C33" s="43"/>
      <c r="D33" s="43"/>
      <c r="E33" s="61"/>
      <c r="F33" s="43"/>
    </row>
    <row r="34" spans="2:6" x14ac:dyDescent="0.25">
      <c r="B34" s="9" t="s">
        <v>19</v>
      </c>
      <c r="C34" s="43"/>
      <c r="D34" s="43"/>
      <c r="E34" s="61"/>
      <c r="F34" s="43"/>
    </row>
    <row r="35" spans="2:6" x14ac:dyDescent="0.25">
      <c r="B35" s="9" t="s">
        <v>174</v>
      </c>
      <c r="C35" s="43"/>
      <c r="D35" s="43"/>
      <c r="E35" s="61"/>
      <c r="F35" s="43"/>
    </row>
    <row r="36" spans="2:6" x14ac:dyDescent="0.25">
      <c r="B36" s="43"/>
      <c r="C36" s="43"/>
      <c r="D36" s="43"/>
      <c r="E36" s="61"/>
      <c r="F36" s="43"/>
    </row>
    <row r="37" spans="2:6" x14ac:dyDescent="0.25">
      <c r="B37" s="43"/>
      <c r="C37" s="43"/>
      <c r="D37" s="43"/>
      <c r="E37" s="61"/>
      <c r="F37" s="43"/>
    </row>
    <row r="38" spans="2:6" ht="15" x14ac:dyDescent="0.25">
      <c r="B38" s="41" t="s">
        <v>179</v>
      </c>
      <c r="C38" s="41"/>
      <c r="D38" s="43"/>
      <c r="E38" s="61"/>
      <c r="F38" s="43"/>
    </row>
    <row r="39" spans="2:6" x14ac:dyDescent="0.25">
      <c r="B39" s="43"/>
      <c r="C39" s="43"/>
      <c r="D39" s="43"/>
      <c r="E39" s="61"/>
      <c r="F39" s="43"/>
    </row>
    <row r="40" spans="2:6" x14ac:dyDescent="0.25">
      <c r="B40" s="43" t="s">
        <v>170</v>
      </c>
      <c r="C40" s="43"/>
      <c r="D40" s="43"/>
      <c r="E40" s="61"/>
      <c r="F40" s="43"/>
    </row>
    <row r="41" spans="2:6" ht="13.8" thickBot="1" x14ac:dyDescent="0.3">
      <c r="B41" s="43" t="s">
        <v>171</v>
      </c>
      <c r="C41" s="43"/>
      <c r="D41" s="43"/>
      <c r="E41" s="61"/>
      <c r="F41" s="43"/>
    </row>
    <row r="42" spans="2:6" ht="24.75" customHeight="1" x14ac:dyDescent="0.25">
      <c r="B42" s="89" t="s">
        <v>20</v>
      </c>
      <c r="C42" s="91" t="s">
        <v>158</v>
      </c>
      <c r="D42" s="3" t="s">
        <v>25</v>
      </c>
      <c r="E42" s="45" t="s">
        <v>26</v>
      </c>
      <c r="F42" s="43"/>
    </row>
    <row r="43" spans="2:6" ht="24.75" customHeight="1" x14ac:dyDescent="0.25">
      <c r="B43" s="90"/>
      <c r="C43" s="92"/>
      <c r="D43" s="2" t="s">
        <v>33</v>
      </c>
      <c r="E43" s="1" t="s">
        <v>164</v>
      </c>
      <c r="F43" s="43"/>
    </row>
    <row r="44" spans="2:6" x14ac:dyDescent="0.25">
      <c r="B44" s="56" t="s">
        <v>23</v>
      </c>
      <c r="C44" s="6" t="s">
        <v>162</v>
      </c>
      <c r="D44" s="46" t="s">
        <v>27</v>
      </c>
      <c r="E44" s="57">
        <f>SUM(E9:E14)*E29/1000</f>
        <v>120.68379950936867</v>
      </c>
      <c r="F44" s="43"/>
    </row>
    <row r="45" spans="2:6" ht="13.8" thickBot="1" x14ac:dyDescent="0.3">
      <c r="B45" s="58" t="s">
        <v>24</v>
      </c>
      <c r="C45" s="4" t="s">
        <v>163</v>
      </c>
      <c r="D45" s="59" t="s">
        <v>28</v>
      </c>
      <c r="E45" s="60">
        <f>SUM(F9:F15)*E32/1000</f>
        <v>202.96761239999998</v>
      </c>
      <c r="F45" s="43"/>
    </row>
    <row r="46" spans="2:6" x14ac:dyDescent="0.25">
      <c r="B46" s="10" t="s">
        <v>165</v>
      </c>
      <c r="C46" s="43"/>
      <c r="D46" s="43"/>
      <c r="E46" s="43"/>
      <c r="F46" s="43"/>
    </row>
    <row r="47" spans="2:6" x14ac:dyDescent="0.25">
      <c r="B47" s="9" t="s">
        <v>19</v>
      </c>
      <c r="C47" s="43"/>
      <c r="D47" s="43"/>
      <c r="E47" s="43"/>
      <c r="F47" s="43"/>
    </row>
    <row r="48" spans="2:6" x14ac:dyDescent="0.25">
      <c r="B48" s="9" t="s">
        <v>174</v>
      </c>
    </row>
    <row r="50" spans="2:3" x14ac:dyDescent="0.25">
      <c r="B50" s="43"/>
      <c r="C50" s="43"/>
    </row>
  </sheetData>
  <mergeCells count="6">
    <mergeCell ref="B6:B8"/>
    <mergeCell ref="C6:C8"/>
    <mergeCell ref="B27:B28"/>
    <mergeCell ref="C27:C28"/>
    <mergeCell ref="B42:B43"/>
    <mergeCell ref="C42:C43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2:I24"/>
  <sheetViews>
    <sheetView zoomScaleNormal="100" workbookViewId="0">
      <selection activeCell="D15" sqref="D15"/>
    </sheetView>
  </sheetViews>
  <sheetFormatPr defaultRowHeight="13.2" x14ac:dyDescent="0.25"/>
  <cols>
    <col min="1" max="1" width="2.88671875" customWidth="1"/>
    <col min="2" max="2" width="15" customWidth="1"/>
    <col min="3" max="3" width="12.88671875" customWidth="1"/>
    <col min="4" max="4" width="36" customWidth="1"/>
    <col min="5" max="5" width="10" customWidth="1"/>
    <col min="6" max="6" width="11.44140625" bestFit="1" customWidth="1"/>
    <col min="7" max="7" width="12" customWidth="1"/>
    <col min="8" max="8" width="14.33203125" customWidth="1"/>
    <col min="9" max="9" width="12.88671875" customWidth="1"/>
    <col min="10" max="10" width="10.44140625" customWidth="1"/>
    <col min="11" max="12" width="10.6640625" bestFit="1" customWidth="1"/>
  </cols>
  <sheetData>
    <row r="2" spans="2:9" ht="17.399999999999999" x14ac:dyDescent="0.3">
      <c r="B2" s="70" t="s">
        <v>113</v>
      </c>
      <c r="C2" s="71"/>
      <c r="D2" s="71"/>
      <c r="E2" s="26"/>
      <c r="F2" s="26"/>
      <c r="G2" s="26"/>
      <c r="H2" s="26"/>
      <c r="I2" s="26"/>
    </row>
    <row r="3" spans="2:9" ht="12.75" customHeight="1" x14ac:dyDescent="0.25">
      <c r="B3" s="27"/>
      <c r="C3" s="26"/>
      <c r="D3" s="26"/>
      <c r="E3" s="26"/>
      <c r="F3" s="26"/>
      <c r="G3" s="26"/>
      <c r="H3" s="26"/>
      <c r="I3" s="26"/>
    </row>
    <row r="4" spans="2:9" ht="17.399999999999999" customHeight="1" x14ac:dyDescent="0.25">
      <c r="B4" s="27" t="s">
        <v>29</v>
      </c>
      <c r="C4" s="26"/>
      <c r="D4" s="26"/>
      <c r="E4" s="26"/>
      <c r="F4" s="26"/>
      <c r="G4" s="26"/>
      <c r="H4" s="26"/>
      <c r="I4" s="26"/>
    </row>
    <row r="5" spans="2:9" ht="15.75" customHeight="1" x14ac:dyDescent="0.25">
      <c r="B5" s="40" t="s">
        <v>30</v>
      </c>
      <c r="C5" s="40" t="s">
        <v>31</v>
      </c>
      <c r="D5" s="40" t="s">
        <v>32</v>
      </c>
      <c r="E5" s="40" t="s">
        <v>33</v>
      </c>
      <c r="F5" s="40" t="s">
        <v>34</v>
      </c>
      <c r="G5" s="40" t="s">
        <v>35</v>
      </c>
      <c r="H5" s="40" t="s">
        <v>36</v>
      </c>
      <c r="I5" s="40" t="s">
        <v>37</v>
      </c>
    </row>
    <row r="6" spans="2:9" ht="47.25" customHeight="1" x14ac:dyDescent="0.25">
      <c r="B6" s="15" t="s">
        <v>65</v>
      </c>
      <c r="C6" s="15" t="s">
        <v>66</v>
      </c>
      <c r="D6" s="15" t="s">
        <v>67</v>
      </c>
      <c r="E6" s="15" t="s">
        <v>33</v>
      </c>
      <c r="F6" s="15" t="s">
        <v>68</v>
      </c>
      <c r="G6" s="15" t="s">
        <v>69</v>
      </c>
      <c r="H6" s="15" t="s">
        <v>70</v>
      </c>
      <c r="I6" s="15" t="s">
        <v>71</v>
      </c>
    </row>
    <row r="7" spans="2:9" ht="66.599999999999994" thickBot="1" x14ac:dyDescent="0.3">
      <c r="B7" s="16" t="s">
        <v>124</v>
      </c>
      <c r="C7" s="16" t="s">
        <v>125</v>
      </c>
      <c r="D7" s="16" t="s">
        <v>126</v>
      </c>
      <c r="E7" s="16" t="s">
        <v>127</v>
      </c>
      <c r="F7" s="75" t="s">
        <v>121</v>
      </c>
      <c r="G7" s="16" t="s">
        <v>123</v>
      </c>
      <c r="H7" s="75" t="s">
        <v>121</v>
      </c>
      <c r="I7" s="16" t="s">
        <v>128</v>
      </c>
    </row>
    <row r="8" spans="2:9" ht="15.75" customHeight="1" x14ac:dyDescent="0.25">
      <c r="B8" s="30" t="s">
        <v>38</v>
      </c>
      <c r="C8" s="32" t="s">
        <v>137</v>
      </c>
      <c r="D8" s="32" t="s">
        <v>101</v>
      </c>
      <c r="E8" s="30" t="s">
        <v>39</v>
      </c>
      <c r="F8" s="30"/>
      <c r="G8" s="30" t="s">
        <v>40</v>
      </c>
      <c r="H8" s="30" t="s">
        <v>41</v>
      </c>
      <c r="I8" s="30" t="s">
        <v>42</v>
      </c>
    </row>
    <row r="9" spans="2:9" ht="15.75" customHeight="1" x14ac:dyDescent="0.25">
      <c r="B9" s="37" t="s">
        <v>38</v>
      </c>
      <c r="C9" s="38" t="s">
        <v>80</v>
      </c>
      <c r="D9" s="38" t="s">
        <v>102</v>
      </c>
      <c r="E9" s="37" t="s">
        <v>39</v>
      </c>
      <c r="F9" s="37"/>
      <c r="G9" s="37" t="s">
        <v>40</v>
      </c>
      <c r="H9" s="37" t="s">
        <v>41</v>
      </c>
      <c r="I9" s="37"/>
    </row>
    <row r="10" spans="2:9" ht="15.75" customHeight="1" x14ac:dyDescent="0.25">
      <c r="B10" s="30" t="s">
        <v>43</v>
      </c>
      <c r="C10" s="32" t="s">
        <v>138</v>
      </c>
      <c r="D10" s="32" t="s">
        <v>139</v>
      </c>
      <c r="E10" s="32" t="s">
        <v>39</v>
      </c>
      <c r="F10" s="30"/>
      <c r="G10" s="30"/>
      <c r="H10" s="30"/>
      <c r="I10" s="32" t="s">
        <v>42</v>
      </c>
    </row>
    <row r="11" spans="2:9" ht="15.75" customHeight="1" thickBot="1" x14ac:dyDescent="0.3">
      <c r="B11" s="35" t="s">
        <v>43</v>
      </c>
      <c r="C11" s="35" t="s">
        <v>140</v>
      </c>
      <c r="D11" s="35" t="s">
        <v>141</v>
      </c>
      <c r="E11" s="35" t="s">
        <v>39</v>
      </c>
      <c r="F11" s="35"/>
      <c r="G11" s="35"/>
      <c r="H11" s="35"/>
      <c r="I11" s="35"/>
    </row>
    <row r="12" spans="2:9" x14ac:dyDescent="0.25">
      <c r="B12" s="17"/>
      <c r="C12" s="17"/>
      <c r="E12" s="17"/>
      <c r="G12" s="17"/>
    </row>
    <row r="15" spans="2:9" x14ac:dyDescent="0.25">
      <c r="B15" s="17"/>
    </row>
    <row r="24" ht="13.65" customHeight="1" x14ac:dyDescent="0.25"/>
  </sheetData>
  <phoneticPr fontId="0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J21"/>
  <sheetViews>
    <sheetView workbookViewId="0">
      <selection activeCell="E16" sqref="E16"/>
    </sheetView>
  </sheetViews>
  <sheetFormatPr defaultRowHeight="13.2" x14ac:dyDescent="0.25"/>
  <cols>
    <col min="1" max="1" width="2.88671875" customWidth="1"/>
    <col min="2" max="2" width="20.88671875" customWidth="1"/>
    <col min="3" max="3" width="19" customWidth="1"/>
    <col min="4" max="4" width="26.44140625" customWidth="1"/>
    <col min="5" max="5" width="45.6640625" customWidth="1"/>
    <col min="6" max="8" width="11" customWidth="1"/>
    <col min="9" max="9" width="14.109375" customWidth="1"/>
    <col min="10" max="10" width="11" customWidth="1"/>
  </cols>
  <sheetData>
    <row r="2" spans="2:10" ht="15.75" customHeight="1" x14ac:dyDescent="0.3">
      <c r="B2" s="70" t="s">
        <v>114</v>
      </c>
      <c r="C2" s="72"/>
      <c r="D2" s="72"/>
      <c r="E2" s="28"/>
      <c r="F2" s="28"/>
      <c r="G2" s="28"/>
      <c r="H2" s="28"/>
      <c r="I2" s="28"/>
      <c r="J2" s="28"/>
    </row>
    <row r="3" spans="2:10" x14ac:dyDescent="0.25">
      <c r="B3" s="27"/>
      <c r="C3" s="27"/>
      <c r="D3" s="28"/>
      <c r="E3" s="28"/>
      <c r="F3" s="28"/>
      <c r="G3" s="28"/>
      <c r="H3" s="28"/>
      <c r="I3" s="28"/>
      <c r="J3" s="28"/>
    </row>
    <row r="4" spans="2:10" ht="15.75" customHeight="1" x14ac:dyDescent="0.25">
      <c r="B4" s="27" t="s">
        <v>44</v>
      </c>
      <c r="C4" s="27"/>
      <c r="D4" s="28"/>
      <c r="E4" s="28"/>
      <c r="F4" s="28"/>
      <c r="G4" s="28"/>
      <c r="H4" s="28"/>
      <c r="I4" s="28"/>
      <c r="J4" s="28"/>
    </row>
    <row r="5" spans="2:10" ht="15.75" customHeight="1" x14ac:dyDescent="0.25">
      <c r="B5" s="40" t="s">
        <v>45</v>
      </c>
      <c r="C5" s="40" t="s">
        <v>46</v>
      </c>
      <c r="D5" s="40" t="s">
        <v>47</v>
      </c>
      <c r="E5" s="40" t="s">
        <v>48</v>
      </c>
      <c r="F5" s="40" t="s">
        <v>49</v>
      </c>
      <c r="G5" s="40" t="s">
        <v>50</v>
      </c>
      <c r="H5" s="40" t="s">
        <v>51</v>
      </c>
      <c r="I5" s="40" t="s">
        <v>52</v>
      </c>
      <c r="J5" s="40" t="s">
        <v>53</v>
      </c>
    </row>
    <row r="6" spans="2:10" ht="39.6" x14ac:dyDescent="0.25">
      <c r="B6" s="15" t="s">
        <v>72</v>
      </c>
      <c r="C6" s="15" t="s">
        <v>73</v>
      </c>
      <c r="D6" s="15" t="s">
        <v>74</v>
      </c>
      <c r="E6" s="15" t="s">
        <v>75</v>
      </c>
      <c r="F6" s="15" t="s">
        <v>76</v>
      </c>
      <c r="G6" s="15" t="s">
        <v>77</v>
      </c>
      <c r="H6" s="15" t="s">
        <v>69</v>
      </c>
      <c r="I6" s="73" t="s">
        <v>78</v>
      </c>
      <c r="J6" s="73" t="s">
        <v>79</v>
      </c>
    </row>
    <row r="7" spans="2:10" ht="66.599999999999994" thickBot="1" x14ac:dyDescent="0.3">
      <c r="B7" s="16" t="s">
        <v>115</v>
      </c>
      <c r="C7" s="16" t="s">
        <v>116</v>
      </c>
      <c r="D7" s="16" t="s">
        <v>117</v>
      </c>
      <c r="E7" s="16" t="s">
        <v>118</v>
      </c>
      <c r="F7" s="16" t="s">
        <v>119</v>
      </c>
      <c r="G7" s="16" t="s">
        <v>120</v>
      </c>
      <c r="H7" s="16" t="s">
        <v>123</v>
      </c>
      <c r="I7" s="74" t="s">
        <v>121</v>
      </c>
      <c r="J7" s="74" t="s">
        <v>121</v>
      </c>
    </row>
    <row r="8" spans="2:10" ht="15.75" customHeight="1" x14ac:dyDescent="0.25">
      <c r="B8" s="30" t="s">
        <v>54</v>
      </c>
      <c r="C8" s="30" t="s">
        <v>55</v>
      </c>
      <c r="D8" s="32" t="s">
        <v>172</v>
      </c>
      <c r="E8" s="32" t="s">
        <v>104</v>
      </c>
      <c r="F8" s="30" t="s">
        <v>39</v>
      </c>
      <c r="G8" s="32" t="s">
        <v>122</v>
      </c>
      <c r="H8" s="30" t="s">
        <v>40</v>
      </c>
      <c r="I8" s="30"/>
      <c r="J8" s="30" t="s">
        <v>56</v>
      </c>
    </row>
    <row r="9" spans="2:10" ht="15.75" customHeight="1" thickBot="1" x14ac:dyDescent="0.3">
      <c r="B9" s="35" t="s">
        <v>54</v>
      </c>
      <c r="C9" s="35" t="s">
        <v>55</v>
      </c>
      <c r="D9" s="36" t="s">
        <v>103</v>
      </c>
      <c r="E9" s="36" t="s">
        <v>105</v>
      </c>
      <c r="F9" s="35" t="s">
        <v>39</v>
      </c>
      <c r="G9" s="35" t="s">
        <v>122</v>
      </c>
      <c r="H9" s="35" t="s">
        <v>40</v>
      </c>
      <c r="I9" s="35"/>
      <c r="J9" s="35" t="s">
        <v>56</v>
      </c>
    </row>
    <row r="12" spans="2:10" x14ac:dyDescent="0.25">
      <c r="B12" s="93" t="s">
        <v>81</v>
      </c>
      <c r="C12" s="93"/>
      <c r="D12" s="93"/>
    </row>
    <row r="13" spans="2:10" x14ac:dyDescent="0.25">
      <c r="B13" s="62" t="s">
        <v>82</v>
      </c>
      <c r="C13" s="62" t="s">
        <v>83</v>
      </c>
      <c r="D13" s="62"/>
    </row>
    <row r="14" spans="2:10" x14ac:dyDescent="0.25">
      <c r="B14" s="63" t="s">
        <v>84</v>
      </c>
      <c r="C14" s="63" t="s">
        <v>85</v>
      </c>
      <c r="D14" s="63"/>
    </row>
    <row r="15" spans="2:10" x14ac:dyDescent="0.25">
      <c r="B15" s="62" t="s">
        <v>86</v>
      </c>
      <c r="C15" s="62" t="s">
        <v>87</v>
      </c>
      <c r="D15" s="62"/>
    </row>
    <row r="16" spans="2:10" x14ac:dyDescent="0.25">
      <c r="B16" s="63" t="s">
        <v>88</v>
      </c>
      <c r="C16" s="63" t="s">
        <v>89</v>
      </c>
      <c r="D16" s="63"/>
    </row>
    <row r="17" spans="2:4" x14ac:dyDescent="0.25">
      <c r="B17" s="62" t="s">
        <v>54</v>
      </c>
      <c r="C17" s="62" t="s">
        <v>90</v>
      </c>
      <c r="D17" s="62" t="s">
        <v>136</v>
      </c>
    </row>
    <row r="18" spans="2:4" x14ac:dyDescent="0.25">
      <c r="B18" s="63" t="s">
        <v>91</v>
      </c>
      <c r="C18" s="63" t="s">
        <v>92</v>
      </c>
      <c r="D18" s="63" t="s">
        <v>93</v>
      </c>
    </row>
    <row r="19" spans="2:4" x14ac:dyDescent="0.25">
      <c r="B19" s="62" t="s">
        <v>94</v>
      </c>
      <c r="C19" s="62" t="s">
        <v>95</v>
      </c>
      <c r="D19" s="62" t="s">
        <v>96</v>
      </c>
    </row>
    <row r="20" spans="2:4" x14ac:dyDescent="0.25">
      <c r="B20" s="63" t="s">
        <v>97</v>
      </c>
      <c r="C20" s="63" t="s">
        <v>98</v>
      </c>
      <c r="D20" s="63" t="s">
        <v>93</v>
      </c>
    </row>
    <row r="21" spans="2:4" ht="13.8" thickBot="1" x14ac:dyDescent="0.3">
      <c r="B21" s="64" t="s">
        <v>99</v>
      </c>
      <c r="C21" s="64" t="s">
        <v>100</v>
      </c>
      <c r="D21" s="64"/>
    </row>
  </sheetData>
  <mergeCells count="1">
    <mergeCell ref="B12:D12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G18"/>
  <sheetViews>
    <sheetView zoomScaleNormal="100" workbookViewId="0">
      <selection activeCell="B8" sqref="B8"/>
    </sheetView>
  </sheetViews>
  <sheetFormatPr defaultRowHeight="13.2" x14ac:dyDescent="0.25"/>
  <cols>
    <col min="1" max="1" width="2.88671875" customWidth="1"/>
    <col min="2" max="2" width="31.33203125" customWidth="1"/>
    <col min="3" max="3" width="47.88671875" bestFit="1" customWidth="1"/>
    <col min="4" max="4" width="17" customWidth="1"/>
    <col min="5" max="5" width="19.88671875" customWidth="1"/>
    <col min="6" max="6" width="17.109375" customWidth="1"/>
    <col min="7" max="7" width="16.109375" customWidth="1"/>
  </cols>
  <sheetData>
    <row r="2" spans="2:7" ht="17.399999999999999" x14ac:dyDescent="0.3">
      <c r="B2" s="69" t="s">
        <v>112</v>
      </c>
      <c r="C2" s="25"/>
      <c r="E2" s="19"/>
    </row>
    <row r="3" spans="2:7" x14ac:dyDescent="0.25">
      <c r="B3" s="20"/>
      <c r="C3" s="18"/>
      <c r="E3" s="19"/>
    </row>
    <row r="4" spans="2:7" ht="15.75" customHeight="1" x14ac:dyDescent="0.25">
      <c r="E4" s="22" t="s">
        <v>57</v>
      </c>
      <c r="F4" s="21"/>
      <c r="G4" s="21"/>
    </row>
    <row r="5" spans="2:7" ht="15.75" customHeight="1" x14ac:dyDescent="0.25">
      <c r="B5" s="40" t="s">
        <v>47</v>
      </c>
      <c r="C5" s="40" t="s">
        <v>58</v>
      </c>
      <c r="D5" s="40" t="s">
        <v>59</v>
      </c>
      <c r="E5" s="40" t="s">
        <v>60</v>
      </c>
      <c r="F5" s="40" t="s">
        <v>61</v>
      </c>
      <c r="G5" s="40" t="s">
        <v>62</v>
      </c>
    </row>
    <row r="6" spans="2:7" ht="31.65" customHeight="1" x14ac:dyDescent="0.25">
      <c r="B6" s="15" t="s">
        <v>106</v>
      </c>
      <c r="C6" s="15" t="s">
        <v>75</v>
      </c>
      <c r="D6" s="15" t="s">
        <v>107</v>
      </c>
      <c r="E6" s="15" t="s">
        <v>108</v>
      </c>
      <c r="F6" s="15" t="s">
        <v>109</v>
      </c>
      <c r="G6" s="15" t="s">
        <v>110</v>
      </c>
    </row>
    <row r="7" spans="2:7" ht="31.65" customHeight="1" thickBot="1" x14ac:dyDescent="0.3">
      <c r="B7" s="16" t="s">
        <v>133</v>
      </c>
      <c r="C7" s="16" t="s">
        <v>118</v>
      </c>
      <c r="D7" s="16" t="s">
        <v>129</v>
      </c>
      <c r="E7" s="16" t="s">
        <v>130</v>
      </c>
      <c r="F7" s="16" t="s">
        <v>22</v>
      </c>
      <c r="G7" s="16" t="s">
        <v>131</v>
      </c>
    </row>
    <row r="8" spans="2:7" ht="15.75" customHeight="1" x14ac:dyDescent="0.25">
      <c r="B8" s="29" t="str">
        <f>SEC_Processes!D8</f>
        <v>ELEC_FIN_DEM</v>
      </c>
      <c r="C8" s="29" t="str">
        <f>SEC_Processes!E8</f>
        <v>Electricity - Final Energy Demand</v>
      </c>
      <c r="D8" s="29" t="str">
        <f>SEC_Comm!C8</f>
        <v>ELEC_LV</v>
      </c>
      <c r="E8" s="29" t="str">
        <f>SEC_Comm!C10</f>
        <v>ELEC_FIN</v>
      </c>
      <c r="F8" s="65">
        <v>1</v>
      </c>
      <c r="G8" s="67">
        <v>1</v>
      </c>
    </row>
    <row r="9" spans="2:7" ht="15.75" customHeight="1" thickBot="1" x14ac:dyDescent="0.3">
      <c r="B9" s="34" t="str">
        <f>SEC_Processes!D9</f>
        <v>HEAT_FIN_DEM</v>
      </c>
      <c r="C9" s="34" t="str">
        <f>SEC_Processes!E9</f>
        <v>Heat - Final Energy Demand</v>
      </c>
      <c r="D9" s="34" t="str">
        <f>SEC_Comm!C9</f>
        <v>HEAT_LT</v>
      </c>
      <c r="E9" s="34" t="str">
        <f>SEC_Comm!C11</f>
        <v>HEAT_FIN</v>
      </c>
      <c r="F9" s="66">
        <v>1</v>
      </c>
      <c r="G9" s="68">
        <v>1</v>
      </c>
    </row>
    <row r="18" spans="4:4" x14ac:dyDescent="0.25">
      <c r="D18" s="39"/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L19"/>
  <sheetViews>
    <sheetView zoomScaleNormal="100" workbookViewId="0">
      <selection activeCell="E12" sqref="E12"/>
    </sheetView>
  </sheetViews>
  <sheetFormatPr defaultRowHeight="13.2" x14ac:dyDescent="0.25"/>
  <cols>
    <col min="1" max="1" width="2.88671875" customWidth="1"/>
    <col min="2" max="2" width="19.77734375" customWidth="1"/>
    <col min="3" max="4" width="8.33203125" customWidth="1"/>
    <col min="5" max="6" width="8.5546875" customWidth="1"/>
    <col min="7" max="7" width="11" bestFit="1" customWidth="1"/>
    <col min="8" max="8" width="12.44140625" customWidth="1"/>
    <col min="9" max="9" width="9.109375" customWidth="1"/>
    <col min="15" max="15" width="14.5546875" customWidth="1"/>
    <col min="16" max="16" width="15.109375" customWidth="1"/>
    <col min="18" max="18" width="9.6640625" customWidth="1"/>
  </cols>
  <sheetData>
    <row r="2" spans="2:12" ht="17.399999999999999" x14ac:dyDescent="0.3">
      <c r="B2" s="69" t="s">
        <v>64</v>
      </c>
      <c r="C2" s="25"/>
    </row>
    <row r="4" spans="2:12" x14ac:dyDescent="0.25">
      <c r="B4" s="23" t="s">
        <v>63</v>
      </c>
      <c r="C4" s="24"/>
    </row>
    <row r="5" spans="2:12" x14ac:dyDescent="0.25">
      <c r="B5" s="40" t="s">
        <v>31</v>
      </c>
      <c r="C5" s="81">
        <v>2020</v>
      </c>
      <c r="D5" s="81">
        <v>2021</v>
      </c>
      <c r="E5" s="81">
        <v>2025</v>
      </c>
      <c r="F5" s="81">
        <v>2030</v>
      </c>
      <c r="G5" s="81">
        <v>2035</v>
      </c>
      <c r="H5" s="81">
        <v>2040</v>
      </c>
      <c r="I5" s="81">
        <v>2045</v>
      </c>
      <c r="J5" s="81">
        <v>2050</v>
      </c>
    </row>
    <row r="6" spans="2:12" ht="36.75" customHeight="1" x14ac:dyDescent="0.25">
      <c r="B6" s="15" t="s">
        <v>111</v>
      </c>
      <c r="C6" s="96" t="s">
        <v>132</v>
      </c>
      <c r="D6" s="96"/>
      <c r="E6" s="96"/>
      <c r="F6" s="96"/>
      <c r="G6" s="96"/>
      <c r="H6" s="96"/>
      <c r="I6" s="96"/>
      <c r="J6" s="96"/>
    </row>
    <row r="7" spans="2:12" ht="36.75" customHeight="1" thickBot="1" x14ac:dyDescent="0.3">
      <c r="B7" s="16" t="s">
        <v>134</v>
      </c>
      <c r="C7" s="95" t="s">
        <v>135</v>
      </c>
      <c r="D7" s="95"/>
      <c r="E7" s="95"/>
      <c r="F7" s="95"/>
      <c r="G7" s="95"/>
      <c r="H7" s="95"/>
      <c r="I7" s="95"/>
      <c r="J7" s="95"/>
    </row>
    <row r="8" spans="2:12" ht="15.75" customHeight="1" x14ac:dyDescent="0.25">
      <c r="B8" s="31" t="str">
        <f>SEC_Comm!C10</f>
        <v>ELEC_FIN</v>
      </c>
      <c r="C8" s="77">
        <f>BALANCE!E44*3.6</f>
        <v>434.46167823372724</v>
      </c>
      <c r="D8" s="78">
        <f>C8</f>
        <v>434.46167823372724</v>
      </c>
      <c r="E8" s="78">
        <f>C8*(1+$C$13)</f>
        <v>484.42477123060587</v>
      </c>
      <c r="F8" s="78">
        <f t="shared" ref="F8:J8" si="0">E8*(1+$C$13)</f>
        <v>540.13361992212549</v>
      </c>
      <c r="G8" s="78">
        <f t="shared" si="0"/>
        <v>602.24898621316993</v>
      </c>
      <c r="H8" s="78">
        <f t="shared" si="0"/>
        <v>671.50761962768445</v>
      </c>
      <c r="I8" s="78">
        <f t="shared" si="0"/>
        <v>748.73099588486821</v>
      </c>
      <c r="J8" s="78">
        <f t="shared" si="0"/>
        <v>834.83506041162809</v>
      </c>
    </row>
    <row r="9" spans="2:12" ht="15.75" customHeight="1" thickBot="1" x14ac:dyDescent="0.3">
      <c r="B9" s="33" t="str">
        <f>SEC_Comm!C11</f>
        <v>HEAT_FIN</v>
      </c>
      <c r="C9" s="79">
        <f>BALANCE!E45</f>
        <v>202.96761239999998</v>
      </c>
      <c r="D9" s="80">
        <f>C9</f>
        <v>202.96761239999998</v>
      </c>
      <c r="E9" s="80">
        <f>C9*(1+$C$14)</f>
        <v>198.90826015199997</v>
      </c>
      <c r="F9" s="80">
        <f t="shared" ref="F9:J9" si="1">E9*(1+$C$14)</f>
        <v>194.93009494895998</v>
      </c>
      <c r="G9" s="80">
        <f t="shared" si="1"/>
        <v>191.03149304998078</v>
      </c>
      <c r="H9" s="80">
        <f t="shared" si="1"/>
        <v>187.21086318898116</v>
      </c>
      <c r="I9" s="80">
        <f t="shared" si="1"/>
        <v>183.46664592520153</v>
      </c>
      <c r="J9" s="80">
        <f t="shared" si="1"/>
        <v>179.79731300669749</v>
      </c>
      <c r="L9" s="17"/>
    </row>
    <row r="10" spans="2:12" ht="15.75" customHeight="1" x14ac:dyDescent="0.25">
      <c r="L10" s="17"/>
    </row>
    <row r="11" spans="2:12" ht="15.75" customHeight="1" x14ac:dyDescent="0.25"/>
    <row r="12" spans="2:12" x14ac:dyDescent="0.25">
      <c r="B12" s="94" t="s">
        <v>180</v>
      </c>
      <c r="C12" s="94"/>
    </row>
    <row r="13" spans="2:12" x14ac:dyDescent="0.25">
      <c r="B13" t="str">
        <f>B8</f>
        <v>ELEC_FIN</v>
      </c>
      <c r="C13" s="76">
        <v>0.115</v>
      </c>
    </row>
    <row r="14" spans="2:12" x14ac:dyDescent="0.25">
      <c r="B14" t="str">
        <f>B9</f>
        <v>HEAT_FIN</v>
      </c>
      <c r="C14" s="76">
        <v>-0.02</v>
      </c>
    </row>
    <row r="17" spans="11:11" x14ac:dyDescent="0.25">
      <c r="K17" s="17"/>
    </row>
    <row r="19" spans="11:11" ht="13.65" customHeight="1" x14ac:dyDescent="0.25"/>
  </sheetData>
  <mergeCells count="3">
    <mergeCell ref="B12:C12"/>
    <mergeCell ref="C7:J7"/>
    <mergeCell ref="C6:J6"/>
  </mergeCells>
  <phoneticPr fontId="0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6cf5878-74d7-460f-a445-eb4c85d99a58">
      <Terms xmlns="http://schemas.microsoft.com/office/infopath/2007/PartnerControls"/>
    </lcf76f155ced4ddcb4097134ff3c332f>
    <TaxCatchAll xmlns="833e474d-e424-4496-95f1-98e7780be11a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CB31E966C8774491137362174F34D4" ma:contentTypeVersion="13" ma:contentTypeDescription="Create a new document." ma:contentTypeScope="" ma:versionID="80b0e4a92f7da9a3cfe1b066d6726a7e">
  <xsd:schema xmlns:xsd="http://www.w3.org/2001/XMLSchema" xmlns:xs="http://www.w3.org/2001/XMLSchema" xmlns:p="http://schemas.microsoft.com/office/2006/metadata/properties" xmlns:ns2="96cf5878-74d7-460f-a445-eb4c85d99a58" xmlns:ns3="833e474d-e424-4496-95f1-98e7780be11a" targetNamespace="http://schemas.microsoft.com/office/2006/metadata/properties" ma:root="true" ma:fieldsID="85bb924e207d6ced958957fe824a9c16" ns2:_="" ns3:_="">
    <xsd:import namespace="96cf5878-74d7-460f-a445-eb4c85d99a58"/>
    <xsd:import namespace="833e474d-e424-4496-95f1-98e7780be1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cf5878-74d7-460f-a445-eb4c85d99a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b7b31e59-74a4-4436-bc03-9931855e0d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3e474d-e424-4496-95f1-98e7780be11a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cd527c49-3208-4c55-a151-d8f89dfb23f9}" ma:internalName="TaxCatchAll" ma:showField="CatchAllData" ma:web="833e474d-e424-4496-95f1-98e7780be1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CA861A5-7E6A-41A7-8E0B-DCD15A12B5CB}">
  <ds:schemaRefs>
    <ds:schemaRef ds:uri="http://schemas.microsoft.com/office/2006/metadata/properties"/>
    <ds:schemaRef ds:uri="http://schemas.microsoft.com/office/infopath/2007/PartnerControls"/>
    <ds:schemaRef ds:uri="8acd6055-54fc-4ce7-b3df-0a09834a0329"/>
    <ds:schemaRef ds:uri="708d6b01-37ca-4db4-bc7f-9b68f32c58b8"/>
    <ds:schemaRef ds:uri="96cf5878-74d7-460f-a445-eb4c85d99a58"/>
    <ds:schemaRef ds:uri="833e474d-e424-4496-95f1-98e7780be11a"/>
  </ds:schemaRefs>
</ds:datastoreItem>
</file>

<file path=customXml/itemProps2.xml><?xml version="1.0" encoding="utf-8"?>
<ds:datastoreItem xmlns:ds="http://schemas.openxmlformats.org/officeDocument/2006/customXml" ds:itemID="{A551C1B6-05FC-4B61-8034-B37F3A0576E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2D8736D-AB93-4476-ACF6-600AFEF9B0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cf5878-74d7-460f-a445-eb4c85d99a58"/>
    <ds:schemaRef ds:uri="833e474d-e424-4496-95f1-98e7780be1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</vt:lpstr>
      <vt:lpstr>SEC_Comm</vt:lpstr>
      <vt:lpstr>SEC_Processes</vt:lpstr>
      <vt:lpstr>FINAL_DEMAD_PRC</vt:lpstr>
      <vt:lpstr>DEMAND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Amit Kanudia</dc:creator>
  <cp:keywords/>
  <dc:description/>
  <cp:lastModifiedBy>Maciej Raczyński</cp:lastModifiedBy>
  <cp:revision/>
  <dcterms:created xsi:type="dcterms:W3CDTF">2000-12-13T15:53:11Z</dcterms:created>
  <dcterms:modified xsi:type="dcterms:W3CDTF">2024-05-21T10:46:48Z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0x0101008FCB31E966C8774491137362174F34D4</vt:lpwstr>
  </property>
  <property fmtid="{D5CDD505-2E9C-101B-9397-08002B2CF9AE}" pid="3" name="MediaServiceImageTags">
    <vt:lpwstr/>
  </property>
  <property fmtid="{D5CDD505-2E9C-101B-9397-08002B2CF9AE}" pid="4" name="SaveCode">
    <vt:r8>761301577091217</vt:r8>
  </property>
</Properties>
</file>