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6e6160a07487a4/onderwijs/simulatie/2017-2018/Assignments/4/"/>
    </mc:Choice>
  </mc:AlternateContent>
  <bookViews>
    <workbookView xWindow="0" yWindow="0" windowWidth="25200" windowHeight="11850"/>
  </bookViews>
  <sheets>
    <sheet name="Arrival and service processes" sheetId="1" r:id="rId1"/>
    <sheet name="Customer classes and routing" sheetId="4" r:id="rId2"/>
  </sheets>
  <definedNames>
    <definedName name="_xlnm.Print_Area" localSheetId="0">'Arrival and service processes'!$A$1:$I$28</definedName>
  </definedNames>
  <calcPr calcId="162913"/>
</workbook>
</file>

<file path=xl/calcChain.xml><?xml version="1.0" encoding="utf-8"?>
<calcChain xmlns="http://schemas.openxmlformats.org/spreadsheetml/2006/main">
  <c r="H99" i="4" l="1"/>
  <c r="H98" i="4"/>
  <c r="H97" i="4"/>
  <c r="H96" i="4"/>
  <c r="H95" i="4"/>
  <c r="H110" i="4"/>
  <c r="H109" i="4"/>
  <c r="H108" i="4"/>
  <c r="H107" i="4"/>
  <c r="H106" i="4"/>
  <c r="H121" i="4"/>
  <c r="H120" i="4"/>
  <c r="H119" i="4"/>
  <c r="H118" i="4"/>
  <c r="H117" i="4"/>
  <c r="H88" i="4"/>
  <c r="H87" i="4"/>
  <c r="H86" i="4"/>
  <c r="H85" i="4"/>
  <c r="H84" i="4"/>
  <c r="H77" i="4"/>
  <c r="H76" i="4"/>
  <c r="H75" i="4"/>
  <c r="H74" i="4"/>
  <c r="H73" i="4"/>
  <c r="H66" i="4"/>
  <c r="H65" i="4"/>
  <c r="H64" i="4"/>
  <c r="H63" i="4"/>
  <c r="H62" i="4"/>
  <c r="H55" i="4"/>
  <c r="H54" i="4"/>
  <c r="H53" i="4"/>
  <c r="H52" i="4"/>
  <c r="H51" i="4"/>
  <c r="H44" i="4"/>
  <c r="H43" i="4"/>
  <c r="H42" i="4"/>
  <c r="H41" i="4"/>
  <c r="H40" i="4"/>
  <c r="H33" i="4"/>
  <c r="H32" i="4"/>
  <c r="H31" i="4"/>
  <c r="H30" i="4"/>
  <c r="H29" i="4"/>
  <c r="H11" i="4"/>
  <c r="H10" i="4"/>
  <c r="H9" i="4"/>
  <c r="H8" i="4"/>
  <c r="H7" i="4"/>
  <c r="H22" i="4"/>
  <c r="H21" i="4"/>
  <c r="H20" i="4"/>
  <c r="H19" i="4"/>
  <c r="H18" i="4"/>
  <c r="B13" i="1"/>
  <c r="B114" i="4" l="1"/>
  <c r="B103" i="4"/>
  <c r="B92" i="4"/>
  <c r="B81" i="4"/>
  <c r="B70" i="4"/>
  <c r="B59" i="4"/>
  <c r="B48" i="4"/>
  <c r="B37" i="4"/>
  <c r="B4" i="4"/>
  <c r="B15" i="4"/>
  <c r="B26" i="4"/>
  <c r="H21" i="1" l="1"/>
  <c r="H22" i="1"/>
  <c r="H23" i="1"/>
  <c r="H24" i="1"/>
  <c r="E21" i="1"/>
  <c r="E22" i="1"/>
  <c r="E23" i="1"/>
  <c r="E24" i="1"/>
</calcChain>
</file>

<file path=xl/sharedStrings.xml><?xml version="1.0" encoding="utf-8"?>
<sst xmlns="http://schemas.openxmlformats.org/spreadsheetml/2006/main" count="219" uniqueCount="55">
  <si>
    <t>Mean</t>
  </si>
  <si>
    <t>Stdev</t>
  </si>
  <si>
    <t>Entrance</t>
  </si>
  <si>
    <t>Green</t>
  </si>
  <si>
    <t>Rest</t>
  </si>
  <si>
    <t>Big cars</t>
  </si>
  <si>
    <t>Opening hours:</t>
  </si>
  <si>
    <t>Arrivals</t>
  </si>
  <si>
    <t>From</t>
  </si>
  <si>
    <t>Until</t>
  </si>
  <si>
    <t>Scenario name:</t>
  </si>
  <si>
    <t>Service times (seconds)</t>
  </si>
  <si>
    <t>Start time</t>
  </si>
  <si>
    <t>Cars per hour</t>
  </si>
  <si>
    <t>Cars per day:</t>
  </si>
  <si>
    <t>Parking spaces</t>
  </si>
  <si>
    <t>Big (or heavy) car counts as</t>
  </si>
  <si>
    <t>small cars</t>
  </si>
  <si>
    <t>no</t>
  </si>
  <si>
    <t>Percentage big cars:</t>
  </si>
  <si>
    <t>Sheet 1: Arrival and Service processes</t>
  </si>
  <si>
    <t>Sheet 2: Customer classes and routing</t>
  </si>
  <si>
    <t>Routing matrix</t>
  </si>
  <si>
    <t>To</t>
  </si>
  <si>
    <t>Exit</t>
  </si>
  <si>
    <t>Percentage of total:</t>
  </si>
  <si>
    <t>Customer class:</t>
  </si>
  <si>
    <t>Settings for the garbage dump</t>
  </si>
  <si>
    <t>Dump name:</t>
  </si>
  <si>
    <t>Note: an entrance should have its own queue. If two gates share the same queue, it is considered to be 1 entrance!</t>
  </si>
  <si>
    <t>Maximum queue length</t>
  </si>
  <si>
    <t>Number of entrances:</t>
  </si>
  <si>
    <t>Small cars</t>
  </si>
  <si>
    <t>Station names</t>
  </si>
  <si>
    <t>Note: parking spaces = number of entrance gates</t>
  </si>
  <si>
    <t>Difference between big</t>
  </si>
  <si>
    <t>and small cars (yes/no)</t>
  </si>
  <si>
    <t>FWPM</t>
  </si>
  <si>
    <t>DcDdGpCh</t>
  </si>
  <si>
    <t>GrWcTEGs</t>
  </si>
  <si>
    <t>Settings for the Gabriel Metsulaan</t>
  </si>
  <si>
    <t>Gate</t>
  </si>
  <si>
    <t>DcDdGpCH</t>
  </si>
  <si>
    <t>Flammable, Paper, Clothes</t>
  </si>
  <si>
    <t>Flammable, Wood, Metal</t>
  </si>
  <si>
    <t>Flammable</t>
  </si>
  <si>
    <t>Flammable, Paper</t>
  </si>
  <si>
    <t>Flammable, Chemical, Paper, Electronics</t>
  </si>
  <si>
    <t>Flammable, Wood, Chemical, Paper</t>
  </si>
  <si>
    <t>Wood</t>
  </si>
  <si>
    <t>Wood, Carpet</t>
  </si>
  <si>
    <t>Debris</t>
  </si>
  <si>
    <t>Flammable, Wood, Metal, Mattress, Paper, Electronics</t>
  </si>
  <si>
    <t>Saturday 17 Sep 2011</t>
  </si>
  <si>
    <t>Gabriel Metsulaan (old layout)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</si>
</sst>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20" fontId="0" fillId="0" borderId="0" xfId="0" applyNumberFormat="1"/>
    <xf numFmtId="0" fontId="0" fillId="3" borderId="1" xfId="0" applyFill="1" applyBorder="1"/>
    <xf numFmtId="20" fontId="0" fillId="3" borderId="1" xfId="0" applyNumberFormat="1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3" borderId="1" xfId="0" applyNumberFormat="1" applyFill="1" applyBorder="1"/>
    <xf numFmtId="1" fontId="0" fillId="3" borderId="1" xfId="0" applyNumberFormat="1" applyFill="1" applyBorder="1"/>
    <xf numFmtId="1" fontId="0" fillId="0" borderId="0" xfId="0" applyNumberFormat="1"/>
    <xf numFmtId="0" fontId="4" fillId="0" borderId="0" xfId="0" applyFont="1"/>
    <xf numFmtId="9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9" fontId="0" fillId="3" borderId="4" xfId="0" applyNumberFormat="1" applyFill="1" applyBorder="1"/>
    <xf numFmtId="9" fontId="0" fillId="3" borderId="1" xfId="0" applyNumberFormat="1" applyFill="1" applyBorder="1"/>
    <xf numFmtId="9" fontId="0" fillId="0" borderId="1" xfId="0" applyNumberFormat="1" applyBorder="1"/>
    <xf numFmtId="9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8" borderId="1" xfId="0" applyFill="1" applyBorder="1"/>
    <xf numFmtId="1" fontId="0" fillId="8" borderId="1" xfId="0" applyNumberFormat="1" applyFill="1" applyBorder="1"/>
    <xf numFmtId="1" fontId="0" fillId="5" borderId="5" xfId="0" applyNumberFormat="1" applyFill="1" applyBorder="1"/>
    <xf numFmtId="1" fontId="0" fillId="7" borderId="5" xfId="0" applyNumberFormat="1" applyFill="1" applyBorder="1"/>
    <xf numFmtId="1" fontId="0" fillId="6" borderId="5" xfId="0" applyNumberFormat="1" applyFill="1" applyBorder="1"/>
    <xf numFmtId="1" fontId="0" fillId="8" borderId="5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0" fontId="0" fillId="5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" fontId="0" fillId="2" borderId="10" xfId="0" applyNumberFormat="1" applyFill="1" applyBorder="1"/>
    <xf numFmtId="1" fontId="0" fillId="0" borderId="1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3" borderId="1" xfId="0" applyNumberFormat="1" applyFill="1" applyBorder="1" applyAlignment="1"/>
    <xf numFmtId="0" fontId="0" fillId="0" borderId="1" xfId="0" applyBorder="1" applyAlignment="1"/>
    <xf numFmtId="1" fontId="0" fillId="3" borderId="5" xfId="0" applyNumberFormat="1" applyFill="1" applyBorder="1" applyAlignment="1"/>
    <xf numFmtId="1" fontId="0" fillId="3" borderId="6" xfId="0" applyNumberFormat="1" applyFill="1" applyBorder="1" applyAlignment="1"/>
    <xf numFmtId="1" fontId="0" fillId="3" borderId="7" xfId="0" applyNumberFormat="1" applyFill="1" applyBorder="1" applyAlignment="1"/>
    <xf numFmtId="0" fontId="0" fillId="3" borderId="1" xfId="0" applyFill="1" applyBorder="1" applyAlignme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tabSelected="1" zoomScaleNormal="100" workbookViewId="0">
      <selection activeCell="B13" sqref="B13"/>
    </sheetView>
  </sheetViews>
  <sheetFormatPr defaultRowHeight="15" x14ac:dyDescent="0.25"/>
  <cols>
    <col min="1" max="1" width="27.140625" customWidth="1"/>
    <col min="2" max="2" width="15" customWidth="1"/>
    <col min="3" max="3" width="17" customWidth="1"/>
    <col min="4" max="4" width="15.7109375" customWidth="1"/>
    <col min="6" max="6" width="22.42578125" customWidth="1"/>
  </cols>
  <sheetData>
    <row r="1" spans="1:10" ht="21" x14ac:dyDescent="0.35">
      <c r="A1" s="5" t="s">
        <v>27</v>
      </c>
      <c r="D1" s="5" t="s">
        <v>20</v>
      </c>
    </row>
    <row r="2" spans="1:10" s="19" customFormat="1" x14ac:dyDescent="0.25">
      <c r="A2" s="4"/>
      <c r="D2" s="4"/>
    </row>
    <row r="3" spans="1:10" x14ac:dyDescent="0.25">
      <c r="A3" t="s">
        <v>28</v>
      </c>
      <c r="B3" s="47" t="s">
        <v>54</v>
      </c>
      <c r="C3" s="48"/>
      <c r="D3" s="48"/>
      <c r="E3" s="48"/>
      <c r="F3" s="48"/>
      <c r="G3" s="48"/>
      <c r="H3" s="49"/>
    </row>
    <row r="4" spans="1:10" x14ac:dyDescent="0.25">
      <c r="A4" t="s">
        <v>10</v>
      </c>
      <c r="B4" s="45" t="s">
        <v>53</v>
      </c>
      <c r="C4" s="46"/>
      <c r="D4" s="46"/>
      <c r="E4" s="46"/>
      <c r="F4" s="46"/>
      <c r="G4" s="46"/>
      <c r="H4" s="46"/>
    </row>
    <row r="6" spans="1:10" ht="15.75" x14ac:dyDescent="0.25">
      <c r="A6" s="6" t="s">
        <v>6</v>
      </c>
      <c r="B6" t="s">
        <v>8</v>
      </c>
      <c r="C6" t="s">
        <v>9</v>
      </c>
    </row>
    <row r="7" spans="1:10" x14ac:dyDescent="0.25">
      <c r="B7" s="3">
        <v>0.41666666666666669</v>
      </c>
      <c r="C7" s="3">
        <v>0.58333333333333337</v>
      </c>
      <c r="E7" s="1"/>
    </row>
    <row r="8" spans="1:10" x14ac:dyDescent="0.25">
      <c r="E8" s="1"/>
    </row>
    <row r="9" spans="1:10" ht="15.75" x14ac:dyDescent="0.25">
      <c r="A9" s="6" t="s">
        <v>7</v>
      </c>
    </row>
    <row r="10" spans="1:10" x14ac:dyDescent="0.25">
      <c r="A10" t="s">
        <v>12</v>
      </c>
      <c r="B10" s="3">
        <v>0.39583333333333331</v>
      </c>
      <c r="C10" s="3">
        <v>0.41666666666666669</v>
      </c>
      <c r="D10" s="3">
        <v>0.45833333333333331</v>
      </c>
      <c r="E10" s="3">
        <v>0.5</v>
      </c>
      <c r="F10" s="3">
        <v>0.54166666666666663</v>
      </c>
      <c r="G10" s="3">
        <v>0.58333333333333337</v>
      </c>
    </row>
    <row r="11" spans="1:10" x14ac:dyDescent="0.25">
      <c r="A11" t="s">
        <v>13</v>
      </c>
      <c r="B11" s="2">
        <v>10</v>
      </c>
      <c r="C11" s="2">
        <v>34</v>
      </c>
      <c r="D11" s="2">
        <v>30</v>
      </c>
      <c r="E11" s="2">
        <v>39</v>
      </c>
      <c r="F11" s="2">
        <v>40</v>
      </c>
      <c r="G11" s="2">
        <v>0</v>
      </c>
    </row>
    <row r="13" spans="1:10" x14ac:dyDescent="0.25">
      <c r="A13" t="s">
        <v>14</v>
      </c>
      <c r="B13" s="9">
        <f>24*((C10-B10)*B11+(D10-C10)*C11+(E10-D10)*D11+(F10-E10)*E11+(G10-F10)*F11+(H10-G10)*G11+(I10-H10)*H11+(J10-I10)*I11)</f>
        <v>148.00000000000003</v>
      </c>
      <c r="C13" s="9"/>
      <c r="D13" s="9"/>
      <c r="E13" s="9"/>
      <c r="F13" s="9"/>
      <c r="G13" s="9"/>
      <c r="H13" s="9"/>
    </row>
    <row r="14" spans="1:10" x14ac:dyDescent="0.25">
      <c r="B14" s="9"/>
      <c r="C14" s="9"/>
      <c r="D14" s="9"/>
      <c r="E14" s="9"/>
      <c r="F14" s="9"/>
      <c r="G14" s="9"/>
      <c r="H14" s="9"/>
    </row>
    <row r="15" spans="1:10" x14ac:dyDescent="0.25">
      <c r="A15" t="s">
        <v>19</v>
      </c>
      <c r="B15" s="15">
        <v>0.5</v>
      </c>
      <c r="C15" s="9"/>
      <c r="D15" s="9"/>
      <c r="E15" s="9"/>
      <c r="F15" s="9"/>
      <c r="G15" s="9"/>
      <c r="H15" s="9"/>
    </row>
    <row r="16" spans="1:10" x14ac:dyDescent="0.25">
      <c r="A16" t="s">
        <v>31</v>
      </c>
      <c r="B16" s="8">
        <v>1</v>
      </c>
      <c r="C16" t="s">
        <v>29</v>
      </c>
      <c r="I16" s="11"/>
      <c r="J16" s="11"/>
    </row>
    <row r="17" spans="1:10" x14ac:dyDescent="0.25">
      <c r="I17" s="11"/>
      <c r="J17" s="11"/>
    </row>
    <row r="18" spans="1:10" ht="15.75" x14ac:dyDescent="0.25">
      <c r="B18" s="6" t="s">
        <v>11</v>
      </c>
      <c r="C18" s="18"/>
      <c r="D18" s="4" t="s">
        <v>15</v>
      </c>
      <c r="F18" s="4" t="s">
        <v>35</v>
      </c>
      <c r="G18" s="4" t="s">
        <v>30</v>
      </c>
    </row>
    <row r="19" spans="1:10" x14ac:dyDescent="0.25">
      <c r="A19" t="s">
        <v>33</v>
      </c>
      <c r="B19" t="s">
        <v>0</v>
      </c>
      <c r="C19" t="s">
        <v>1</v>
      </c>
      <c r="D19" t="s">
        <v>32</v>
      </c>
      <c r="E19" t="s">
        <v>5</v>
      </c>
      <c r="F19" s="4" t="s">
        <v>36</v>
      </c>
      <c r="G19" t="s">
        <v>32</v>
      </c>
      <c r="H19" t="s">
        <v>5</v>
      </c>
    </row>
    <row r="20" spans="1:10" x14ac:dyDescent="0.25">
      <c r="A20" s="21" t="s">
        <v>2</v>
      </c>
      <c r="B20" s="22">
        <v>30</v>
      </c>
      <c r="C20" s="22">
        <v>12</v>
      </c>
      <c r="D20" s="22">
        <v>1</v>
      </c>
      <c r="E20" s="41"/>
      <c r="F20" s="20"/>
      <c r="G20" s="20"/>
      <c r="H20" s="20"/>
      <c r="I20" t="s">
        <v>34</v>
      </c>
    </row>
    <row r="21" spans="1:10" x14ac:dyDescent="0.25">
      <c r="A21" s="23" t="s">
        <v>37</v>
      </c>
      <c r="B21" s="24">
        <v>240</v>
      </c>
      <c r="C21" s="24">
        <v>150</v>
      </c>
      <c r="D21" s="24">
        <v>4</v>
      </c>
      <c r="E21" s="42">
        <f>FLOOR(D21/$B$27,1)</f>
        <v>2</v>
      </c>
      <c r="F21" s="37" t="s">
        <v>18</v>
      </c>
      <c r="G21" s="31">
        <v>1</v>
      </c>
      <c r="H21" s="35">
        <f>FLOOR(G21/$B$27,1)</f>
        <v>0</v>
      </c>
    </row>
    <row r="22" spans="1:10" x14ac:dyDescent="0.25">
      <c r="A22" s="27" t="s">
        <v>38</v>
      </c>
      <c r="B22" s="28">
        <v>331</v>
      </c>
      <c r="C22" s="28">
        <v>300</v>
      </c>
      <c r="D22" s="28">
        <v>4</v>
      </c>
      <c r="E22" s="42">
        <f>FLOOR(D22/$B$27,1)</f>
        <v>2</v>
      </c>
      <c r="F22" s="38" t="s">
        <v>18</v>
      </c>
      <c r="G22" s="32">
        <v>1</v>
      </c>
      <c r="H22" s="36">
        <f>FLOOR(G22/$B$27,1)</f>
        <v>0</v>
      </c>
    </row>
    <row r="23" spans="1:10" x14ac:dyDescent="0.25">
      <c r="A23" s="25" t="s">
        <v>39</v>
      </c>
      <c r="B23" s="26">
        <v>341</v>
      </c>
      <c r="C23" s="26">
        <v>260</v>
      </c>
      <c r="D23" s="26">
        <v>3</v>
      </c>
      <c r="E23" s="42">
        <f>FLOOR(D23/$B$27,1)</f>
        <v>1</v>
      </c>
      <c r="F23" s="39" t="s">
        <v>18</v>
      </c>
      <c r="G23" s="33">
        <v>1</v>
      </c>
      <c r="H23" s="36">
        <f>FLOOR(G23/$B$27,1)</f>
        <v>0</v>
      </c>
    </row>
    <row r="24" spans="1:10" x14ac:dyDescent="0.25">
      <c r="A24" s="29" t="s">
        <v>4</v>
      </c>
      <c r="B24" s="30">
        <v>141</v>
      </c>
      <c r="C24" s="30">
        <v>36</v>
      </c>
      <c r="D24" s="30">
        <v>2</v>
      </c>
      <c r="E24" s="42">
        <f>FLOOR(D24/$B$27,1)</f>
        <v>1</v>
      </c>
      <c r="F24" s="40" t="s">
        <v>18</v>
      </c>
      <c r="G24" s="34">
        <v>1</v>
      </c>
      <c r="H24" s="36">
        <f>FLOOR(G24/$B$27,1)</f>
        <v>0</v>
      </c>
    </row>
    <row r="26" spans="1:10" ht="15.75" x14ac:dyDescent="0.25">
      <c r="A26" s="6" t="s">
        <v>15</v>
      </c>
    </row>
    <row r="27" spans="1:10" ht="15.75" x14ac:dyDescent="0.25">
      <c r="A27" s="10" t="s">
        <v>16</v>
      </c>
      <c r="B27" s="7">
        <v>2</v>
      </c>
      <c r="C27" t="s">
        <v>17</v>
      </c>
    </row>
    <row r="28" spans="1:10" ht="15.75" x14ac:dyDescent="0.25">
      <c r="A28" s="10"/>
      <c r="B28" s="10"/>
    </row>
  </sheetData>
  <mergeCells count="2">
    <mergeCell ref="B4:H4"/>
    <mergeCell ref="B3:H3"/>
  </mergeCells>
  <pageMargins left="0.7" right="0.7" top="0.75" bottom="0.75" header="0.3" footer="0.3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zoomScaleNormal="100" workbookViewId="0"/>
  </sheetViews>
  <sheetFormatPr defaultRowHeight="15" x14ac:dyDescent="0.25"/>
  <cols>
    <col min="1" max="1" width="18.5703125" customWidth="1"/>
    <col min="3" max="3" width="21.7109375" customWidth="1"/>
    <col min="4" max="4" width="20.28515625" customWidth="1"/>
    <col min="5" max="5" width="13.5703125" customWidth="1"/>
    <col min="6" max="6" width="11.5703125" customWidth="1"/>
  </cols>
  <sheetData>
    <row r="1" spans="1:8" ht="21" x14ac:dyDescent="0.35">
      <c r="A1" s="5" t="s">
        <v>40</v>
      </c>
      <c r="D1" s="5" t="s">
        <v>21</v>
      </c>
    </row>
    <row r="3" spans="1:8" x14ac:dyDescent="0.25">
      <c r="A3" s="4" t="s">
        <v>26</v>
      </c>
      <c r="B3" s="50" t="s">
        <v>43</v>
      </c>
      <c r="C3" s="46"/>
      <c r="D3" s="46"/>
    </row>
    <row r="4" spans="1:8" x14ac:dyDescent="0.25">
      <c r="A4" s="4" t="s">
        <v>25</v>
      </c>
      <c r="B4" s="14">
        <f>2/152</f>
        <v>1.3157894736842105E-2</v>
      </c>
    </row>
    <row r="5" spans="1:8" x14ac:dyDescent="0.25">
      <c r="A5" s="4" t="s">
        <v>22</v>
      </c>
      <c r="D5" s="51" t="s">
        <v>23</v>
      </c>
      <c r="E5" s="52"/>
      <c r="F5" s="52"/>
      <c r="G5" s="52"/>
      <c r="H5" s="52"/>
    </row>
    <row r="6" spans="1:8" x14ac:dyDescent="0.25">
      <c r="C6" s="12"/>
      <c r="D6" s="43" t="s">
        <v>37</v>
      </c>
      <c r="E6" s="43" t="s">
        <v>42</v>
      </c>
      <c r="F6" s="43" t="s">
        <v>39</v>
      </c>
      <c r="G6" s="43" t="s">
        <v>4</v>
      </c>
      <c r="H6" s="44" t="s">
        <v>24</v>
      </c>
    </row>
    <row r="7" spans="1:8" x14ac:dyDescent="0.25">
      <c r="B7" s="53" t="s">
        <v>8</v>
      </c>
      <c r="C7" s="12" t="s">
        <v>41</v>
      </c>
      <c r="D7" s="15">
        <v>1</v>
      </c>
      <c r="E7" s="15">
        <v>0</v>
      </c>
      <c r="F7" s="15">
        <v>0</v>
      </c>
      <c r="G7" s="15">
        <v>0</v>
      </c>
      <c r="H7" s="16">
        <f t="shared" ref="H7:H11" si="0">100%-SUM(D7:G7)</f>
        <v>0</v>
      </c>
    </row>
    <row r="8" spans="1:8" x14ac:dyDescent="0.25">
      <c r="B8" s="54"/>
      <c r="C8" s="12" t="s">
        <v>37</v>
      </c>
      <c r="D8" s="17"/>
      <c r="E8" s="15">
        <v>0</v>
      </c>
      <c r="F8" s="15">
        <v>0</v>
      </c>
      <c r="G8" s="15">
        <v>1</v>
      </c>
      <c r="H8" s="16">
        <f t="shared" si="0"/>
        <v>0</v>
      </c>
    </row>
    <row r="9" spans="1:8" x14ac:dyDescent="0.25">
      <c r="B9" s="54"/>
      <c r="C9" s="12" t="s">
        <v>42</v>
      </c>
      <c r="D9" s="17"/>
      <c r="E9" s="17"/>
      <c r="F9" s="15">
        <v>0</v>
      </c>
      <c r="G9" s="15">
        <v>0</v>
      </c>
      <c r="H9" s="16">
        <f t="shared" si="0"/>
        <v>1</v>
      </c>
    </row>
    <row r="10" spans="1:8" x14ac:dyDescent="0.25">
      <c r="B10" s="54"/>
      <c r="C10" s="12" t="s">
        <v>39</v>
      </c>
      <c r="D10" s="17"/>
      <c r="E10" s="17"/>
      <c r="F10" s="17"/>
      <c r="G10" s="15">
        <v>0</v>
      </c>
      <c r="H10" s="16">
        <f t="shared" si="0"/>
        <v>1</v>
      </c>
    </row>
    <row r="11" spans="1:8" x14ac:dyDescent="0.25">
      <c r="B11" s="54"/>
      <c r="C11" s="12" t="s">
        <v>4</v>
      </c>
      <c r="D11" s="17"/>
      <c r="E11" s="17"/>
      <c r="F11" s="17"/>
      <c r="G11" s="17"/>
      <c r="H11" s="16">
        <f t="shared" si="0"/>
        <v>1</v>
      </c>
    </row>
    <row r="14" spans="1:8" x14ac:dyDescent="0.25">
      <c r="A14" s="4" t="s">
        <v>26</v>
      </c>
      <c r="B14" s="50" t="s">
        <v>44</v>
      </c>
      <c r="C14" s="46"/>
      <c r="D14" s="46"/>
    </row>
    <row r="15" spans="1:8" x14ac:dyDescent="0.25">
      <c r="A15" s="4" t="s">
        <v>25</v>
      </c>
      <c r="B15" s="14">
        <f>23/152</f>
        <v>0.15131578947368421</v>
      </c>
    </row>
    <row r="16" spans="1:8" x14ac:dyDescent="0.25">
      <c r="A16" s="4" t="s">
        <v>22</v>
      </c>
      <c r="D16" s="51" t="s">
        <v>23</v>
      </c>
      <c r="E16" s="52"/>
      <c r="F16" s="52"/>
      <c r="G16" s="52"/>
      <c r="H16" s="52"/>
    </row>
    <row r="17" spans="1:8" x14ac:dyDescent="0.25">
      <c r="C17" s="12"/>
      <c r="D17" s="12" t="s">
        <v>37</v>
      </c>
      <c r="E17" s="12" t="s">
        <v>42</v>
      </c>
      <c r="F17" s="12" t="s">
        <v>39</v>
      </c>
      <c r="G17" s="12" t="s">
        <v>4</v>
      </c>
      <c r="H17" s="13" t="s">
        <v>24</v>
      </c>
    </row>
    <row r="18" spans="1:8" x14ac:dyDescent="0.25">
      <c r="B18" s="53" t="s">
        <v>8</v>
      </c>
      <c r="C18" s="12" t="s">
        <v>41</v>
      </c>
      <c r="D18" s="15">
        <v>1</v>
      </c>
      <c r="E18" s="15">
        <v>0</v>
      </c>
      <c r="F18" s="15">
        <v>0</v>
      </c>
      <c r="G18" s="15">
        <v>0</v>
      </c>
      <c r="H18" s="16">
        <f>100%-SUM(D18:G18)</f>
        <v>0</v>
      </c>
    </row>
    <row r="19" spans="1:8" x14ac:dyDescent="0.25">
      <c r="B19" s="54"/>
      <c r="C19" s="12" t="s">
        <v>37</v>
      </c>
      <c r="D19" s="17"/>
      <c r="E19" s="15">
        <v>0.21739130434782611</v>
      </c>
      <c r="F19" s="15">
        <v>0.09</v>
      </c>
      <c r="G19" s="15">
        <v>0.21739130434782611</v>
      </c>
      <c r="H19" s="16">
        <f t="shared" ref="H19:H22" si="1">100%-SUM(D19:G19)</f>
        <v>0.47521739130434781</v>
      </c>
    </row>
    <row r="20" spans="1:8" x14ac:dyDescent="0.25">
      <c r="B20" s="54"/>
      <c r="C20" s="12" t="s">
        <v>42</v>
      </c>
      <c r="D20" s="17"/>
      <c r="E20" s="17"/>
      <c r="F20" s="15">
        <v>0.39999999999999997</v>
      </c>
      <c r="G20" s="15">
        <v>0</v>
      </c>
      <c r="H20" s="16">
        <f t="shared" si="1"/>
        <v>0.60000000000000009</v>
      </c>
    </row>
    <row r="21" spans="1:8" x14ac:dyDescent="0.25">
      <c r="B21" s="54"/>
      <c r="C21" s="12" t="s">
        <v>39</v>
      </c>
      <c r="D21" s="17"/>
      <c r="E21" s="17"/>
      <c r="F21" s="17"/>
      <c r="G21" s="15">
        <v>0</v>
      </c>
      <c r="H21" s="16">
        <f t="shared" si="1"/>
        <v>1</v>
      </c>
    </row>
    <row r="22" spans="1:8" x14ac:dyDescent="0.25">
      <c r="B22" s="54"/>
      <c r="C22" s="12" t="s">
        <v>4</v>
      </c>
      <c r="D22" s="17"/>
      <c r="E22" s="17"/>
      <c r="F22" s="17"/>
      <c r="G22" s="17"/>
      <c r="H22" s="16">
        <f t="shared" si="1"/>
        <v>1</v>
      </c>
    </row>
    <row r="25" spans="1:8" x14ac:dyDescent="0.25">
      <c r="A25" s="4" t="s">
        <v>26</v>
      </c>
      <c r="B25" s="50" t="s">
        <v>45</v>
      </c>
      <c r="C25" s="46"/>
      <c r="D25" s="46"/>
    </row>
    <row r="26" spans="1:8" x14ac:dyDescent="0.25">
      <c r="A26" s="4" t="s">
        <v>25</v>
      </c>
      <c r="B26" s="14">
        <f>27/152</f>
        <v>0.17763157894736842</v>
      </c>
    </row>
    <row r="27" spans="1:8" x14ac:dyDescent="0.25">
      <c r="A27" s="4" t="s">
        <v>22</v>
      </c>
      <c r="D27" s="51" t="s">
        <v>23</v>
      </c>
      <c r="E27" s="52"/>
      <c r="F27" s="52"/>
      <c r="G27" s="52"/>
      <c r="H27" s="52"/>
    </row>
    <row r="28" spans="1:8" x14ac:dyDescent="0.25">
      <c r="C28" s="12"/>
      <c r="D28" s="12" t="s">
        <v>37</v>
      </c>
      <c r="E28" s="12" t="s">
        <v>42</v>
      </c>
      <c r="F28" s="12" t="s">
        <v>39</v>
      </c>
      <c r="G28" s="12" t="s">
        <v>4</v>
      </c>
      <c r="H28" s="13" t="s">
        <v>24</v>
      </c>
    </row>
    <row r="29" spans="1:8" x14ac:dyDescent="0.25">
      <c r="B29" s="53" t="s">
        <v>8</v>
      </c>
      <c r="C29" s="12" t="s">
        <v>41</v>
      </c>
      <c r="D29" s="15">
        <v>0.59</v>
      </c>
      <c r="E29" s="15">
        <v>7.0000000000000007E-2</v>
      </c>
      <c r="F29" s="15">
        <v>0.11</v>
      </c>
      <c r="G29" s="15">
        <v>0.23</v>
      </c>
      <c r="H29" s="16">
        <f t="shared" ref="H29:H33" si="2">100%-SUM(D29:G29)</f>
        <v>0</v>
      </c>
    </row>
    <row r="30" spans="1:8" x14ac:dyDescent="0.25">
      <c r="B30" s="54"/>
      <c r="C30" s="12" t="s">
        <v>37</v>
      </c>
      <c r="D30" s="17"/>
      <c r="E30" s="15">
        <v>0.125</v>
      </c>
      <c r="F30" s="15">
        <v>0.1875</v>
      </c>
      <c r="G30" s="15">
        <v>0.1875</v>
      </c>
      <c r="H30" s="16">
        <f t="shared" si="2"/>
        <v>0.5</v>
      </c>
    </row>
    <row r="31" spans="1:8" x14ac:dyDescent="0.25">
      <c r="B31" s="54"/>
      <c r="C31" s="12" t="s">
        <v>42</v>
      </c>
      <c r="D31" s="17"/>
      <c r="E31" s="17"/>
      <c r="F31" s="15">
        <v>0</v>
      </c>
      <c r="G31" s="15">
        <v>0</v>
      </c>
      <c r="H31" s="16">
        <f t="shared" si="2"/>
        <v>1</v>
      </c>
    </row>
    <row r="32" spans="1:8" x14ac:dyDescent="0.25">
      <c r="B32" s="54"/>
      <c r="C32" s="12" t="s">
        <v>39</v>
      </c>
      <c r="D32" s="17"/>
      <c r="E32" s="17"/>
      <c r="F32" s="17"/>
      <c r="G32" s="15">
        <v>0.14285714285714288</v>
      </c>
      <c r="H32" s="16">
        <f t="shared" si="2"/>
        <v>0.8571428571428571</v>
      </c>
    </row>
    <row r="33" spans="1:8" x14ac:dyDescent="0.25">
      <c r="B33" s="54"/>
      <c r="C33" s="12" t="s">
        <v>4</v>
      </c>
      <c r="D33" s="17"/>
      <c r="E33" s="17"/>
      <c r="F33" s="17"/>
      <c r="G33" s="17"/>
      <c r="H33" s="16">
        <f t="shared" si="2"/>
        <v>1</v>
      </c>
    </row>
    <row r="36" spans="1:8" x14ac:dyDescent="0.25">
      <c r="A36" s="4" t="s">
        <v>26</v>
      </c>
      <c r="B36" s="50" t="s">
        <v>46</v>
      </c>
      <c r="C36" s="46"/>
      <c r="D36" s="46"/>
    </row>
    <row r="37" spans="1:8" x14ac:dyDescent="0.25">
      <c r="A37" s="4" t="s">
        <v>25</v>
      </c>
      <c r="B37" s="14">
        <f>24/152</f>
        <v>0.15789473684210525</v>
      </c>
    </row>
    <row r="38" spans="1:8" x14ac:dyDescent="0.25">
      <c r="A38" s="4" t="s">
        <v>22</v>
      </c>
      <c r="D38" s="51" t="s">
        <v>23</v>
      </c>
      <c r="E38" s="52"/>
      <c r="F38" s="52"/>
      <c r="G38" s="52"/>
      <c r="H38" s="52"/>
    </row>
    <row r="39" spans="1:8" x14ac:dyDescent="0.25">
      <c r="C39" s="12"/>
      <c r="D39" s="12" t="s">
        <v>37</v>
      </c>
      <c r="E39" s="12" t="s">
        <v>42</v>
      </c>
      <c r="F39" s="12" t="s">
        <v>39</v>
      </c>
      <c r="G39" s="12" t="s">
        <v>4</v>
      </c>
      <c r="H39" s="13" t="s">
        <v>24</v>
      </c>
    </row>
    <row r="40" spans="1:8" x14ac:dyDescent="0.25">
      <c r="B40" s="53" t="s">
        <v>8</v>
      </c>
      <c r="C40" s="12" t="s">
        <v>41</v>
      </c>
      <c r="D40" s="15">
        <v>1</v>
      </c>
      <c r="E40" s="15">
        <v>0</v>
      </c>
      <c r="F40" s="15">
        <v>0</v>
      </c>
      <c r="G40" s="15">
        <v>0</v>
      </c>
      <c r="H40" s="16">
        <f t="shared" ref="H40:H44" si="3">100%-SUM(D40:G40)</f>
        <v>0</v>
      </c>
    </row>
    <row r="41" spans="1:8" x14ac:dyDescent="0.25">
      <c r="B41" s="54"/>
      <c r="C41" s="12" t="s">
        <v>37</v>
      </c>
      <c r="D41" s="17"/>
      <c r="E41" s="15">
        <v>4.1666666666666664E-2</v>
      </c>
      <c r="F41" s="15">
        <v>0.20833333333333331</v>
      </c>
      <c r="G41" s="15">
        <v>0</v>
      </c>
      <c r="H41" s="16">
        <f t="shared" si="3"/>
        <v>0.75</v>
      </c>
    </row>
    <row r="42" spans="1:8" x14ac:dyDescent="0.25">
      <c r="B42" s="54"/>
      <c r="C42" s="12" t="s">
        <v>42</v>
      </c>
      <c r="D42" s="17"/>
      <c r="E42" s="17"/>
      <c r="F42" s="15">
        <v>0</v>
      </c>
      <c r="G42" s="15">
        <v>0</v>
      </c>
      <c r="H42" s="16">
        <f t="shared" si="3"/>
        <v>1</v>
      </c>
    </row>
    <row r="43" spans="1:8" x14ac:dyDescent="0.25">
      <c r="B43" s="54"/>
      <c r="C43" s="12" t="s">
        <v>39</v>
      </c>
      <c r="D43" s="17"/>
      <c r="E43" s="17"/>
      <c r="F43" s="17"/>
      <c r="G43" s="15">
        <v>0</v>
      </c>
      <c r="H43" s="16">
        <f t="shared" si="3"/>
        <v>1</v>
      </c>
    </row>
    <row r="44" spans="1:8" x14ac:dyDescent="0.25">
      <c r="B44" s="54"/>
      <c r="C44" s="12" t="s">
        <v>4</v>
      </c>
      <c r="D44" s="17"/>
      <c r="E44" s="17"/>
      <c r="F44" s="17"/>
      <c r="G44" s="17"/>
      <c r="H44" s="16">
        <f t="shared" si="3"/>
        <v>1</v>
      </c>
    </row>
    <row r="47" spans="1:8" x14ac:dyDescent="0.25">
      <c r="A47" s="4" t="s">
        <v>26</v>
      </c>
      <c r="B47" s="50" t="s">
        <v>47</v>
      </c>
      <c r="C47" s="46"/>
      <c r="D47" s="46"/>
    </row>
    <row r="48" spans="1:8" x14ac:dyDescent="0.25">
      <c r="A48" s="4" t="s">
        <v>25</v>
      </c>
      <c r="B48" s="14">
        <f>5/152</f>
        <v>3.2894736842105261E-2</v>
      </c>
    </row>
    <row r="49" spans="1:8" x14ac:dyDescent="0.25">
      <c r="A49" s="4" t="s">
        <v>22</v>
      </c>
      <c r="D49" s="51" t="s">
        <v>23</v>
      </c>
      <c r="E49" s="52"/>
      <c r="F49" s="52"/>
      <c r="G49" s="52"/>
      <c r="H49" s="52"/>
    </row>
    <row r="50" spans="1:8" x14ac:dyDescent="0.25">
      <c r="C50" s="12"/>
      <c r="D50" s="12" t="s">
        <v>37</v>
      </c>
      <c r="E50" s="12" t="s">
        <v>42</v>
      </c>
      <c r="F50" s="12" t="s">
        <v>39</v>
      </c>
      <c r="G50" s="12" t="s">
        <v>4</v>
      </c>
      <c r="H50" s="13" t="s">
        <v>24</v>
      </c>
    </row>
    <row r="51" spans="1:8" x14ac:dyDescent="0.25">
      <c r="B51" s="53" t="s">
        <v>8</v>
      </c>
      <c r="C51" s="12" t="s">
        <v>41</v>
      </c>
      <c r="D51" s="15">
        <v>0.79999999999999993</v>
      </c>
      <c r="E51" s="15">
        <v>0.19999999999999998</v>
      </c>
      <c r="F51" s="15">
        <v>0</v>
      </c>
      <c r="G51" s="15">
        <v>0</v>
      </c>
      <c r="H51" s="16">
        <f t="shared" ref="H51:H55" si="4">100%-SUM(D51:G51)</f>
        <v>0</v>
      </c>
    </row>
    <row r="52" spans="1:8" x14ac:dyDescent="0.25">
      <c r="B52" s="54"/>
      <c r="C52" s="12" t="s">
        <v>37</v>
      </c>
      <c r="D52" s="17"/>
      <c r="E52" s="15">
        <v>1</v>
      </c>
      <c r="F52" s="15">
        <v>0</v>
      </c>
      <c r="G52" s="15">
        <v>0</v>
      </c>
      <c r="H52" s="16">
        <f t="shared" si="4"/>
        <v>0</v>
      </c>
    </row>
    <row r="53" spans="1:8" x14ac:dyDescent="0.25">
      <c r="B53" s="54"/>
      <c r="C53" s="12" t="s">
        <v>42</v>
      </c>
      <c r="D53" s="17"/>
      <c r="E53" s="17"/>
      <c r="F53" s="15">
        <v>1</v>
      </c>
      <c r="G53" s="15">
        <v>0</v>
      </c>
      <c r="H53" s="16">
        <f t="shared" si="4"/>
        <v>0</v>
      </c>
    </row>
    <row r="54" spans="1:8" x14ac:dyDescent="0.25">
      <c r="B54" s="54"/>
      <c r="C54" s="12" t="s">
        <v>39</v>
      </c>
      <c r="D54" s="17"/>
      <c r="E54" s="17"/>
      <c r="F54" s="17"/>
      <c r="G54" s="15">
        <v>0.19999999999999998</v>
      </c>
      <c r="H54" s="16">
        <f t="shared" si="4"/>
        <v>0.8</v>
      </c>
    </row>
    <row r="55" spans="1:8" x14ac:dyDescent="0.25">
      <c r="B55" s="54"/>
      <c r="C55" s="12" t="s">
        <v>4</v>
      </c>
      <c r="D55" s="17"/>
      <c r="E55" s="17"/>
      <c r="F55" s="17"/>
      <c r="G55" s="17"/>
      <c r="H55" s="16">
        <f t="shared" si="4"/>
        <v>1</v>
      </c>
    </row>
    <row r="58" spans="1:8" x14ac:dyDescent="0.25">
      <c r="A58" s="4" t="s">
        <v>26</v>
      </c>
      <c r="B58" s="50" t="s">
        <v>3</v>
      </c>
      <c r="C58" s="46"/>
      <c r="D58" s="46"/>
    </row>
    <row r="59" spans="1:8" x14ac:dyDescent="0.25">
      <c r="A59" s="4" t="s">
        <v>25</v>
      </c>
      <c r="B59" s="14">
        <f>18/152</f>
        <v>0.11842105263157894</v>
      </c>
    </row>
    <row r="60" spans="1:8" x14ac:dyDescent="0.25">
      <c r="A60" s="4" t="s">
        <v>22</v>
      </c>
      <c r="D60" s="51" t="s">
        <v>23</v>
      </c>
      <c r="E60" s="52"/>
      <c r="F60" s="52"/>
      <c r="G60" s="52"/>
      <c r="H60" s="52"/>
    </row>
    <row r="61" spans="1:8" x14ac:dyDescent="0.25">
      <c r="C61" s="12"/>
      <c r="D61" s="12" t="s">
        <v>37</v>
      </c>
      <c r="E61" s="12" t="s">
        <v>42</v>
      </c>
      <c r="F61" s="12" t="s">
        <v>39</v>
      </c>
      <c r="G61" s="12" t="s">
        <v>4</v>
      </c>
      <c r="H61" s="13" t="s">
        <v>24</v>
      </c>
    </row>
    <row r="62" spans="1:8" x14ac:dyDescent="0.25">
      <c r="B62" s="53" t="s">
        <v>8</v>
      </c>
      <c r="C62" s="12" t="s">
        <v>41</v>
      </c>
      <c r="D62" s="15">
        <v>0.22222222222222221</v>
      </c>
      <c r="E62" s="15">
        <v>0.16666666666666666</v>
      </c>
      <c r="F62" s="15">
        <v>0.61111111111111105</v>
      </c>
      <c r="G62" s="15">
        <v>0</v>
      </c>
      <c r="H62" s="16">
        <f t="shared" ref="H62:H66" si="5">100%-SUM(D62:G62)</f>
        <v>0</v>
      </c>
    </row>
    <row r="63" spans="1:8" x14ac:dyDescent="0.25">
      <c r="B63" s="54"/>
      <c r="C63" s="12" t="s">
        <v>37</v>
      </c>
      <c r="D63" s="17"/>
      <c r="E63" s="15">
        <v>0.5</v>
      </c>
      <c r="F63" s="15">
        <v>0.5</v>
      </c>
      <c r="G63" s="15">
        <v>0</v>
      </c>
      <c r="H63" s="16">
        <f t="shared" si="5"/>
        <v>0</v>
      </c>
    </row>
    <row r="64" spans="1:8" x14ac:dyDescent="0.25">
      <c r="B64" s="54"/>
      <c r="C64" s="12" t="s">
        <v>42</v>
      </c>
      <c r="D64" s="17"/>
      <c r="E64" s="17"/>
      <c r="F64" s="15">
        <v>1</v>
      </c>
      <c r="G64" s="15">
        <v>0</v>
      </c>
      <c r="H64" s="16">
        <f t="shared" si="5"/>
        <v>0</v>
      </c>
    </row>
    <row r="65" spans="1:8" x14ac:dyDescent="0.25">
      <c r="B65" s="54"/>
      <c r="C65" s="12" t="s">
        <v>39</v>
      </c>
      <c r="D65" s="17"/>
      <c r="E65" s="17"/>
      <c r="F65" s="17"/>
      <c r="G65" s="15">
        <v>0.16666666666666666</v>
      </c>
      <c r="H65" s="16">
        <f t="shared" si="5"/>
        <v>0.83333333333333337</v>
      </c>
    </row>
    <row r="66" spans="1:8" x14ac:dyDescent="0.25">
      <c r="B66" s="54"/>
      <c r="C66" s="12" t="s">
        <v>4</v>
      </c>
      <c r="D66" s="17"/>
      <c r="E66" s="17"/>
      <c r="F66" s="17"/>
      <c r="G66" s="17"/>
      <c r="H66" s="16">
        <f t="shared" si="5"/>
        <v>1</v>
      </c>
    </row>
    <row r="69" spans="1:8" x14ac:dyDescent="0.25">
      <c r="A69" s="4" t="s">
        <v>26</v>
      </c>
      <c r="B69" s="50" t="s">
        <v>48</v>
      </c>
      <c r="C69" s="46"/>
      <c r="D69" s="46"/>
    </row>
    <row r="70" spans="1:8" x14ac:dyDescent="0.25">
      <c r="A70" s="4" t="s">
        <v>25</v>
      </c>
      <c r="B70" s="14">
        <f>4/152</f>
        <v>2.6315789473684209E-2</v>
      </c>
    </row>
    <row r="71" spans="1:8" x14ac:dyDescent="0.25">
      <c r="A71" s="4" t="s">
        <v>22</v>
      </c>
      <c r="D71" s="51" t="s">
        <v>23</v>
      </c>
      <c r="E71" s="52"/>
      <c r="F71" s="52"/>
      <c r="G71" s="52"/>
      <c r="H71" s="52"/>
    </row>
    <row r="72" spans="1:8" x14ac:dyDescent="0.25">
      <c r="C72" s="12"/>
      <c r="D72" s="12" t="s">
        <v>37</v>
      </c>
      <c r="E72" s="12" t="s">
        <v>42</v>
      </c>
      <c r="F72" s="12" t="s">
        <v>39</v>
      </c>
      <c r="G72" s="12" t="s">
        <v>4</v>
      </c>
      <c r="H72" s="13" t="s">
        <v>24</v>
      </c>
    </row>
    <row r="73" spans="1:8" x14ac:dyDescent="0.25">
      <c r="B73" s="53" t="s">
        <v>8</v>
      </c>
      <c r="C73" s="12" t="s">
        <v>41</v>
      </c>
      <c r="D73" s="15">
        <v>1</v>
      </c>
      <c r="E73" s="15">
        <v>0</v>
      </c>
      <c r="F73" s="15">
        <v>0</v>
      </c>
      <c r="G73" s="15">
        <v>0</v>
      </c>
      <c r="H73" s="16">
        <f t="shared" ref="H73:H77" si="6">100%-SUM(D73:G73)</f>
        <v>0</v>
      </c>
    </row>
    <row r="74" spans="1:8" x14ac:dyDescent="0.25">
      <c r="B74" s="54"/>
      <c r="C74" s="12" t="s">
        <v>37</v>
      </c>
      <c r="D74" s="17"/>
      <c r="E74" s="15">
        <v>1</v>
      </c>
      <c r="F74" s="15">
        <v>0</v>
      </c>
      <c r="G74" s="15">
        <v>0</v>
      </c>
      <c r="H74" s="16">
        <f t="shared" si="6"/>
        <v>0</v>
      </c>
    </row>
    <row r="75" spans="1:8" x14ac:dyDescent="0.25">
      <c r="B75" s="54"/>
      <c r="C75" s="12" t="s">
        <v>42</v>
      </c>
      <c r="D75" s="17"/>
      <c r="E75" s="17"/>
      <c r="F75" s="15">
        <v>0</v>
      </c>
      <c r="G75" s="15">
        <v>0.25</v>
      </c>
      <c r="H75" s="16">
        <f t="shared" si="6"/>
        <v>0.75</v>
      </c>
    </row>
    <row r="76" spans="1:8" x14ac:dyDescent="0.25">
      <c r="B76" s="54"/>
      <c r="C76" s="12" t="s">
        <v>39</v>
      </c>
      <c r="D76" s="17"/>
      <c r="E76" s="17"/>
      <c r="F76" s="17"/>
      <c r="G76" s="15">
        <v>0</v>
      </c>
      <c r="H76" s="16">
        <f t="shared" si="6"/>
        <v>1</v>
      </c>
    </row>
    <row r="77" spans="1:8" x14ac:dyDescent="0.25">
      <c r="B77" s="54"/>
      <c r="C77" s="12" t="s">
        <v>4</v>
      </c>
      <c r="D77" s="17"/>
      <c r="E77" s="17"/>
      <c r="F77" s="17"/>
      <c r="G77" s="17"/>
      <c r="H77" s="16">
        <f t="shared" si="6"/>
        <v>1</v>
      </c>
    </row>
    <row r="80" spans="1:8" x14ac:dyDescent="0.25">
      <c r="A80" s="4" t="s">
        <v>26</v>
      </c>
      <c r="B80" s="50" t="s">
        <v>49</v>
      </c>
      <c r="C80" s="46"/>
      <c r="D80" s="46"/>
    </row>
    <row r="81" spans="1:8" x14ac:dyDescent="0.25">
      <c r="A81" s="4" t="s">
        <v>25</v>
      </c>
      <c r="B81" s="14">
        <f>27/152</f>
        <v>0.17763157894736842</v>
      </c>
    </row>
    <row r="82" spans="1:8" x14ac:dyDescent="0.25">
      <c r="A82" s="4" t="s">
        <v>22</v>
      </c>
      <c r="D82" s="51" t="s">
        <v>23</v>
      </c>
      <c r="E82" s="52"/>
      <c r="F82" s="52"/>
      <c r="G82" s="52"/>
      <c r="H82" s="52"/>
    </row>
    <row r="83" spans="1:8" x14ac:dyDescent="0.25">
      <c r="C83" s="12"/>
      <c r="D83" s="12" t="s">
        <v>37</v>
      </c>
      <c r="E83" s="12" t="s">
        <v>42</v>
      </c>
      <c r="F83" s="12" t="s">
        <v>39</v>
      </c>
      <c r="G83" s="12" t="s">
        <v>4</v>
      </c>
      <c r="H83" s="13" t="s">
        <v>24</v>
      </c>
    </row>
    <row r="84" spans="1:8" x14ac:dyDescent="0.25">
      <c r="B84" s="53" t="s">
        <v>8</v>
      </c>
      <c r="C84" s="12" t="s">
        <v>41</v>
      </c>
      <c r="D84" s="15">
        <v>1</v>
      </c>
      <c r="E84" s="15">
        <v>0</v>
      </c>
      <c r="F84" s="15">
        <v>0</v>
      </c>
      <c r="G84" s="15">
        <v>0</v>
      </c>
      <c r="H84" s="16">
        <f t="shared" ref="H84:H88" si="7">100%-SUM(D84:G84)</f>
        <v>0</v>
      </c>
    </row>
    <row r="85" spans="1:8" x14ac:dyDescent="0.25">
      <c r="B85" s="54"/>
      <c r="C85" s="12" t="s">
        <v>37</v>
      </c>
      <c r="D85" s="17"/>
      <c r="E85" s="15">
        <v>0.2592592592592593</v>
      </c>
      <c r="F85" s="15">
        <v>0.14814814814814814</v>
      </c>
      <c r="G85" s="15">
        <v>0</v>
      </c>
      <c r="H85" s="16">
        <f t="shared" si="7"/>
        <v>0.59259259259259256</v>
      </c>
    </row>
    <row r="86" spans="1:8" x14ac:dyDescent="0.25">
      <c r="B86" s="54"/>
      <c r="C86" s="12" t="s">
        <v>42</v>
      </c>
      <c r="D86" s="17"/>
      <c r="E86" s="17"/>
      <c r="F86" s="15">
        <v>0</v>
      </c>
      <c r="G86" s="15">
        <v>0</v>
      </c>
      <c r="H86" s="16">
        <f t="shared" si="7"/>
        <v>1</v>
      </c>
    </row>
    <row r="87" spans="1:8" x14ac:dyDescent="0.25">
      <c r="B87" s="54"/>
      <c r="C87" s="12" t="s">
        <v>39</v>
      </c>
      <c r="D87" s="17"/>
      <c r="E87" s="17"/>
      <c r="F87" s="17"/>
      <c r="G87" s="15">
        <v>0</v>
      </c>
      <c r="H87" s="16">
        <f t="shared" si="7"/>
        <v>1</v>
      </c>
    </row>
    <row r="88" spans="1:8" x14ac:dyDescent="0.25">
      <c r="B88" s="54"/>
      <c r="C88" s="12" t="s">
        <v>4</v>
      </c>
      <c r="D88" s="17"/>
      <c r="E88" s="17"/>
      <c r="F88" s="17"/>
      <c r="G88" s="17"/>
      <c r="H88" s="16">
        <f t="shared" si="7"/>
        <v>1</v>
      </c>
    </row>
    <row r="91" spans="1:8" x14ac:dyDescent="0.25">
      <c r="A91" s="4" t="s">
        <v>26</v>
      </c>
      <c r="B91" s="50" t="s">
        <v>50</v>
      </c>
      <c r="C91" s="46"/>
      <c r="D91" s="46"/>
    </row>
    <row r="92" spans="1:8" x14ac:dyDescent="0.25">
      <c r="A92" s="4" t="s">
        <v>25</v>
      </c>
      <c r="B92" s="14">
        <f>4/152</f>
        <v>2.6315789473684209E-2</v>
      </c>
    </row>
    <row r="93" spans="1:8" x14ac:dyDescent="0.25">
      <c r="A93" s="4" t="s">
        <v>22</v>
      </c>
      <c r="D93" s="51" t="s">
        <v>23</v>
      </c>
      <c r="E93" s="52"/>
      <c r="F93" s="52"/>
      <c r="G93" s="52"/>
      <c r="H93" s="52"/>
    </row>
    <row r="94" spans="1:8" x14ac:dyDescent="0.25">
      <c r="C94" s="12"/>
      <c r="D94" s="12" t="s">
        <v>37</v>
      </c>
      <c r="E94" s="12" t="s">
        <v>42</v>
      </c>
      <c r="F94" s="12" t="s">
        <v>39</v>
      </c>
      <c r="G94" s="12" t="s">
        <v>4</v>
      </c>
      <c r="H94" s="13" t="s">
        <v>24</v>
      </c>
    </row>
    <row r="95" spans="1:8" x14ac:dyDescent="0.25">
      <c r="B95" s="53" t="s">
        <v>8</v>
      </c>
      <c r="C95" s="12" t="s">
        <v>41</v>
      </c>
      <c r="D95" s="15">
        <v>0.5</v>
      </c>
      <c r="E95" s="15">
        <v>0</v>
      </c>
      <c r="F95" s="15">
        <v>0</v>
      </c>
      <c r="G95" s="15">
        <v>0.5</v>
      </c>
      <c r="H95" s="16">
        <f t="shared" ref="H95:H99" si="8">100%-SUM(D95:G95)</f>
        <v>0</v>
      </c>
    </row>
    <row r="96" spans="1:8" x14ac:dyDescent="0.25">
      <c r="B96" s="54"/>
      <c r="C96" s="12" t="s">
        <v>37</v>
      </c>
      <c r="D96" s="17"/>
      <c r="E96" s="15">
        <v>0</v>
      </c>
      <c r="F96" s="15">
        <v>0.5</v>
      </c>
      <c r="G96" s="15">
        <v>0.5</v>
      </c>
      <c r="H96" s="16">
        <f t="shared" si="8"/>
        <v>0</v>
      </c>
    </row>
    <row r="97" spans="1:8" x14ac:dyDescent="0.25">
      <c r="B97" s="54"/>
      <c r="C97" s="12" t="s">
        <v>42</v>
      </c>
      <c r="D97" s="17"/>
      <c r="E97" s="17"/>
      <c r="F97" s="15">
        <v>0</v>
      </c>
      <c r="G97" s="15">
        <v>0</v>
      </c>
      <c r="H97" s="16">
        <f t="shared" si="8"/>
        <v>1</v>
      </c>
    </row>
    <row r="98" spans="1:8" x14ac:dyDescent="0.25">
      <c r="B98" s="54"/>
      <c r="C98" s="12" t="s">
        <v>39</v>
      </c>
      <c r="D98" s="17"/>
      <c r="E98" s="17"/>
      <c r="F98" s="17"/>
      <c r="G98" s="15">
        <v>1</v>
      </c>
      <c r="H98" s="16">
        <f t="shared" si="8"/>
        <v>0</v>
      </c>
    </row>
    <row r="99" spans="1:8" x14ac:dyDescent="0.25">
      <c r="B99" s="54"/>
      <c r="C99" s="12" t="s">
        <v>4</v>
      </c>
      <c r="D99" s="17"/>
      <c r="E99" s="17"/>
      <c r="F99" s="17"/>
      <c r="G99" s="17"/>
      <c r="H99" s="16">
        <f t="shared" si="8"/>
        <v>1</v>
      </c>
    </row>
    <row r="102" spans="1:8" x14ac:dyDescent="0.25">
      <c r="A102" s="4" t="s">
        <v>26</v>
      </c>
      <c r="B102" s="50" t="s">
        <v>51</v>
      </c>
      <c r="C102" s="46"/>
      <c r="D102" s="46"/>
    </row>
    <row r="103" spans="1:8" x14ac:dyDescent="0.25">
      <c r="A103" s="4" t="s">
        <v>25</v>
      </c>
      <c r="B103" s="14">
        <f>16/152</f>
        <v>0.10526315789473684</v>
      </c>
    </row>
    <row r="104" spans="1:8" x14ac:dyDescent="0.25">
      <c r="A104" s="4" t="s">
        <v>22</v>
      </c>
      <c r="D104" s="51" t="s">
        <v>23</v>
      </c>
      <c r="E104" s="52"/>
      <c r="F104" s="52"/>
      <c r="G104" s="52"/>
      <c r="H104" s="52"/>
    </row>
    <row r="105" spans="1:8" x14ac:dyDescent="0.25">
      <c r="C105" s="12"/>
      <c r="D105" s="12" t="s">
        <v>37</v>
      </c>
      <c r="E105" s="12" t="s">
        <v>42</v>
      </c>
      <c r="F105" s="12" t="s">
        <v>39</v>
      </c>
      <c r="G105" s="12" t="s">
        <v>4</v>
      </c>
      <c r="H105" s="13" t="s">
        <v>24</v>
      </c>
    </row>
    <row r="106" spans="1:8" x14ac:dyDescent="0.25">
      <c r="B106" s="53" t="s">
        <v>8</v>
      </c>
      <c r="C106" s="12" t="s">
        <v>41</v>
      </c>
      <c r="D106" s="15">
        <v>0.31250000000000006</v>
      </c>
      <c r="E106" s="15">
        <v>0.68750000000000011</v>
      </c>
      <c r="F106" s="15">
        <v>0</v>
      </c>
      <c r="G106" s="15">
        <v>0</v>
      </c>
      <c r="H106" s="16">
        <f t="shared" ref="H106:H110" si="9">100%-SUM(D106:G106)</f>
        <v>0</v>
      </c>
    </row>
    <row r="107" spans="1:8" x14ac:dyDescent="0.25">
      <c r="B107" s="54"/>
      <c r="C107" s="12" t="s">
        <v>37</v>
      </c>
      <c r="D107" s="17"/>
      <c r="E107" s="15">
        <v>1</v>
      </c>
      <c r="F107" s="15">
        <v>0</v>
      </c>
      <c r="G107" s="15">
        <v>0</v>
      </c>
      <c r="H107" s="16">
        <f t="shared" si="9"/>
        <v>0</v>
      </c>
    </row>
    <row r="108" spans="1:8" x14ac:dyDescent="0.25">
      <c r="B108" s="54"/>
      <c r="C108" s="12" t="s">
        <v>42</v>
      </c>
      <c r="D108" s="17"/>
      <c r="E108" s="17"/>
      <c r="F108" s="15">
        <v>0</v>
      </c>
      <c r="G108" s="15">
        <v>0.18750000000000003</v>
      </c>
      <c r="H108" s="16">
        <f t="shared" si="9"/>
        <v>0.8125</v>
      </c>
    </row>
    <row r="109" spans="1:8" x14ac:dyDescent="0.25">
      <c r="B109" s="54"/>
      <c r="C109" s="12" t="s">
        <v>39</v>
      </c>
      <c r="D109" s="17"/>
      <c r="E109" s="17"/>
      <c r="F109" s="17"/>
      <c r="G109" s="15">
        <v>0</v>
      </c>
      <c r="H109" s="16">
        <f t="shared" si="9"/>
        <v>1</v>
      </c>
    </row>
    <row r="110" spans="1:8" x14ac:dyDescent="0.25">
      <c r="B110" s="54"/>
      <c r="C110" s="12" t="s">
        <v>4</v>
      </c>
      <c r="D110" s="17"/>
      <c r="E110" s="17"/>
      <c r="F110" s="17"/>
      <c r="G110" s="17"/>
      <c r="H110" s="16">
        <f t="shared" si="9"/>
        <v>1</v>
      </c>
    </row>
    <row r="113" spans="1:8" x14ac:dyDescent="0.25">
      <c r="A113" s="4" t="s">
        <v>26</v>
      </c>
      <c r="B113" s="50" t="s">
        <v>52</v>
      </c>
      <c r="C113" s="46"/>
      <c r="D113" s="46"/>
    </row>
    <row r="114" spans="1:8" x14ac:dyDescent="0.25">
      <c r="A114" s="4" t="s">
        <v>25</v>
      </c>
      <c r="B114" s="14">
        <f>2/152</f>
        <v>1.3157894736842105E-2</v>
      </c>
    </row>
    <row r="115" spans="1:8" x14ac:dyDescent="0.25">
      <c r="A115" s="4" t="s">
        <v>22</v>
      </c>
      <c r="D115" s="51" t="s">
        <v>23</v>
      </c>
      <c r="E115" s="52"/>
      <c r="F115" s="52"/>
      <c r="G115" s="52"/>
      <c r="H115" s="52"/>
    </row>
    <row r="116" spans="1:8" x14ac:dyDescent="0.25">
      <c r="C116" s="12"/>
      <c r="D116" s="12" t="s">
        <v>37</v>
      </c>
      <c r="E116" s="12" t="s">
        <v>42</v>
      </c>
      <c r="F116" s="12" t="s">
        <v>39</v>
      </c>
      <c r="G116" s="12" t="s">
        <v>4</v>
      </c>
      <c r="H116" s="13" t="s">
        <v>24</v>
      </c>
    </row>
    <row r="117" spans="1:8" x14ac:dyDescent="0.25">
      <c r="B117" s="53" t="s">
        <v>8</v>
      </c>
      <c r="C117" s="12" t="s">
        <v>41</v>
      </c>
      <c r="D117" s="15">
        <v>1</v>
      </c>
      <c r="E117" s="15">
        <v>0</v>
      </c>
      <c r="F117" s="15">
        <v>0</v>
      </c>
      <c r="G117" s="15">
        <v>0</v>
      </c>
      <c r="H117" s="16">
        <f t="shared" ref="H117:H121" si="10">100%-SUM(D117:G117)</f>
        <v>0</v>
      </c>
    </row>
    <row r="118" spans="1:8" x14ac:dyDescent="0.25">
      <c r="B118" s="54"/>
      <c r="C118" s="12" t="s">
        <v>37</v>
      </c>
      <c r="D118" s="17"/>
      <c r="E118" s="15">
        <v>0</v>
      </c>
      <c r="F118" s="15">
        <v>1</v>
      </c>
      <c r="G118" s="15">
        <v>0</v>
      </c>
      <c r="H118" s="16">
        <f t="shared" si="10"/>
        <v>0</v>
      </c>
    </row>
    <row r="119" spans="1:8" x14ac:dyDescent="0.25">
      <c r="B119" s="54"/>
      <c r="C119" s="12" t="s">
        <v>42</v>
      </c>
      <c r="D119" s="17"/>
      <c r="E119" s="17"/>
      <c r="F119" s="15">
        <v>0</v>
      </c>
      <c r="G119" s="15">
        <v>0</v>
      </c>
      <c r="H119" s="16">
        <f t="shared" si="10"/>
        <v>1</v>
      </c>
    </row>
    <row r="120" spans="1:8" x14ac:dyDescent="0.25">
      <c r="B120" s="54"/>
      <c r="C120" s="12" t="s">
        <v>39</v>
      </c>
      <c r="D120" s="17"/>
      <c r="E120" s="17"/>
      <c r="F120" s="17"/>
      <c r="G120" s="15">
        <v>1</v>
      </c>
      <c r="H120" s="16">
        <f t="shared" si="10"/>
        <v>0</v>
      </c>
    </row>
    <row r="121" spans="1:8" x14ac:dyDescent="0.25">
      <c r="B121" s="54"/>
      <c r="C121" s="12" t="s">
        <v>4</v>
      </c>
      <c r="D121" s="17"/>
      <c r="E121" s="17"/>
      <c r="F121" s="17"/>
      <c r="G121" s="17"/>
      <c r="H121" s="16">
        <f t="shared" si="10"/>
        <v>1</v>
      </c>
    </row>
  </sheetData>
  <mergeCells count="33">
    <mergeCell ref="B40:B44"/>
    <mergeCell ref="B3:D3"/>
    <mergeCell ref="D5:H5"/>
    <mergeCell ref="B7:B11"/>
    <mergeCell ref="B14:D14"/>
    <mergeCell ref="D16:H16"/>
    <mergeCell ref="B18:B22"/>
    <mergeCell ref="B25:D25"/>
    <mergeCell ref="D27:H27"/>
    <mergeCell ref="B29:B33"/>
    <mergeCell ref="B36:D36"/>
    <mergeCell ref="D38:H38"/>
    <mergeCell ref="B84:B88"/>
    <mergeCell ref="B47:D47"/>
    <mergeCell ref="D49:H49"/>
    <mergeCell ref="B51:B55"/>
    <mergeCell ref="B58:D58"/>
    <mergeCell ref="D60:H60"/>
    <mergeCell ref="B62:B66"/>
    <mergeCell ref="B69:D69"/>
    <mergeCell ref="D71:H71"/>
    <mergeCell ref="B73:B77"/>
    <mergeCell ref="B80:D80"/>
    <mergeCell ref="D82:H82"/>
    <mergeCell ref="B113:D113"/>
    <mergeCell ref="D115:H115"/>
    <mergeCell ref="B117:B121"/>
    <mergeCell ref="B91:D91"/>
    <mergeCell ref="D93:H93"/>
    <mergeCell ref="B95:B99"/>
    <mergeCell ref="B102:D102"/>
    <mergeCell ref="D104:H104"/>
    <mergeCell ref="B106:B110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Arrival and service processes</vt:lpstr>
      <vt:lpstr>Customer classes and routing</vt:lpstr>
      <vt:lpstr>'Arrival and service processes'!Print_Area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</dc:creator>
  <cp:lastModifiedBy>Marko Boon</cp:lastModifiedBy>
  <cp:lastPrinted>2012-05-22T07:49:07Z</cp:lastPrinted>
  <dcterms:created xsi:type="dcterms:W3CDTF">2012-05-10T12:45:32Z</dcterms:created>
  <dcterms:modified xsi:type="dcterms:W3CDTF">2018-03-22T12:32:25Z</dcterms:modified>
</cp:coreProperties>
</file>