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filterPrivacy="1"/>
  <xr:revisionPtr revIDLastSave="0" documentId="13_ncr:1_{19FCC5FA-AC73-4ACD-B704-F6E85674DC48}" xr6:coauthVersionLast="47" xr6:coauthVersionMax="47" xr10:uidLastSave="{00000000-0000-0000-0000-000000000000}"/>
  <bookViews>
    <workbookView xWindow="2660" yWindow="2660" windowWidth="19200" windowHeight="10140" xr2:uid="{00000000-000D-0000-FFFF-FFFF00000000}"/>
  </bookViews>
  <sheets>
    <sheet name="gas" sheetId="1" r:id="rId1"/>
    <sheet name="water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2" i="2" l="1"/>
  <c r="F29" i="2"/>
  <c r="F30" i="2"/>
  <c r="B9" i="2"/>
  <c r="D28" i="2"/>
  <c r="B7" i="2"/>
  <c r="D5" i="2"/>
  <c r="D10" i="2"/>
  <c r="D3" i="2"/>
  <c r="D30" i="2"/>
  <c r="D5" i="1"/>
  <c r="D10" i="1"/>
  <c r="D7" i="1"/>
  <c r="D6" i="2"/>
  <c r="D9" i="2"/>
  <c r="B4" i="2"/>
  <c r="D29" i="2"/>
  <c r="D26" i="2"/>
  <c r="D8" i="2"/>
  <c r="D6" i="1"/>
  <c r="D8" i="1"/>
  <c r="D11" i="1"/>
  <c r="D9" i="1"/>
  <c r="F28" i="2"/>
  <c r="C35" i="2" l="1"/>
  <c r="D4" i="2"/>
  <c r="D7" i="2"/>
  <c r="C32" i="2" l="1"/>
  <c r="E28" i="2" l="1"/>
  <c r="E27" i="2"/>
  <c r="E29" i="2" l="1"/>
  <c r="E30" i="2" s="1"/>
  <c r="E31" i="2" s="1"/>
  <c r="E32" i="2" s="1"/>
  <c r="E33" i="2" s="1"/>
  <c r="E34" i="2" s="1"/>
  <c r="E35" i="2" s="1"/>
  <c r="D24" i="2"/>
  <c r="E24" i="2"/>
  <c r="D23" i="2"/>
  <c r="D22" i="2"/>
  <c r="E10" i="2"/>
</calcChain>
</file>

<file path=xl/sharedStrings.xml><?xml version="1.0" encoding="utf-8"?>
<sst xmlns="http://schemas.openxmlformats.org/spreadsheetml/2006/main" count="67" uniqueCount="61">
  <si>
    <t>GTU-PEVD</t>
  </si>
  <si>
    <t>PEVD-IVD</t>
  </si>
  <si>
    <t>T</t>
  </si>
  <si>
    <t>P</t>
  </si>
  <si>
    <t>H</t>
  </si>
  <si>
    <t>G</t>
  </si>
  <si>
    <t>N2</t>
  </si>
  <si>
    <t>O2</t>
  </si>
  <si>
    <t>CO2</t>
  </si>
  <si>
    <t>H2O</t>
  </si>
  <si>
    <t>Ar</t>
  </si>
  <si>
    <t>IVD-PEVD</t>
  </si>
  <si>
    <t>IVD-EVD</t>
  </si>
  <si>
    <t>EVD-IVD</t>
  </si>
  <si>
    <t>PEN-EVD</t>
  </si>
  <si>
    <t>EVD-PPND</t>
  </si>
  <si>
    <t>PPND-IND</t>
  </si>
  <si>
    <t>IND-GPK</t>
  </si>
  <si>
    <t>GPK-out</t>
  </si>
  <si>
    <t>BND-PEN</t>
  </si>
  <si>
    <t>GPK-IND</t>
  </si>
  <si>
    <t>IND-PPND</t>
  </si>
  <si>
    <t>SP1-OD</t>
  </si>
  <si>
    <t>OD-GPK</t>
  </si>
  <si>
    <t>SWIN-OD</t>
  </si>
  <si>
    <t>OD-SP1</t>
  </si>
  <si>
    <t>75.875</t>
  </si>
  <si>
    <t>OTB2-SP2</t>
  </si>
  <si>
    <t>SP2-SP1</t>
  </si>
  <si>
    <t>SP1-SP2</t>
  </si>
  <si>
    <t>SP2-WOUT</t>
  </si>
  <si>
    <t>WIN-SP1</t>
  </si>
  <si>
    <t>OTB1-SP1</t>
  </si>
  <si>
    <t>PPND-DROSND</t>
  </si>
  <si>
    <t>PEVD-DROSVD</t>
  </si>
  <si>
    <t>DROSVD-TURBVD</t>
  </si>
  <si>
    <t>DROSND-TURBND</t>
  </si>
  <si>
    <t>ENDOFVD</t>
  </si>
  <si>
    <t>DOOTB2</t>
  </si>
  <si>
    <t>DOOTB1</t>
  </si>
  <si>
    <t>INCND</t>
  </si>
  <si>
    <t>INKOND</t>
  </si>
  <si>
    <t>SMESHEND</t>
  </si>
  <si>
    <t>S</t>
  </si>
  <si>
    <t>GTU-KU</t>
  </si>
  <si>
    <t>SWIN-TURB</t>
  </si>
  <si>
    <t>REC-GPK</t>
  </si>
  <si>
    <t>SMESHOD-REC</t>
  </si>
  <si>
    <t>GPK-REC</t>
  </si>
  <si>
    <t>KOND-KN</t>
  </si>
  <si>
    <t>KN-GPK</t>
  </si>
  <si>
    <t>AIR</t>
  </si>
  <si>
    <t>SP2-ASW</t>
  </si>
  <si>
    <t>ASW-OD</t>
  </si>
  <si>
    <t>DROSVD-ST</t>
  </si>
  <si>
    <t>ST-GPK</t>
  </si>
  <si>
    <t>ST-PKM</t>
  </si>
  <si>
    <t>REF-SMESH</t>
  </si>
  <si>
    <t>AIR-REF</t>
  </si>
  <si>
    <t>CH4-REF</t>
  </si>
  <si>
    <t>SMESH-GPK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</si>
</sst>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theme="1"/>
      <name val="Arial Unicode MS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2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4" xfId="0" applyFont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center"/>
    </xf>
    <xf numFmtId="11" fontId="2" fillId="0" borderId="0" xfId="0" applyNumberFormat="1" applyFont="1" applyAlignment="1">
      <alignment horizontal="center" vertical="center"/>
    </xf>
    <xf numFmtId="11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8" xfId="0" applyFont="1" applyBorder="1" applyAlignment="1">
      <alignment horizontal="left" vertical="center"/>
    </xf>
    <xf numFmtId="0" fontId="2" fillId="3" borderId="0" xfId="0" applyFont="1" applyFill="1" applyAlignment="1">
      <alignment horizontal="center" vertical="center"/>
    </xf>
  </cellXfs>
  <cellStyles count="2">
    <cellStyle name="Normal 2" xfId="1" xr:uid="{833C66B1-4070-4F6B-8BE7-834B60BC98EC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umovVY/AppData/Roaming/Microsoft/AddIns/CoolProp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CoolProp"/>
    </sheetNames>
    <definedNames>
      <definedName name="MixtureString"/>
      <definedName name="PropsSI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"/>
  <sheetViews>
    <sheetView tabSelected="1" workbookViewId="0">
      <selection activeCell="C16" sqref="C16"/>
    </sheetView>
  </sheetViews>
  <sheetFormatPr defaultColWidth="9.1796875" defaultRowHeight="13"/>
  <cols>
    <col min="1" max="1" width="14.81640625" style="9" customWidth="1"/>
    <col min="2" max="2" width="9.1796875" style="2"/>
    <col min="3" max="4" width="9.1796875" style="3"/>
    <col min="5" max="5" width="9.1796875" style="4"/>
    <col min="6" max="6" width="9.1796875" style="2"/>
    <col min="7" max="9" width="9.1796875" style="3"/>
    <col min="10" max="10" width="9.1796875" style="4"/>
    <col min="11" max="14" width="9.1796875" style="3"/>
    <col min="15" max="16384" width="9.1796875" style="12"/>
  </cols>
  <sheetData>
    <row r="1" spans="1:16" ht="13.5" thickBot="1">
      <c r="A1" s="10"/>
      <c r="B1" s="6" t="s">
        <v>2</v>
      </c>
      <c r="C1" s="7" t="s">
        <v>3</v>
      </c>
      <c r="D1" s="7" t="s">
        <v>4</v>
      </c>
      <c r="E1" s="8" t="s">
        <v>5</v>
      </c>
      <c r="F1" s="6" t="s">
        <v>6</v>
      </c>
      <c r="G1" s="7" t="s">
        <v>7</v>
      </c>
      <c r="H1" s="7" t="s">
        <v>8</v>
      </c>
      <c r="I1" s="7" t="s">
        <v>9</v>
      </c>
      <c r="J1" s="11" t="s">
        <v>10</v>
      </c>
    </row>
    <row r="2" spans="1:16">
      <c r="A2" s="9" t="s">
        <v>51</v>
      </c>
      <c r="J2" s="17"/>
    </row>
    <row r="3" spans="1:16">
      <c r="A3" s="9" t="s">
        <v>44</v>
      </c>
      <c r="B3" s="2">
        <v>542.1</v>
      </c>
      <c r="C3" s="3">
        <v>0.1</v>
      </c>
      <c r="D3" s="3">
        <v>958.86919853128609</v>
      </c>
      <c r="E3" s="4">
        <v>503.8</v>
      </c>
      <c r="F3" s="2">
        <v>0.78029999999999999</v>
      </c>
      <c r="G3" s="3">
        <v>0.1237</v>
      </c>
      <c r="H3" s="3">
        <v>3.0099999999999998E-2</v>
      </c>
      <c r="I3" s="3">
        <v>5.9400000000000001E-2</v>
      </c>
      <c r="J3" s="17">
        <v>6.4999999999999997E-3</v>
      </c>
    </row>
    <row r="4" spans="1:16">
      <c r="A4" s="9" t="s">
        <v>57</v>
      </c>
      <c r="B4" s="2">
        <v>542.1</v>
      </c>
      <c r="C4" s="3">
        <v>0.1</v>
      </c>
      <c r="D4" s="3">
        <v>958.86919853128609</v>
      </c>
      <c r="E4" s="4">
        <v>503.8</v>
      </c>
      <c r="F4" s="2">
        <v>0.78029999999999999</v>
      </c>
      <c r="G4" s="3">
        <v>0.1237</v>
      </c>
      <c r="H4" s="3">
        <v>3.0099999999999998E-2</v>
      </c>
      <c r="I4" s="3">
        <v>5.9400000000000001E-2</v>
      </c>
      <c r="J4" s="17">
        <v>6.4999999999999997E-3</v>
      </c>
    </row>
    <row r="5" spans="1:16">
      <c r="A5" s="9" t="s">
        <v>0</v>
      </c>
      <c r="B5" s="2">
        <v>542.1</v>
      </c>
      <c r="C5" s="3">
        <v>0.1</v>
      </c>
      <c r="D5" s="3">
        <f>[1]!PropsSI("H","P",C5*10^6,"T",B5+273.15,"REFPROP::"&amp;[1]!MixtureString($F$1:$J$1,F5:J5))/1000</f>
        <v>958.86919853128609</v>
      </c>
      <c r="E5" s="4">
        <v>503.8</v>
      </c>
      <c r="F5" s="2">
        <v>0.78029999999999999</v>
      </c>
      <c r="G5" s="3">
        <v>0.1237</v>
      </c>
      <c r="H5" s="3">
        <v>3.0099999999999998E-2</v>
      </c>
      <c r="I5" s="3">
        <v>5.9400000000000001E-2</v>
      </c>
      <c r="J5" s="4">
        <v>6.4999999999999997E-3</v>
      </c>
      <c r="P5" s="13"/>
    </row>
    <row r="6" spans="1:16">
      <c r="A6" s="9" t="s">
        <v>1</v>
      </c>
      <c r="B6" s="2">
        <v>468.05</v>
      </c>
      <c r="C6" s="3">
        <v>0.1</v>
      </c>
      <c r="D6" s="3">
        <f>[1]!PropsSI("H","P",C6*10^6,"T",B6+273.15,"REFPROP::"&amp;[1]!MixtureString($F$1:$J$1,F6:J6))/1000</f>
        <v>874.26792911178234</v>
      </c>
      <c r="E6" s="4">
        <v>503.8</v>
      </c>
      <c r="F6" s="2">
        <v>0.78029999999999999</v>
      </c>
      <c r="G6" s="3">
        <v>0.1237</v>
      </c>
      <c r="H6" s="3">
        <v>3.0099999999999998E-2</v>
      </c>
      <c r="I6" s="3">
        <v>5.9400000000000001E-2</v>
      </c>
      <c r="J6" s="4">
        <v>6.4999999999999997E-3</v>
      </c>
    </row>
    <row r="7" spans="1:16">
      <c r="A7" s="9" t="s">
        <v>12</v>
      </c>
      <c r="B7" s="2">
        <v>309.2</v>
      </c>
      <c r="C7" s="3">
        <v>0.1</v>
      </c>
      <c r="D7" s="3">
        <f>[1]!PropsSI("H","P",C7*10^6,"T",B7+273.15,"REFPROP::"&amp;[1]!MixtureString($F$1:$J$1,F7:J7))/1000</f>
        <v>697.66595139225319</v>
      </c>
      <c r="E7" s="4">
        <v>503.8</v>
      </c>
      <c r="F7" s="2">
        <v>0.78029999999999999</v>
      </c>
      <c r="G7" s="3">
        <v>0.1237</v>
      </c>
      <c r="H7" s="3">
        <v>3.0099999999999998E-2</v>
      </c>
      <c r="I7" s="3">
        <v>5.9400000000000001E-2</v>
      </c>
      <c r="J7" s="4">
        <v>6.4999999999999997E-3</v>
      </c>
    </row>
    <row r="8" spans="1:16">
      <c r="A8" s="9" t="s">
        <v>15</v>
      </c>
      <c r="B8" s="2">
        <v>235.9</v>
      </c>
      <c r="C8" s="3">
        <v>0.1</v>
      </c>
      <c r="D8" s="3">
        <f>[1]!PropsSI("H","P",C8*10^6,"T",B8+273.15,"REFPROP::"&amp;[1]!MixtureString($F$1:$J$1,F8:J8))/1000</f>
        <v>618.33586643179672</v>
      </c>
      <c r="E8" s="4">
        <v>503.8</v>
      </c>
      <c r="F8" s="2">
        <v>0.78029999999999999</v>
      </c>
      <c r="G8" s="3">
        <v>0.1237</v>
      </c>
      <c r="H8" s="3">
        <v>3.0099999999999998E-2</v>
      </c>
      <c r="I8" s="3">
        <v>5.9400000000000001E-2</v>
      </c>
      <c r="J8" s="4">
        <v>6.4999999999999997E-3</v>
      </c>
    </row>
    <row r="9" spans="1:16">
      <c r="A9" s="9" t="s">
        <v>16</v>
      </c>
      <c r="B9" s="2">
        <v>233</v>
      </c>
      <c r="C9" s="3">
        <v>0.1</v>
      </c>
      <c r="D9" s="3">
        <f>[1]!PropsSI("H","P",C9*10^6,"T",B9+273.15,"REFPROP::"&amp;[1]!MixtureString($F$1:$J$1,F9:J9))/1000</f>
        <v>615.22281759257271</v>
      </c>
      <c r="E9" s="4">
        <v>503.8</v>
      </c>
      <c r="F9" s="2">
        <v>0.78029999999999999</v>
      </c>
      <c r="G9" s="3">
        <v>0.1237</v>
      </c>
      <c r="H9" s="3">
        <v>3.0099999999999998E-2</v>
      </c>
      <c r="I9" s="3">
        <v>5.9400000000000001E-2</v>
      </c>
      <c r="J9" s="4">
        <v>6.4999999999999997E-3</v>
      </c>
    </row>
    <row r="10" spans="1:16">
      <c r="A10" s="9" t="s">
        <v>17</v>
      </c>
      <c r="B10" s="2">
        <v>175.5</v>
      </c>
      <c r="C10" s="3">
        <v>0.1</v>
      </c>
      <c r="D10" s="3">
        <f>[1]!PropsSI("H","P",C10*10^6,"T",B10+273.15,"REFPROP::"&amp;[1]!MixtureString($F$1:$J$1,F10:J10))/1000</f>
        <v>553.86016830512403</v>
      </c>
      <c r="E10" s="4">
        <v>503.8</v>
      </c>
      <c r="F10" s="2">
        <v>0.78029999999999999</v>
      </c>
      <c r="G10" s="3">
        <v>0.1237</v>
      </c>
      <c r="H10" s="3">
        <v>3.0099999999999998E-2</v>
      </c>
      <c r="I10" s="3">
        <v>5.9400000000000001E-2</v>
      </c>
      <c r="J10" s="4">
        <v>6.4999999999999997E-3</v>
      </c>
    </row>
    <row r="11" spans="1:16">
      <c r="A11" s="9" t="s">
        <v>18</v>
      </c>
      <c r="B11" s="2">
        <v>106.9</v>
      </c>
      <c r="C11" s="3">
        <v>0.1</v>
      </c>
      <c r="D11" s="3">
        <f>[1]!PropsSI("H","P",C11*10^6,"T",B11+273.15,"REFPROP::"&amp;[1]!MixtureString($F$1:$J$1,F11:J11))/1000</f>
        <v>481.43243266974537</v>
      </c>
      <c r="E11" s="4">
        <v>503.8</v>
      </c>
      <c r="F11" s="2">
        <v>0.78029999999999999</v>
      </c>
      <c r="G11" s="3">
        <v>0.1237</v>
      </c>
      <c r="H11" s="3">
        <v>3.0099999999999998E-2</v>
      </c>
      <c r="I11" s="3">
        <v>5.9400000000000001E-2</v>
      </c>
      <c r="J11" s="4">
        <v>6.4999999999999997E-3</v>
      </c>
    </row>
    <row r="12" spans="1:16">
      <c r="A12" s="9" t="s">
        <v>58</v>
      </c>
    </row>
    <row r="13" spans="1:16" ht="13.5" thickBot="1">
      <c r="A13" s="21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D0049-A33A-42B4-86C2-1F7629C05FA7}">
  <dimension ref="A1:I43"/>
  <sheetViews>
    <sheetView zoomScaleNormal="100" workbookViewId="0">
      <selection activeCell="L6" sqref="L6"/>
    </sheetView>
  </sheetViews>
  <sheetFormatPr defaultColWidth="9.1796875" defaultRowHeight="13"/>
  <cols>
    <col min="1" max="1" width="14.81640625" style="5" customWidth="1"/>
    <col min="2" max="2" width="9.1796875" style="2"/>
    <col min="3" max="4" width="9.1796875" style="3"/>
    <col min="5" max="5" width="9.1796875" style="4"/>
    <col min="6" max="6" width="9.1796875" style="3"/>
    <col min="7" max="7" width="9.81640625" style="3" bestFit="1" customWidth="1"/>
    <col min="8" max="9" width="9.1796875" style="3"/>
    <col min="10" max="16384" width="9.1796875" style="1"/>
  </cols>
  <sheetData>
    <row r="1" spans="1:8" ht="13.5" thickBot="1">
      <c r="A1" s="14"/>
      <c r="B1" s="6" t="s">
        <v>2</v>
      </c>
      <c r="C1" s="7" t="s">
        <v>3</v>
      </c>
      <c r="D1" s="7" t="s">
        <v>4</v>
      </c>
      <c r="E1" s="8" t="s">
        <v>5</v>
      </c>
      <c r="F1" s="3" t="s">
        <v>43</v>
      </c>
    </row>
    <row r="2" spans="1:8">
      <c r="A2" s="5" t="s">
        <v>51</v>
      </c>
      <c r="B2" s="2">
        <v>15</v>
      </c>
    </row>
    <row r="3" spans="1:8">
      <c r="A3" s="5" t="s">
        <v>34</v>
      </c>
      <c r="B3" s="2">
        <v>511.5</v>
      </c>
      <c r="C3" s="3">
        <v>8.407</v>
      </c>
      <c r="D3" s="3">
        <f>[1]!PropsSI("H","T",B3+273.15,"P",C3*10^6,"Water")/1000</f>
        <v>3423.2099783420958</v>
      </c>
      <c r="E3" s="4">
        <v>63.4</v>
      </c>
    </row>
    <row r="4" spans="1:8">
      <c r="A4" s="5" t="s">
        <v>11</v>
      </c>
      <c r="B4" s="2">
        <f>[1]!PropsSI("T","P",C4*10^6,"Q",1,"Water")-273.15</f>
        <v>301.29755574753347</v>
      </c>
      <c r="C4" s="3">
        <v>8.7460000000000004</v>
      </c>
      <c r="D4" s="3">
        <f>[1]!PropsSI("H","T",B4+273.15,"Q",1,"Water")/1000</f>
        <v>2747.1040230157951</v>
      </c>
      <c r="E4" s="4">
        <v>63.4</v>
      </c>
    </row>
    <row r="5" spans="1:8">
      <c r="A5" s="5" t="s">
        <v>13</v>
      </c>
      <c r="B5" s="15">
        <v>298.8</v>
      </c>
      <c r="C5" s="3">
        <v>8.7460000000000004</v>
      </c>
      <c r="D5" s="3">
        <f>[1]!PropsSI("H","T",B5+273.15,"P",C5*10^6,"Water")/1000</f>
        <v>1337.9482651031026</v>
      </c>
      <c r="E5" s="4">
        <v>63.4</v>
      </c>
    </row>
    <row r="6" spans="1:8">
      <c r="A6" s="5" t="s">
        <v>14</v>
      </c>
      <c r="B6" s="2">
        <v>166.5</v>
      </c>
      <c r="C6" s="3">
        <v>8.7460000000000004</v>
      </c>
      <c r="D6" s="3">
        <f>[1]!PropsSI("H","T",B6+273.15,"P",C6*10^6,"Water")/1000</f>
        <v>708.31984887431838</v>
      </c>
      <c r="E6" s="4">
        <v>63.4</v>
      </c>
    </row>
    <row r="7" spans="1:8">
      <c r="A7" s="5" t="s">
        <v>19</v>
      </c>
      <c r="B7" s="2">
        <f>[1]!PropsSI("T","P",C7*10^6,"Q",0,"Water")-273.15</f>
        <v>164.73836143543406</v>
      </c>
      <c r="C7" s="3">
        <v>0.69640000000000002</v>
      </c>
      <c r="D7" s="3">
        <f>[1]!PropsSI("H","T",B7+273.15,"Q",0,"Water")/1000</f>
        <v>696.09556718341082</v>
      </c>
      <c r="E7" s="4">
        <v>63.4</v>
      </c>
    </row>
    <row r="8" spans="1:8">
      <c r="A8" s="5" t="s">
        <v>33</v>
      </c>
      <c r="B8" s="2">
        <v>211.6</v>
      </c>
      <c r="C8" s="3">
        <v>0.69099999999999995</v>
      </c>
      <c r="D8" s="3">
        <f>[1]!PropsSI("H","T",B8+273.15,"P",C8*10^6,"Water")/1000</f>
        <v>2871.4818365716997</v>
      </c>
      <c r="E8" s="4">
        <v>14.76</v>
      </c>
    </row>
    <row r="9" spans="1:8">
      <c r="A9" s="5" t="s">
        <v>21</v>
      </c>
      <c r="B9" s="2">
        <f>[1]!PropsSI("T","P",C9*10^6,"Q",1,"Water")-273.15</f>
        <v>164.73836143543406</v>
      </c>
      <c r="C9" s="3">
        <v>0.69640000000000002</v>
      </c>
      <c r="D9" s="3">
        <f>[1]!PropsSI("H","P",C9*10^6,"Q",1,"Water")/1000</f>
        <v>2762.534980413358</v>
      </c>
      <c r="E9" s="4">
        <v>14.76</v>
      </c>
    </row>
    <row r="10" spans="1:8">
      <c r="A10" s="5" t="s">
        <v>20</v>
      </c>
      <c r="B10" s="15">
        <v>164.6</v>
      </c>
      <c r="C10" s="3">
        <v>0.69640000000000002</v>
      </c>
      <c r="D10" s="3">
        <f>[1]!PropsSI("H","T",B10+273.15,"P",C10*10^6,"Water")/1000</f>
        <v>695.4937008073166</v>
      </c>
      <c r="E10" s="4">
        <f>E9+E7</f>
        <v>78.16</v>
      </c>
    </row>
    <row r="11" spans="1:8">
      <c r="A11" s="5" t="s">
        <v>48</v>
      </c>
      <c r="B11" s="15">
        <v>164.6</v>
      </c>
      <c r="C11" s="3">
        <v>0.69640000000000002</v>
      </c>
      <c r="D11" s="3">
        <v>695.4937008073166</v>
      </c>
      <c r="E11" s="4">
        <v>82.91</v>
      </c>
    </row>
    <row r="12" spans="1:8">
      <c r="A12" s="9" t="s">
        <v>46</v>
      </c>
      <c r="B12" s="22">
        <v>60</v>
      </c>
      <c r="C12" s="3">
        <v>0.69640000000000002</v>
      </c>
      <c r="D12" s="3">
        <v>251.74839576328077</v>
      </c>
      <c r="E12" s="4">
        <v>82.91</v>
      </c>
    </row>
    <row r="13" spans="1:8">
      <c r="A13" s="9" t="s">
        <v>60</v>
      </c>
      <c r="B13" s="22">
        <v>44.2</v>
      </c>
      <c r="C13" s="3">
        <v>0.69640000000000002</v>
      </c>
      <c r="D13" s="3">
        <v>185.7</v>
      </c>
      <c r="E13" s="4">
        <v>78.16</v>
      </c>
    </row>
    <row r="14" spans="1:8">
      <c r="A14" s="9" t="s">
        <v>47</v>
      </c>
      <c r="B14" s="3">
        <v>44.2</v>
      </c>
      <c r="C14" s="3">
        <v>0.69640000000000002</v>
      </c>
      <c r="D14" s="3">
        <v>185.7</v>
      </c>
      <c r="E14" s="4">
        <v>78.16</v>
      </c>
    </row>
    <row r="15" spans="1:8">
      <c r="A15" s="16" t="s">
        <v>22</v>
      </c>
      <c r="B15" s="2">
        <v>79.730222232833995</v>
      </c>
      <c r="C15" s="3">
        <v>4.6898905908277499E-2</v>
      </c>
      <c r="E15" s="4" t="s">
        <v>26</v>
      </c>
    </row>
    <row r="16" spans="1:8">
      <c r="A16" s="5" t="s">
        <v>23</v>
      </c>
      <c r="B16" s="2">
        <v>49.839511130751802</v>
      </c>
      <c r="C16" s="3">
        <v>4.6898905908277499E-2</v>
      </c>
      <c r="E16" s="4" t="s">
        <v>26</v>
      </c>
      <c r="H16" s="20"/>
    </row>
    <row r="17" spans="1:8">
      <c r="A17" s="5" t="s">
        <v>45</v>
      </c>
      <c r="B17" s="2">
        <v>46</v>
      </c>
      <c r="C17" s="3">
        <v>1</v>
      </c>
      <c r="E17" s="4">
        <v>800</v>
      </c>
    </row>
    <row r="18" spans="1:8">
      <c r="A18" s="5" t="s">
        <v>24</v>
      </c>
      <c r="B18" s="2">
        <v>46</v>
      </c>
      <c r="C18" s="3">
        <v>1</v>
      </c>
      <c r="E18" s="4">
        <v>100.77673095348899</v>
      </c>
    </row>
    <row r="19" spans="1:8">
      <c r="A19" s="5" t="s">
        <v>25</v>
      </c>
      <c r="B19" s="2">
        <v>64.77</v>
      </c>
      <c r="C19" s="3">
        <v>1</v>
      </c>
      <c r="E19" s="4">
        <v>100.77673095348899</v>
      </c>
      <c r="H19" s="20"/>
    </row>
    <row r="20" spans="1:8">
      <c r="A20" s="5" t="s">
        <v>27</v>
      </c>
      <c r="B20" s="2">
        <v>107.6</v>
      </c>
      <c r="C20" s="3">
        <v>0.13219638629678299</v>
      </c>
      <c r="D20" s="3">
        <v>2622.5496464962498</v>
      </c>
      <c r="E20" s="4">
        <v>32.141666666666602</v>
      </c>
    </row>
    <row r="21" spans="1:8">
      <c r="A21" s="5" t="s">
        <v>28</v>
      </c>
      <c r="B21" s="2">
        <v>106.101586260687</v>
      </c>
      <c r="C21" s="3">
        <v>0.12558656698194401</v>
      </c>
      <c r="D21" s="3">
        <v>444.928681619781</v>
      </c>
      <c r="E21" s="4">
        <v>32.141666666666602</v>
      </c>
    </row>
    <row r="22" spans="1:8">
      <c r="A22" s="5" t="s">
        <v>29</v>
      </c>
      <c r="B22" s="2">
        <v>76.584469854469802</v>
      </c>
      <c r="C22" s="3">
        <v>1</v>
      </c>
      <c r="D22" s="3">
        <f>4.187*B22</f>
        <v>320.65917528066507</v>
      </c>
      <c r="E22" s="4">
        <v>800</v>
      </c>
    </row>
    <row r="23" spans="1:8">
      <c r="A23" s="5" t="s">
        <v>30</v>
      </c>
      <c r="B23" s="2">
        <v>98.56</v>
      </c>
      <c r="C23" s="3">
        <v>1</v>
      </c>
      <c r="D23" s="3">
        <f>4.187*B23</f>
        <v>412.67072000000002</v>
      </c>
      <c r="E23" s="4">
        <v>800</v>
      </c>
    </row>
    <row r="24" spans="1:8">
      <c r="A24" s="5" t="s">
        <v>31</v>
      </c>
      <c r="B24" s="2">
        <v>48.336070686070599</v>
      </c>
      <c r="C24" s="3">
        <v>1</v>
      </c>
      <c r="D24" s="3">
        <f>B24*4.187</f>
        <v>202.38312796257762</v>
      </c>
      <c r="E24" s="4">
        <f>E23</f>
        <v>800</v>
      </c>
    </row>
    <row r="25" spans="1:8">
      <c r="A25" s="5" t="s">
        <v>32</v>
      </c>
      <c r="B25" s="2">
        <v>81</v>
      </c>
      <c r="C25" s="3">
        <v>4.9367269377134197E-2</v>
      </c>
      <c r="D25" s="3">
        <v>2474.0814439013302</v>
      </c>
      <c r="E25" s="4">
        <v>43.733333333333299</v>
      </c>
    </row>
    <row r="26" spans="1:8">
      <c r="A26" s="5" t="s">
        <v>35</v>
      </c>
      <c r="B26" s="2">
        <v>508.6</v>
      </c>
      <c r="C26" s="3">
        <v>7.8449999999999998</v>
      </c>
      <c r="D26" s="3">
        <f>[1]!PropsSI("H","T",B26+273.15,"P",C26*10^6,"Water")/1000</f>
        <v>3422.525471918223</v>
      </c>
      <c r="E26" s="4">
        <v>63.4</v>
      </c>
    </row>
    <row r="27" spans="1:8">
      <c r="A27" s="5" t="s">
        <v>37</v>
      </c>
      <c r="B27" s="2">
        <v>195.85257753389442</v>
      </c>
      <c r="C27" s="3">
        <v>0.54900000000000004</v>
      </c>
      <c r="D27" s="3">
        <v>2844.2851295823216</v>
      </c>
      <c r="E27" s="4">
        <f>E26</f>
        <v>63.4</v>
      </c>
    </row>
    <row r="28" spans="1:8">
      <c r="A28" s="5" t="s">
        <v>36</v>
      </c>
      <c r="B28" s="2">
        <v>209.8</v>
      </c>
      <c r="C28" s="3">
        <v>0.61099999999999999</v>
      </c>
      <c r="D28" s="3">
        <f>[1]!PropsSI("H","T",B28+273.15,"P",C28*10^6,"Water")/1000</f>
        <v>2871.4269447672918</v>
      </c>
      <c r="E28" s="4">
        <f>E8</f>
        <v>14.76</v>
      </c>
      <c r="F28" s="3">
        <f>[1]!PropsSI("S","T",B28+273.15,"P",C28*10^6,"Water")/1000</f>
        <v>7.0037387010430008</v>
      </c>
    </row>
    <row r="29" spans="1:8">
      <c r="A29" s="5" t="s">
        <v>42</v>
      </c>
      <c r="B29" s="2">
        <v>197.8</v>
      </c>
      <c r="C29" s="3">
        <v>0.54900000000000004</v>
      </c>
      <c r="D29" s="3">
        <f>[1]!PropsSI("H","T",B29+273.15,"P",C29*10^6,"Water")/1000</f>
        <v>2848.5216025782688</v>
      </c>
      <c r="E29" s="4">
        <f>E28+E27</f>
        <v>78.16</v>
      </c>
      <c r="F29" s="3">
        <f>[1]!PropsSI("S","T",B29+273.15,"P",C29*10^6,"Water")/1000</f>
        <v>7.0036012848044198</v>
      </c>
    </row>
    <row r="30" spans="1:8">
      <c r="A30" s="5" t="s">
        <v>38</v>
      </c>
      <c r="B30" s="2">
        <v>131.4</v>
      </c>
      <c r="C30" s="3">
        <v>0.25419999999999998</v>
      </c>
      <c r="D30" s="3">
        <f>[1]!PropsSI("H","T",B30+273.15,"P",C30*10^6,"Water")/1000</f>
        <v>2724.8615334140964</v>
      </c>
      <c r="E30" s="4">
        <f t="shared" ref="E30:E35" si="0">E29</f>
        <v>78.16</v>
      </c>
      <c r="F30" s="3">
        <f>[1]!PropsSI("S","T",B30+273.15,"P",C30*10^6,"Water")/1000</f>
        <v>7.0657703965611702</v>
      </c>
    </row>
    <row r="31" spans="1:8">
      <c r="A31" s="5" t="s">
        <v>39</v>
      </c>
      <c r="C31" s="3">
        <v>0.1525</v>
      </c>
      <c r="D31" s="3">
        <v>2652</v>
      </c>
      <c r="E31" s="4">
        <f t="shared" si="0"/>
        <v>78.16</v>
      </c>
      <c r="F31" s="3">
        <v>7.109</v>
      </c>
    </row>
    <row r="32" spans="1:8">
      <c r="A32" s="5" t="s">
        <v>40</v>
      </c>
      <c r="C32" s="3">
        <f>C31</f>
        <v>0.1525</v>
      </c>
      <c r="D32" s="3">
        <f>D31</f>
        <v>2652</v>
      </c>
      <c r="E32" s="4">
        <f t="shared" si="0"/>
        <v>78.16</v>
      </c>
    </row>
    <row r="33" spans="1:9">
      <c r="A33" s="5" t="s">
        <v>41</v>
      </c>
      <c r="B33" s="2">
        <v>41.51</v>
      </c>
      <c r="C33" s="3">
        <v>8.0000000000000002E-3</v>
      </c>
      <c r="D33" s="3">
        <v>2341.2543185335167</v>
      </c>
      <c r="E33" s="4">
        <f t="shared" si="0"/>
        <v>78.16</v>
      </c>
    </row>
    <row r="34" spans="1:9" ht="14.5">
      <c r="A34" s="5" t="s">
        <v>49</v>
      </c>
      <c r="B34" s="2">
        <v>41.51</v>
      </c>
      <c r="C34" s="3">
        <v>8.0000000000000002E-3</v>
      </c>
      <c r="D34" s="3">
        <v>173.83980037063873</v>
      </c>
      <c r="E34" s="4">
        <f t="shared" si="0"/>
        <v>78.16</v>
      </c>
      <c r="F34"/>
    </row>
    <row r="35" spans="1:9">
      <c r="A35" s="5" t="s">
        <v>50</v>
      </c>
      <c r="B35" s="2">
        <v>41.51</v>
      </c>
      <c r="C35" s="3">
        <f>C10</f>
        <v>0.69640000000000002</v>
      </c>
      <c r="D35" s="3">
        <v>173.83980037063873</v>
      </c>
      <c r="E35" s="4">
        <f t="shared" si="0"/>
        <v>78.16</v>
      </c>
    </row>
    <row r="36" spans="1:9">
      <c r="A36" s="16" t="s">
        <v>52</v>
      </c>
    </row>
    <row r="37" spans="1:9">
      <c r="A37" s="16" t="s">
        <v>53</v>
      </c>
    </row>
    <row r="38" spans="1:9">
      <c r="A38" s="5" t="s">
        <v>54</v>
      </c>
      <c r="G38" s="18"/>
    </row>
    <row r="39" spans="1:9">
      <c r="A39" s="16" t="s">
        <v>55</v>
      </c>
    </row>
    <row r="40" spans="1:9">
      <c r="A40" s="16" t="s">
        <v>56</v>
      </c>
    </row>
    <row r="43" spans="1:9">
      <c r="F43" s="19"/>
      <c r="G43" s="20"/>
      <c r="H43" s="20"/>
      <c r="I43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gas</vt:lpstr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2022-11-29T08:50:56Z</dcterms:modified>
</cp:coreProperties>
</file>