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OparinMV\Documents\GitHub\GZ\"/>
    </mc:Choice>
  </mc:AlternateContent>
  <xr:revisionPtr revIDLastSave="0" documentId="13_ncr:1_{8BDD8B9C-2F8F-44E7-877F-2E3DEBB2C47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40m3" sheetId="1" r:id="rId1"/>
    <sheet name="250m3" sheetId="2" r:id="rId2"/>
    <sheet name="400m3" sheetId="3" r:id="rId3"/>
    <sheet name="565m3" sheetId="4" r:id="rId4"/>
    <sheet name="Обработка" sheetId="5" r:id="rId5"/>
    <sheet name="Деньги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C8" i="6"/>
  <c r="B8" i="6"/>
  <c r="C7" i="6"/>
  <c r="K7" i="6" s="1"/>
  <c r="B7" i="6"/>
  <c r="C6" i="6"/>
  <c r="B6" i="6"/>
  <c r="C5" i="6"/>
  <c r="B5" i="6"/>
  <c r="D4" i="6"/>
  <c r="C4" i="6"/>
  <c r="B4" i="6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67" i="5"/>
  <c r="B67" i="5"/>
  <c r="E66" i="5"/>
  <c r="B66" i="5"/>
  <c r="E65" i="5"/>
  <c r="B65" i="5"/>
  <c r="E64" i="5"/>
  <c r="B64" i="5"/>
  <c r="E63" i="5"/>
  <c r="B63" i="5"/>
  <c r="E62" i="5"/>
  <c r="B62" i="5"/>
  <c r="E61" i="5"/>
  <c r="B61" i="5"/>
  <c r="E60" i="5"/>
  <c r="B60" i="5"/>
  <c r="E59" i="5"/>
  <c r="B59" i="5"/>
  <c r="E58" i="5"/>
  <c r="B58" i="5"/>
  <c r="E57" i="5"/>
  <c r="B57" i="5"/>
  <c r="E56" i="5"/>
  <c r="B56" i="5"/>
  <c r="E55" i="5"/>
  <c r="B55" i="5"/>
  <c r="E54" i="5"/>
  <c r="B54" i="5"/>
  <c r="E53" i="5"/>
  <c r="B53" i="5"/>
  <c r="I26" i="5"/>
  <c r="H26" i="5"/>
  <c r="G26" i="5"/>
  <c r="D26" i="5"/>
  <c r="C26" i="5"/>
  <c r="F26" i="5" s="1"/>
  <c r="B26" i="5"/>
  <c r="E26" i="5" s="1"/>
  <c r="I25" i="5"/>
  <c r="H25" i="5"/>
  <c r="G25" i="5"/>
  <c r="D25" i="5"/>
  <c r="F25" i="5" s="1"/>
  <c r="C25" i="5"/>
  <c r="B25" i="5"/>
  <c r="E25" i="5" s="1"/>
  <c r="I24" i="5"/>
  <c r="H24" i="5"/>
  <c r="G24" i="5"/>
  <c r="D24" i="5"/>
  <c r="C24" i="5"/>
  <c r="F24" i="5" s="1"/>
  <c r="B24" i="5"/>
  <c r="E24" i="5" s="1"/>
  <c r="I23" i="5"/>
  <c r="H23" i="5"/>
  <c r="G23" i="5"/>
  <c r="D23" i="5"/>
  <c r="C23" i="5"/>
  <c r="F23" i="5" s="1"/>
  <c r="B23" i="5"/>
  <c r="E23" i="5" s="1"/>
  <c r="I22" i="5"/>
  <c r="H22" i="5"/>
  <c r="G22" i="5"/>
  <c r="D22" i="5"/>
  <c r="F22" i="5" s="1"/>
  <c r="C22" i="5"/>
  <c r="B22" i="5"/>
  <c r="E22" i="5" s="1"/>
  <c r="E20" i="5"/>
  <c r="D20" i="5"/>
  <c r="C20" i="5"/>
  <c r="F20" i="5" s="1"/>
  <c r="B20" i="5"/>
  <c r="D19" i="5"/>
  <c r="F19" i="5" s="1"/>
  <c r="C19" i="5"/>
  <c r="B19" i="5"/>
  <c r="E19" i="5" s="1"/>
  <c r="D18" i="5"/>
  <c r="C18" i="5"/>
  <c r="F18" i="5" s="1"/>
  <c r="B18" i="5"/>
  <c r="E18" i="5" s="1"/>
  <c r="D17" i="5"/>
  <c r="C17" i="5"/>
  <c r="F17" i="5" s="1"/>
  <c r="B17" i="5"/>
  <c r="E17" i="5" s="1"/>
  <c r="E16" i="5"/>
  <c r="D16" i="5"/>
  <c r="C16" i="5"/>
  <c r="F16" i="5" s="1"/>
  <c r="B16" i="5"/>
  <c r="I14" i="5"/>
  <c r="H14" i="5"/>
  <c r="G14" i="5"/>
  <c r="D14" i="5"/>
  <c r="E14" i="5" s="1"/>
  <c r="C14" i="5"/>
  <c r="B14" i="5"/>
  <c r="I13" i="5"/>
  <c r="H13" i="5"/>
  <c r="G13" i="5"/>
  <c r="D13" i="5"/>
  <c r="F13" i="5" s="1"/>
  <c r="C13" i="5"/>
  <c r="B13" i="5"/>
  <c r="E13" i="5" s="1"/>
  <c r="I12" i="5"/>
  <c r="H12" i="5"/>
  <c r="G12" i="5"/>
  <c r="D12" i="5"/>
  <c r="C12" i="5"/>
  <c r="J6" i="6" s="1"/>
  <c r="B12" i="5"/>
  <c r="I6" i="6" s="1"/>
  <c r="I11" i="5"/>
  <c r="H11" i="5"/>
  <c r="G11" i="5"/>
  <c r="D11" i="5"/>
  <c r="E11" i="5" s="1"/>
  <c r="C11" i="5"/>
  <c r="F11" i="5" s="1"/>
  <c r="B11" i="5"/>
  <c r="I5" i="6" s="1"/>
  <c r="I10" i="5"/>
  <c r="H10" i="5"/>
  <c r="G10" i="5"/>
  <c r="D10" i="5"/>
  <c r="K4" i="6" s="1"/>
  <c r="C10" i="5"/>
  <c r="B10" i="5"/>
  <c r="D8" i="5"/>
  <c r="C8" i="5"/>
  <c r="I78" i="5" s="1"/>
  <c r="B8" i="5"/>
  <c r="H78" i="5" s="1"/>
  <c r="D7" i="5"/>
  <c r="G7" i="6" s="1"/>
  <c r="G15" i="6" s="1"/>
  <c r="C7" i="5"/>
  <c r="F7" i="5" s="1"/>
  <c r="B7" i="5"/>
  <c r="H77" i="5" s="1"/>
  <c r="D6" i="5"/>
  <c r="J76" i="5" s="1"/>
  <c r="C6" i="5"/>
  <c r="F6" i="6" s="1"/>
  <c r="F14" i="6" s="1"/>
  <c r="B6" i="5"/>
  <c r="E6" i="5" s="1"/>
  <c r="E5" i="5"/>
  <c r="D5" i="5"/>
  <c r="C5" i="5"/>
  <c r="I75" i="5" s="1"/>
  <c r="B5" i="5"/>
  <c r="D4" i="5"/>
  <c r="G4" i="6" s="1"/>
  <c r="G12" i="6" s="1"/>
  <c r="C4" i="5"/>
  <c r="F4" i="6" s="1"/>
  <c r="F12" i="6" s="1"/>
  <c r="B4" i="5"/>
  <c r="E4" i="6" s="1"/>
  <c r="E12" i="6" s="1"/>
  <c r="J4" i="6" l="1"/>
  <c r="J12" i="6" s="1"/>
  <c r="E21" i="6" s="1"/>
  <c r="K78" i="5"/>
  <c r="L78" i="5"/>
  <c r="H75" i="5"/>
  <c r="K75" i="5" s="1"/>
  <c r="J78" i="5"/>
  <c r="K6" i="6"/>
  <c r="K14" i="6" s="1"/>
  <c r="G23" i="6" s="1"/>
  <c r="F53" i="6" s="1"/>
  <c r="J5" i="6"/>
  <c r="J13" i="6" s="1"/>
  <c r="J75" i="5"/>
  <c r="L75" i="5" s="1"/>
  <c r="E12" i="5"/>
  <c r="F14" i="5"/>
  <c r="K8" i="6"/>
  <c r="O8" i="6" s="1"/>
  <c r="S8" i="6" s="1"/>
  <c r="F4" i="5"/>
  <c r="E6" i="6"/>
  <c r="E14" i="6" s="1"/>
  <c r="G6" i="6"/>
  <c r="G14" i="6" s="1"/>
  <c r="E4" i="5"/>
  <c r="G8" i="6"/>
  <c r="G16" i="6" s="1"/>
  <c r="K12" i="6"/>
  <c r="G21" i="6" s="1"/>
  <c r="F51" i="6" s="1"/>
  <c r="O4" i="6"/>
  <c r="S4" i="6" s="1"/>
  <c r="J14" i="6"/>
  <c r="E23" i="6" s="1"/>
  <c r="M6" i="6"/>
  <c r="O7" i="6"/>
  <c r="S7" i="6" s="1"/>
  <c r="K15" i="6"/>
  <c r="G24" i="6" s="1"/>
  <c r="F54" i="6" s="1"/>
  <c r="I13" i="6"/>
  <c r="K16" i="6"/>
  <c r="G25" i="6" s="1"/>
  <c r="F55" i="6" s="1"/>
  <c r="I14" i="6"/>
  <c r="F23" i="6" s="1"/>
  <c r="N6" i="6"/>
  <c r="E7" i="6"/>
  <c r="E15" i="6" s="1"/>
  <c r="F5" i="5"/>
  <c r="F12" i="5"/>
  <c r="J77" i="5"/>
  <c r="K77" i="5" s="1"/>
  <c r="K5" i="6"/>
  <c r="F7" i="6"/>
  <c r="F15" i="6" s="1"/>
  <c r="H74" i="5"/>
  <c r="E8" i="6"/>
  <c r="E16" i="6" s="1"/>
  <c r="I77" i="5"/>
  <c r="E8" i="5"/>
  <c r="I74" i="5"/>
  <c r="I7" i="6"/>
  <c r="F8" i="6"/>
  <c r="F16" i="6" s="1"/>
  <c r="F8" i="5"/>
  <c r="J74" i="5"/>
  <c r="H76" i="5"/>
  <c r="K76" i="5" s="1"/>
  <c r="J7" i="6"/>
  <c r="I76" i="5"/>
  <c r="L76" i="5" s="1"/>
  <c r="I8" i="6"/>
  <c r="F6" i="5"/>
  <c r="J8" i="6"/>
  <c r="E5" i="6"/>
  <c r="E13" i="6" s="1"/>
  <c r="E22" i="6" s="1"/>
  <c r="E10" i="5"/>
  <c r="F10" i="5"/>
  <c r="I4" i="6"/>
  <c r="F5" i="6"/>
  <c r="F13" i="6" s="1"/>
  <c r="G5" i="6"/>
  <c r="G13" i="6" s="1"/>
  <c r="E7" i="5"/>
  <c r="Q6" i="6" l="1"/>
  <c r="M4" i="6"/>
  <c r="Q4" i="6" s="1"/>
  <c r="L74" i="5"/>
  <c r="O6" i="6"/>
  <c r="S6" i="6" s="1"/>
  <c r="L77" i="5"/>
  <c r="R6" i="6"/>
  <c r="K74" i="5"/>
  <c r="I21" i="6"/>
  <c r="D51" i="6"/>
  <c r="I23" i="6"/>
  <c r="D53" i="6"/>
  <c r="M8" i="6"/>
  <c r="Q8" i="6" s="1"/>
  <c r="J16" i="6"/>
  <c r="E25" i="6" s="1"/>
  <c r="J23" i="6"/>
  <c r="E53" i="6"/>
  <c r="D52" i="6"/>
  <c r="M5" i="6"/>
  <c r="G22" i="6"/>
  <c r="F52" i="6" s="1"/>
  <c r="N8" i="6"/>
  <c r="R8" i="6" s="1"/>
  <c r="I16" i="6"/>
  <c r="F25" i="6" s="1"/>
  <c r="N5" i="6"/>
  <c r="O5" i="6"/>
  <c r="S5" i="6" s="1"/>
  <c r="K13" i="6"/>
  <c r="F22" i="6"/>
  <c r="J15" i="6"/>
  <c r="E24" i="6" s="1"/>
  <c r="M7" i="6"/>
  <c r="Q7" i="6" s="1"/>
  <c r="I12" i="6"/>
  <c r="F21" i="6" s="1"/>
  <c r="N4" i="6"/>
  <c r="R4" i="6" s="1"/>
  <c r="I15" i="6"/>
  <c r="F24" i="6" s="1"/>
  <c r="N7" i="6"/>
  <c r="R7" i="6" s="1"/>
  <c r="Q5" i="6" l="1"/>
  <c r="D54" i="6"/>
  <c r="I24" i="6"/>
  <c r="D55" i="6"/>
  <c r="I25" i="6"/>
  <c r="E51" i="6"/>
  <c r="J21" i="6"/>
  <c r="I22" i="6"/>
  <c r="J22" i="6"/>
  <c r="E52" i="6"/>
  <c r="R5" i="6"/>
  <c r="E55" i="6"/>
  <c r="J25" i="6"/>
  <c r="E54" i="6"/>
  <c r="J24" i="6"/>
</calcChain>
</file>

<file path=xl/sharedStrings.xml><?xml version="1.0" encoding="utf-8"?>
<sst xmlns="http://schemas.openxmlformats.org/spreadsheetml/2006/main" count="188" uniqueCount="76">
  <si>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</si>
  <si>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</si>
  <si>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</si>
  <si>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</si>
  <si>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</si>
  <si>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</si>
  <si>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</si>
  <si>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</si>
  <si>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</si>
  <si>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</si>
  <si>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</si>
  <si>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</si>
  <si>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</si>
  <si>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</si>
  <si>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</si>
  <si>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</si>
  <si>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Бак аккумулятор под давлением</t>
  </si>
  <si>
    <t>1000 м3</t>
  </si>
  <si>
    <t>бак цилиндрический D=6 H= 10 kol-vo = 2</t>
  </si>
  <si>
    <t>Суммарная мощность НЕТТО энергоблоков</t>
  </si>
  <si>
    <t>День (нагрузка номинальная 100%)</t>
  </si>
  <si>
    <t>t air, C</t>
  </si>
  <si>
    <t>зарядка, МВт</t>
  </si>
  <si>
    <t>разрядка, МВт</t>
  </si>
  <si>
    <t>нет аккум, МВт</t>
  </si>
  <si>
    <t>разность зарядка-нетаккум, МВт</t>
  </si>
  <si>
    <t>разность разрядка-нетаккум, МВт</t>
  </si>
  <si>
    <t>Нагрузка,%</t>
  </si>
  <si>
    <t>Ночь (нагрузка минимальная)</t>
  </si>
  <si>
    <t>Нагрузка зарядки ,%</t>
  </si>
  <si>
    <t>Нагрузка разрядки,%</t>
  </si>
  <si>
    <t>Нагрузка без аккум,%</t>
  </si>
  <si>
    <t>Бак аккумулятор атмосферный</t>
  </si>
  <si>
    <t>погрешность вычислений бака под давлением</t>
  </si>
  <si>
    <t>Погрешность Минимум-максимум теплофикационная мощность турбины, %</t>
  </si>
  <si>
    <t>атмосферный тип,%</t>
  </si>
  <si>
    <t>Нет аккум</t>
  </si>
  <si>
    <t>зарядка</t>
  </si>
  <si>
    <t>Разрядка</t>
  </si>
  <si>
    <t>Qнр, МДж/кг</t>
  </si>
  <si>
    <t>Расход топлива кг/ч</t>
  </si>
  <si>
    <t>день</t>
  </si>
  <si>
    <t>ночь</t>
  </si>
  <si>
    <t>МОЩНОСТЬ СРЕДНЯЯ, МВТ</t>
  </si>
  <si>
    <t>Разность Мощностей относительно без аккум, МВТ</t>
  </si>
  <si>
    <t>день разрядка-ноч-разрядка</t>
  </si>
  <si>
    <t>ночь разрядка-день-зарядка</t>
  </si>
  <si>
    <t>без аккум</t>
  </si>
  <si>
    <t>То что скинет Дима (ОБНОВИТЬ)</t>
  </si>
  <si>
    <t xml:space="preserve">Результаты </t>
  </si>
  <si>
    <t>Прибыль только с продажи электроэнергии в рублях, млн руб</t>
  </si>
  <si>
    <t>Прибыль в процентах относительно без аккум</t>
  </si>
  <si>
    <t xml:space="preserve">Прибыль от продажи электроэнергии в пик </t>
  </si>
  <si>
    <t>Прибыль от продажи электроэнергии в провал</t>
  </si>
  <si>
    <t>Днем- зарядка, ночью-разрядка</t>
  </si>
  <si>
    <t>Днем- разрядка, ночью-зарядка</t>
  </si>
  <si>
    <t xml:space="preserve">Без аккум </t>
  </si>
  <si>
    <t>Т</t>
  </si>
  <si>
    <t>Пик</t>
  </si>
  <si>
    <t>Провал</t>
  </si>
  <si>
    <t>Аккум зарядка</t>
  </si>
  <si>
    <t>Аккум разрядка</t>
  </si>
  <si>
    <t>Без Аккум</t>
  </si>
  <si>
    <t>Маржинальная прибыль</t>
  </si>
  <si>
    <t>доход от продажи ээ - расходы на топливо</t>
  </si>
  <si>
    <t>цена топлива</t>
  </si>
  <si>
    <t>Сумма маржинальной прибыли</t>
  </si>
  <si>
    <t>Приращения</t>
  </si>
  <si>
    <t>Зарядка день-разрядка ночь</t>
  </si>
  <si>
    <t>Зарядка ночь разрядка день</t>
  </si>
  <si>
    <t>Без аккум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</si>
  <si>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</si>
  <si>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</si>
  <si>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</si>
  <si>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</si>
  <si>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Нет Аккум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</si>
</sst>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3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0" borderId="2" xfId="0" applyBorder="1"/>
    <xf numFmtId="0" fontId="0" fillId="4" borderId="2" xfId="0" applyFill="1" applyBorder="1"/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под давлением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C-46EC-B9FA-60EA11A6624E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C-46EC-B9FA-60EA11A6624E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DC-46EC-B9FA-60EA11A6624E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DC-46EC-B9FA-60EA11A6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A-4AE8-A580-A054833AEEDF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A-4AE8-A580-A054833AEEDF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A-4AE8-A580-A054833A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атмосферные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Обработка!$E$16:$E$20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DB-4BEE-B436-97D72171947D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Обработка!$E$22:$E$26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DB-4BEE-B436-97D72171947D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Обработка!$F$16:$F$20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DB-4BEE-B436-97D72171947D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Обработка!$F$22:$F$26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DB-4BEE-B436-97D72171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5BA-8C10-70735F4A0550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0-45BA-8C10-70735F4A0550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0-45BA-8C10-70735F4A0550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70-45BA-8C10-70735F4A0550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70-45BA-8C10-70735F4A0550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70-45BA-8C10-70735F4A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E-2"/>
              <c:y val="0.2302657568283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8-4929-A9BA-67B1989D5D1E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8-4929-A9BA-67B1989D5D1E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38-4929-A9BA-67B1989D5D1E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38-4929-A9BA-67B1989D5D1E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38-4929-A9BA-67B1989D5D1E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38-4929-A9BA-67B1989D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E-47D6-A0DE-279620C2BB27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E-47D6-A0DE-279620C2BB27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E-47D6-A0DE-279620C2BB27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E-47D6-A0DE-279620C2BB27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2E-47D6-A0DE-279620C2BB27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2E-47D6-A0DE-279620C2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796513838740964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под давлением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'140m3'!$B$7:$B$11</c:f>
              <c:numCache>
                <c:formatCode>General</c:formatCode>
                <c:ptCount val="5"/>
              </c:numCache>
            </c:numRef>
          </c:xVal>
          <c:yVal>
            <c:numRef>
              <c:f>'140m3'!$K$7:$K$11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B-4482-B2FE-86A26010FC9C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'400m3'!$B$7:$B$11</c:f>
              <c:numCache>
                <c:formatCode>General</c:formatCode>
                <c:ptCount val="5"/>
              </c:numCache>
            </c:numRef>
          </c:xVal>
          <c:yVal>
            <c:numRef>
              <c:f>'400m3'!$K$7:$K$11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B-4482-B2FE-86A26010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73649627147675889"/>
          <c:h val="0.10317847550139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2-4EFA-8B91-A30328EF7201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2-4EFA-8B91-A30328EF7201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2-4EFA-8B91-A30328EF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E-4715-882C-5132D5E16D0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E-4715-882C-5132D5E16D0C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8E-4715-882C-5132D5E1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CA-4A37-A16B-3688FC027054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CA-4A37-A16B-3688FC02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6000436273E-2"/>
              <c:y val="0.12770514843573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27</xdr:row>
      <xdr:rowOff>180976</xdr:rowOff>
    </xdr:from>
    <xdr:to>
      <xdr:col>4</xdr:col>
      <xdr:colOff>1454524</xdr:colOff>
      <xdr:row>48</xdr:row>
      <xdr:rowOff>10762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160243</xdr:colOff>
      <xdr:row>27</xdr:row>
      <xdr:rowOff>108696</xdr:rowOff>
    </xdr:from>
    <xdr:to>
      <xdr:col>8</xdr:col>
      <xdr:colOff>1913404</xdr:colOff>
      <xdr:row>47</xdr:row>
      <xdr:rowOff>128982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30416</xdr:colOff>
      <xdr:row>46</xdr:row>
      <xdr:rowOff>54428</xdr:rowOff>
    </xdr:from>
    <xdr:to>
      <xdr:col>25</xdr:col>
      <xdr:colOff>597787</xdr:colOff>
      <xdr:row>71</xdr:row>
      <xdr:rowOff>7931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526677</xdr:colOff>
      <xdr:row>46</xdr:row>
      <xdr:rowOff>78441</xdr:rowOff>
    </xdr:from>
    <xdr:to>
      <xdr:col>13</xdr:col>
      <xdr:colOff>18283</xdr:colOff>
      <xdr:row>71</xdr:row>
      <xdr:rowOff>31944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1106327</xdr:colOff>
      <xdr:row>24</xdr:row>
      <xdr:rowOff>143640</xdr:rowOff>
    </xdr:from>
    <xdr:to>
      <xdr:col>20</xdr:col>
      <xdr:colOff>339179</xdr:colOff>
      <xdr:row>49</xdr:row>
      <xdr:rowOff>97143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8</xdr:row>
      <xdr:rowOff>66675</xdr:rowOff>
    </xdr:from>
    <xdr:to>
      <xdr:col>19</xdr:col>
      <xdr:colOff>200025</xdr:colOff>
      <xdr:row>25</xdr:row>
      <xdr:rowOff>39228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29</xdr:row>
      <xdr:rowOff>19050</xdr:rowOff>
    </xdr:from>
    <xdr:to>
      <xdr:col>7</xdr:col>
      <xdr:colOff>600075</xdr:colOff>
      <xdr:row>45</xdr:row>
      <xdr:rowOff>182103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19050</xdr:rowOff>
    </xdr:from>
    <xdr:to>
      <xdr:col>16</xdr:col>
      <xdr:colOff>381000</xdr:colOff>
      <xdr:row>45</xdr:row>
      <xdr:rowOff>182103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981075</xdr:colOff>
      <xdr:row>47</xdr:row>
      <xdr:rowOff>76200</xdr:rowOff>
    </xdr:from>
    <xdr:to>
      <xdr:col>15</xdr:col>
      <xdr:colOff>38100</xdr:colOff>
      <xdr:row>66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workbookViewId="0">
      <selection activeCell="B28" sqref="B28"/>
    </sheetView>
  </sheetViews>
  <sheetFormatPr defaultRowHeight="15" x14ac:dyDescent="0.25"/>
  <sheetData>
    <row r="1" spans="1:16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"/>
  <sheetViews>
    <sheetView workbookViewId="0">
      <selection activeCell="A2" sqref="A2:P13"/>
    </sheetView>
  </sheetViews>
  <sheetFormatPr defaultRowHeight="15" x14ac:dyDescent="0.25"/>
  <sheetData>
    <row r="1" spans="1:16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"/>
  <sheetViews>
    <sheetView workbookViewId="0">
      <selection activeCell="A2" sqref="A2:XFD26"/>
    </sheetView>
  </sheetViews>
  <sheetFormatPr defaultRowHeight="15" x14ac:dyDescent="0.25"/>
  <sheetData>
    <row r="1" spans="1:1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3"/>
  <sheetViews>
    <sheetView tabSelected="1" workbookViewId="0">
      <selection activeCell="F18" sqref="F18"/>
    </sheetView>
  </sheetViews>
  <sheetFormatPr defaultRowHeight="15" x14ac:dyDescent="0.25"/>
  <sheetData>
    <row r="1" spans="1:1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33" spans="3:3" x14ac:dyDescent="0.25">
      <c r="C33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topLeftCell="E1" zoomScale="85" zoomScaleNormal="85" workbookViewId="0">
      <selection activeCell="A9" sqref="A9"/>
    </sheetView>
  </sheetViews>
  <sheetFormatPr defaultRowHeight="15" x14ac:dyDescent="0.25"/>
  <cols>
    <col min="1" max="1" width="8.28515625" customWidth="1"/>
    <col min="2" max="2" width="23.5703125" customWidth="1"/>
    <col min="3" max="3" width="21.85546875" customWidth="1"/>
    <col min="4" max="4" width="30.5703125" customWidth="1"/>
    <col min="5" max="5" width="31.7109375" customWidth="1"/>
    <col min="6" max="6" width="32" customWidth="1"/>
    <col min="7" max="7" width="19.5703125" customWidth="1"/>
    <col min="8" max="8" width="23.42578125" customWidth="1"/>
    <col min="9" max="9" width="29.42578125" customWidth="1"/>
    <col min="10" max="10" width="25.5703125" customWidth="1"/>
    <col min="11" max="11" width="14.5703125" customWidth="1"/>
    <col min="12" max="12" width="16.140625" customWidth="1"/>
  </cols>
  <sheetData>
    <row r="1" spans="1:9" x14ac:dyDescent="0.25">
      <c r="B1" t="s">
        <v>16</v>
      </c>
      <c r="D1" t="s">
        <v>17</v>
      </c>
      <c r="E1" t="s">
        <v>18</v>
      </c>
    </row>
    <row r="2" spans="1:9" x14ac:dyDescent="0.25">
      <c r="B2" t="s">
        <v>19</v>
      </c>
      <c r="D2" s="1" t="s">
        <v>20</v>
      </c>
    </row>
    <row r="3" spans="1:9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</row>
    <row r="4" spans="1:9" x14ac:dyDescent="0.25">
      <c r="A4">
        <v>-29</v>
      </c>
      <c r="B4">
        <f>'140m3'!D7+'140m3'!F7-'140m3'!G7-'140m3'!H7-'140m3'!I7</f>
        <v>0</v>
      </c>
      <c r="C4">
        <f>'140m3'!D12+'140m3'!F12-'140m3'!G12-'140m3'!H12-'140m3'!I12</f>
        <v>0</v>
      </c>
      <c r="D4">
        <f>'140m3'!D2+'140m3'!F2-'140m3'!G2-'140m3'!H2-'140m3'!I2</f>
        <v>0</v>
      </c>
      <c r="E4">
        <f>B4-D4</f>
        <v>0</v>
      </c>
      <c r="F4">
        <f>C4-D4</f>
        <v>0</v>
      </c>
      <c r="G4">
        <v>100</v>
      </c>
    </row>
    <row r="5" spans="1:9" x14ac:dyDescent="0.25">
      <c r="A5">
        <v>-15</v>
      </c>
      <c r="B5">
        <f>'140m3'!D8+'140m3'!F8-'140m3'!G8-'140m3'!H8-'140m3'!I8</f>
        <v>0</v>
      </c>
      <c r="C5">
        <f>'140m3'!D13+'140m3'!F13-'140m3'!G13-'140m3'!H13-'140m3'!I13</f>
        <v>0</v>
      </c>
      <c r="D5">
        <f>'140m3'!D3+'140m3'!F3-'140m3'!G3-'140m3'!H3-'140m3'!I3</f>
        <v>0</v>
      </c>
      <c r="E5">
        <f>B5-D5</f>
        <v>0</v>
      </c>
      <c r="F5">
        <f>C5-D5</f>
        <v>0</v>
      </c>
      <c r="G5">
        <v>100</v>
      </c>
    </row>
    <row r="6" spans="1:9" x14ac:dyDescent="0.25">
      <c r="A6">
        <v>0</v>
      </c>
      <c r="B6">
        <f>'140m3'!D9+'140m3'!F9-'140m3'!G9-'140m3'!H9-'140m3'!I9</f>
        <v>0</v>
      </c>
      <c r="C6">
        <f>'140m3'!D14+'140m3'!F14-'140m3'!G14-'140m3'!H14-'140m3'!I14</f>
        <v>0</v>
      </c>
      <c r="D6">
        <f>'140m3'!D4+'140m3'!F4-'140m3'!G4-'140m3'!H4-'140m3'!I4</f>
        <v>0</v>
      </c>
      <c r="E6">
        <f>B6-D6</f>
        <v>0</v>
      </c>
      <c r="F6">
        <f>C6-D6</f>
        <v>0</v>
      </c>
      <c r="G6">
        <v>100</v>
      </c>
    </row>
    <row r="7" spans="1:9" x14ac:dyDescent="0.25">
      <c r="A7">
        <v>8</v>
      </c>
      <c r="B7">
        <f>'140m3'!D10+'140m3'!F10-'140m3'!G10-'140m3'!H10-'140m3'!I10</f>
        <v>0</v>
      </c>
      <c r="C7">
        <f>'140m3'!D15+'140m3'!F15-'140m3'!G15-'140m3'!H15-'140m3'!I15</f>
        <v>0</v>
      </c>
      <c r="D7">
        <f>'140m3'!D5+'140m3'!F5-'140m3'!G5-'140m3'!H5-'140m3'!I5</f>
        <v>0</v>
      </c>
      <c r="E7">
        <f>B7-D7</f>
        <v>0</v>
      </c>
      <c r="F7">
        <f>C7-D7</f>
        <v>0</v>
      </c>
      <c r="G7">
        <v>100</v>
      </c>
    </row>
    <row r="8" spans="1:9" x14ac:dyDescent="0.25">
      <c r="A8">
        <v>15</v>
      </c>
      <c r="B8">
        <f>'140m3'!D11+'140m3'!F11-'140m3'!G11-'140m3'!H11-'140m3'!I11</f>
        <v>0</v>
      </c>
      <c r="C8">
        <f>'140m3'!D16+'140m3'!F16-'140m3'!G16-'140m3'!H16-'140m3'!I16</f>
        <v>0</v>
      </c>
      <c r="D8">
        <f>'140m3'!D6+'140m3'!F6-'140m3'!G6-'140m3'!H6-'140m3'!I6</f>
        <v>0</v>
      </c>
      <c r="E8">
        <f>B8-D8</f>
        <v>0</v>
      </c>
      <c r="F8">
        <f>C8-D8</f>
        <v>0</v>
      </c>
      <c r="G8">
        <v>100</v>
      </c>
    </row>
    <row r="9" spans="1:9" x14ac:dyDescent="0.25">
      <c r="D9" s="1" t="s">
        <v>28</v>
      </c>
      <c r="G9" t="s">
        <v>29</v>
      </c>
      <c r="H9" t="s">
        <v>30</v>
      </c>
      <c r="I9" t="s">
        <v>31</v>
      </c>
    </row>
    <row r="10" spans="1:9" x14ac:dyDescent="0.25">
      <c r="A10">
        <v>-29</v>
      </c>
      <c r="B10">
        <f>'250m3'!D7+'250m3'!F7-'250m3'!H7-'250m3'!I7-'250m3'!G7</f>
        <v>0</v>
      </c>
      <c r="C10">
        <f>'250m3'!D12+'250m3'!F12-'250m3'!G12-'250m3'!H12-'250m3'!I12</f>
        <v>0</v>
      </c>
      <c r="D10">
        <f>'250m3'!D2+'250m3'!F2-'250m3'!H2-'250m3'!G2-'250m3'!I2</f>
        <v>0</v>
      </c>
      <c r="E10">
        <f>B10-D10</f>
        <v>0</v>
      </c>
      <c r="F10">
        <f>C10-D10</f>
        <v>0</v>
      </c>
      <c r="G10">
        <f>'250m3'!C7*100</f>
        <v>0</v>
      </c>
      <c r="H10">
        <f>'250m3'!C12*100</f>
        <v>0</v>
      </c>
      <c r="I10">
        <f>'250m3'!C2*100</f>
        <v>0</v>
      </c>
    </row>
    <row r="11" spans="1:9" x14ac:dyDescent="0.25">
      <c r="A11">
        <v>-15</v>
      </c>
      <c r="B11">
        <f>'250m3'!D8+'250m3'!F8-'250m3'!H8-'250m3'!I8-'250m3'!G8</f>
        <v>0</v>
      </c>
      <c r="C11">
        <f>'250m3'!D13+'250m3'!F13-'250m3'!G13-'250m3'!H13-'250m3'!I13</f>
        <v>0</v>
      </c>
      <c r="D11" t="e">
        <f>'250m3'!D3+'250m3'!F3-Минимум</f>
        <v>#NAME?</v>
      </c>
      <c r="E11" t="e">
        <f>B11-D11</f>
        <v>#NAME?</v>
      </c>
      <c r="F11" t="e">
        <f>C11-D11</f>
        <v>#NAME?</v>
      </c>
      <c r="G11">
        <f>'250m3'!C8*100</f>
        <v>0</v>
      </c>
      <c r="H11">
        <f>'250m3'!C13*100</f>
        <v>0</v>
      </c>
      <c r="I11">
        <f>'250m3'!C3*100</f>
        <v>0</v>
      </c>
    </row>
    <row r="12" spans="1:9" x14ac:dyDescent="0.25">
      <c r="A12">
        <v>0</v>
      </c>
      <c r="B12">
        <f>'250m3'!D9+'250m3'!F9-'250m3'!H9-'250m3'!I9-'250m3'!G9</f>
        <v>0</v>
      </c>
      <c r="C12">
        <f>'250m3'!D14+'250m3'!F14-'250m3'!G14-'250m3'!H14-'250m3'!I14</f>
        <v>0</v>
      </c>
      <c r="D12">
        <f>'250m3'!D4+'250m3'!F4-'250m3'!H4-'250m3'!G4-'250m3'!I4</f>
        <v>0</v>
      </c>
      <c r="E12">
        <f>B12-D12</f>
        <v>0</v>
      </c>
      <c r="F12">
        <f>C12-D12</f>
        <v>0</v>
      </c>
      <c r="G12">
        <f>'250m3'!C9*100</f>
        <v>0</v>
      </c>
      <c r="H12">
        <f>'250m3'!C14*100</f>
        <v>0</v>
      </c>
      <c r="I12">
        <f>'250m3'!C4*100</f>
        <v>0</v>
      </c>
    </row>
    <row r="13" spans="1:9" x14ac:dyDescent="0.25">
      <c r="A13">
        <v>8</v>
      </c>
      <c r="B13">
        <f>'250m3'!D10+'250m3'!F10-'250m3'!H10-'250m3'!I10-'250m3'!G10</f>
        <v>0</v>
      </c>
      <c r="C13">
        <f>'250m3'!D15+'250m3'!F15-'250m3'!G15-'250m3'!H15-'250m3'!I15</f>
        <v>0</v>
      </c>
      <c r="D13">
        <f>'250m3'!D5+'250m3'!F5-'250m3'!H5-'250m3'!G5-'250m3'!I5</f>
        <v>0</v>
      </c>
      <c r="E13">
        <f>B13-D13</f>
        <v>0</v>
      </c>
      <c r="F13">
        <f>C13-D13</f>
        <v>0</v>
      </c>
      <c r="G13">
        <f>'250m3'!C10*100</f>
        <v>0</v>
      </c>
      <c r="H13">
        <f>'250m3'!C15*100</f>
        <v>0</v>
      </c>
      <c r="I13">
        <f>'250m3'!C5*100</f>
        <v>0</v>
      </c>
    </row>
    <row r="14" spans="1:9" x14ac:dyDescent="0.25">
      <c r="A14">
        <v>15</v>
      </c>
      <c r="B14">
        <f>'250m3'!D11+'250m3'!F11-'250m3'!H11-'250m3'!I11-'250m3'!G11</f>
        <v>0</v>
      </c>
      <c r="C14">
        <f>'250m3'!D16+'250m3'!F16-'250m3'!G16-'250m3'!H16-'250m3'!I16</f>
        <v>0</v>
      </c>
      <c r="D14">
        <f>'250m3'!D6+'250m3'!F6-'250m3'!H6-'250m3'!G6-'250m3'!I6</f>
        <v>0</v>
      </c>
      <c r="E14">
        <f>B14-D14</f>
        <v>0</v>
      </c>
      <c r="F14">
        <f>C14-D14</f>
        <v>0</v>
      </c>
      <c r="G14">
        <f>'250m3'!C11*100</f>
        <v>0</v>
      </c>
      <c r="H14">
        <f>'250m3'!C16*100</f>
        <v>0</v>
      </c>
      <c r="I14">
        <f>'250m3'!C6*100</f>
        <v>0</v>
      </c>
    </row>
    <row r="15" spans="1:9" x14ac:dyDescent="0.25">
      <c r="B15" t="s">
        <v>32</v>
      </c>
      <c r="D15" s="1" t="s">
        <v>20</v>
      </c>
    </row>
    <row r="16" spans="1:9" x14ac:dyDescent="0.25">
      <c r="A16">
        <v>-29</v>
      </c>
      <c r="B16">
        <f>'400m3'!D7+'400m3'!F7-'400m3'!G7-'400m3'!H7-'400m3'!I7</f>
        <v>0</v>
      </c>
      <c r="C16">
        <f>'400m3'!D12+'400m3'!F12-'400m3'!G12-'400m3'!H12-'400m3'!I12</f>
        <v>0</v>
      </c>
      <c r="D16">
        <f>'400m3'!D2+'400m3'!F2-'400m3'!G2-'400m3'!H2-'400m3'!I2</f>
        <v>0</v>
      </c>
      <c r="E16">
        <f>B16-D16</f>
        <v>0</v>
      </c>
      <c r="F16">
        <f>C16-D16</f>
        <v>0</v>
      </c>
      <c r="G16">
        <v>100</v>
      </c>
    </row>
    <row r="17" spans="1:9" x14ac:dyDescent="0.25">
      <c r="A17">
        <v>-15</v>
      </c>
      <c r="B17">
        <f>'400m3'!D8+'400m3'!F8-'400m3'!G8-'400m3'!H8-'400m3'!I8</f>
        <v>0</v>
      </c>
      <c r="C17">
        <f>'400m3'!D13+'400m3'!F13-'400m3'!G13-'400m3'!H13-'400m3'!I13</f>
        <v>0</v>
      </c>
      <c r="D17">
        <f>'400m3'!D3+'400m3'!F3-'400m3'!G3-'400m3'!H3-'400m3'!I3</f>
        <v>0</v>
      </c>
      <c r="E17">
        <f>B17-D17</f>
        <v>0</v>
      </c>
      <c r="F17">
        <f>C17-D17</f>
        <v>0</v>
      </c>
      <c r="G17">
        <v>100</v>
      </c>
    </row>
    <row r="18" spans="1:9" x14ac:dyDescent="0.25">
      <c r="A18">
        <v>0</v>
      </c>
      <c r="B18">
        <f>'400m3'!D9+'400m3'!F9-'400m3'!G9-'400m3'!H9-'400m3'!I9</f>
        <v>0</v>
      </c>
      <c r="C18">
        <f>'400m3'!D14+'400m3'!F14-'400m3'!G14-'400m3'!H14-'400m3'!I14</f>
        <v>0</v>
      </c>
      <c r="D18">
        <f>'400m3'!D4+'400m3'!F4-'400m3'!G4-'400m3'!H4-'400m3'!I4</f>
        <v>0</v>
      </c>
      <c r="E18">
        <f>B18-D18</f>
        <v>0</v>
      </c>
      <c r="F18">
        <f>C18-D18</f>
        <v>0</v>
      </c>
      <c r="G18">
        <v>100</v>
      </c>
    </row>
    <row r="19" spans="1:9" x14ac:dyDescent="0.25">
      <c r="A19">
        <v>8</v>
      </c>
      <c r="B19">
        <f>'400m3'!D10+'400m3'!F10-'400m3'!G10-'400m3'!H10-'400m3'!I10</f>
        <v>0</v>
      </c>
      <c r="C19">
        <f>'400m3'!D15+'400m3'!F15-'400m3'!G15-'400m3'!H15-'400m3'!I15</f>
        <v>0</v>
      </c>
      <c r="D19">
        <f>'400m3'!D5+'400m3'!F5-'400m3'!G5-'400m3'!H5-'400m3'!I5</f>
        <v>0</v>
      </c>
      <c r="E19">
        <f>B19-D19</f>
        <v>0</v>
      </c>
      <c r="F19">
        <f>C19-D19</f>
        <v>0</v>
      </c>
      <c r="G19">
        <v>100</v>
      </c>
    </row>
    <row r="20" spans="1:9" x14ac:dyDescent="0.25">
      <c r="A20">
        <v>15</v>
      </c>
      <c r="B20">
        <f>'400m3'!D11+'400m3'!F11-'400m3'!G11-'400m3'!H11-'400m3'!I11</f>
        <v>0</v>
      </c>
      <c r="C20">
        <f>'400m3'!D16+'400m3'!F16-'400m3'!G16-'400m3'!H16-'400m3'!I16</f>
        <v>0</v>
      </c>
      <c r="D20">
        <f>'400m3'!D6+'400m3'!F6-'400m3'!G6-'400m3'!H6-'400m3'!I6</f>
        <v>0</v>
      </c>
      <c r="E20">
        <f>B20-D20</f>
        <v>0</v>
      </c>
      <c r="F20">
        <f>C20-D20</f>
        <v>0</v>
      </c>
      <c r="G20">
        <v>100</v>
      </c>
    </row>
    <row r="21" spans="1:9" x14ac:dyDescent="0.25">
      <c r="D21" s="1" t="s">
        <v>28</v>
      </c>
      <c r="G21" t="s">
        <v>29</v>
      </c>
      <c r="H21" t="s">
        <v>30</v>
      </c>
      <c r="I21" t="s">
        <v>31</v>
      </c>
    </row>
    <row r="22" spans="1:9" x14ac:dyDescent="0.25">
      <c r="A22">
        <v>-29</v>
      </c>
      <c r="B22">
        <f>'565m3'!D7+'565m3'!F7-'565m3'!H7-'565m3'!I7-'565m3'!G7</f>
        <v>0</v>
      </c>
      <c r="C22">
        <f>'565m3'!D12+'565m3'!F12-'565m3'!G12-'565m3'!H12-'565m3'!I12</f>
        <v>0</v>
      </c>
      <c r="D22">
        <f>'565m3'!D2+'565m3'!F2-'565m3'!H2-'565m3'!G2-'565m3'!I2</f>
        <v>0</v>
      </c>
      <c r="E22">
        <f>B22-D22</f>
        <v>0</v>
      </c>
      <c r="F22">
        <f>C22-D22</f>
        <v>0</v>
      </c>
      <c r="G22">
        <f>'565m3'!C7*100</f>
        <v>0</v>
      </c>
      <c r="H22">
        <f>'565m3'!C12*100</f>
        <v>0</v>
      </c>
      <c r="I22">
        <f>'565m3'!C2*100</f>
        <v>0</v>
      </c>
    </row>
    <row r="23" spans="1:9" x14ac:dyDescent="0.25">
      <c r="A23">
        <v>-15</v>
      </c>
      <c r="B23">
        <f>'565m3'!D8+'565m3'!F8-'565m3'!H8-'565m3'!I8-'565m3'!G8</f>
        <v>0</v>
      </c>
      <c r="C23">
        <f>'565m3'!D13+'565m3'!F13-'565m3'!G13-'565m3'!H13-'565m3'!I13</f>
        <v>0</v>
      </c>
      <c r="D23">
        <f>'565m3'!D3+'565m3'!F3-'565m3'!H3-'565m3'!G3-'565m3'!I3</f>
        <v>0</v>
      </c>
      <c r="E23">
        <f>B23-D23</f>
        <v>0</v>
      </c>
      <c r="F23">
        <f>C23-D23</f>
        <v>0</v>
      </c>
      <c r="G23">
        <f>'565m3'!C8*100</f>
        <v>0</v>
      </c>
      <c r="H23">
        <f>'565m3'!C13*100</f>
        <v>0</v>
      </c>
      <c r="I23">
        <f>'565m3'!C3*100</f>
        <v>0</v>
      </c>
    </row>
    <row r="24" spans="1:9" x14ac:dyDescent="0.25">
      <c r="A24">
        <v>0</v>
      </c>
      <c r="B24">
        <f>'565m3'!D9+'565m3'!F9-'565m3'!H9-'565m3'!I9-'565m3'!G9</f>
        <v>0</v>
      </c>
      <c r="C24">
        <f>'565m3'!D14+'565m3'!F14-'565m3'!G14-'565m3'!H14-'565m3'!I14</f>
        <v>0</v>
      </c>
      <c r="D24">
        <f>'565m3'!D4+'565m3'!F4-'565m3'!H4-'565m3'!G4-'565m3'!I4</f>
        <v>0</v>
      </c>
      <c r="E24">
        <f>B24-D24</f>
        <v>0</v>
      </c>
      <c r="F24">
        <f>C24-D24</f>
        <v>0</v>
      </c>
      <c r="G24">
        <f>'565m3'!C9*100</f>
        <v>0</v>
      </c>
      <c r="H24">
        <f>'565m3'!C14*100</f>
        <v>0</v>
      </c>
      <c r="I24">
        <f>'565m3'!C4*100</f>
        <v>0</v>
      </c>
    </row>
    <row r="25" spans="1:9" x14ac:dyDescent="0.25">
      <c r="A25">
        <v>8</v>
      </c>
      <c r="B25">
        <f>'565m3'!D10+'565m3'!F10-'565m3'!H10-'565m3'!I10-'565m3'!G10</f>
        <v>0</v>
      </c>
      <c r="C25">
        <f>'565m3'!D15+'565m3'!F15-'565m3'!G15-'565m3'!H15-'565m3'!I15</f>
        <v>0</v>
      </c>
      <c r="D25">
        <f>'565m3'!D5+'565m3'!F5-'565m3'!H5-'565m3'!G5-'565m3'!I5</f>
        <v>0</v>
      </c>
      <c r="E25">
        <f>B25-D25</f>
        <v>0</v>
      </c>
      <c r="F25">
        <f>C25-D25</f>
        <v>0</v>
      </c>
      <c r="G25">
        <f>'565m3'!C10*100</f>
        <v>0</v>
      </c>
      <c r="H25">
        <f>'565m3'!C15*100</f>
        <v>0</v>
      </c>
      <c r="I25">
        <f>'565m3'!C5*100</f>
        <v>0</v>
      </c>
    </row>
    <row r="26" spans="1:9" x14ac:dyDescent="0.25">
      <c r="A26">
        <v>15</v>
      </c>
      <c r="B26">
        <f>'565m3'!D11+'565m3'!F11-'565m3'!H11-'565m3'!I11-'565m3'!G11</f>
        <v>0</v>
      </c>
      <c r="C26">
        <f>'565m3'!D16+'565m3'!F16-'565m3'!G16-'565m3'!H16-'565m3'!I16</f>
        <v>0</v>
      </c>
      <c r="D26">
        <f>'565m3'!D6+'565m3'!F6-'565m3'!H6-'565m3'!G6-'565m3'!I6</f>
        <v>0</v>
      </c>
      <c r="E26">
        <f>B26-D26</f>
        <v>0</v>
      </c>
      <c r="F26">
        <f>C26-D26</f>
        <v>0</v>
      </c>
      <c r="G26">
        <f>'565m3'!C11*100</f>
        <v>0</v>
      </c>
      <c r="H26">
        <f>'565m3'!C16*100</f>
        <v>0</v>
      </c>
      <c r="I26">
        <f>'565m3'!C6*100</f>
        <v>0</v>
      </c>
    </row>
    <row r="51" spans="2:5" x14ac:dyDescent="0.25">
      <c r="B51" t="s">
        <v>33</v>
      </c>
    </row>
    <row r="52" spans="2:5" x14ac:dyDescent="0.25">
      <c r="B52" s="10" t="s">
        <v>34</v>
      </c>
      <c r="C52" s="10"/>
      <c r="D52" s="10"/>
      <c r="E52" s="10" t="s">
        <v>35</v>
      </c>
    </row>
    <row r="53" spans="2:5" x14ac:dyDescent="0.25">
      <c r="B53" s="10" t="e">
        <f>('140m3'!J2-'250m3'!J2)/'140m3'!J2*100</f>
        <v>#DIV/0!</v>
      </c>
      <c r="C53" s="10" t="s">
        <v>36</v>
      </c>
      <c r="D53" s="10"/>
      <c r="E53" s="10" t="e">
        <f>('400m3'!J2-'565m3'!J2)/'400m3'!J2*100</f>
        <v>#DIV/0!</v>
      </c>
    </row>
    <row r="54" spans="2:5" x14ac:dyDescent="0.25">
      <c r="B54" s="10" t="e">
        <f>('140m3'!J3-'250m3'!J3)/'140m3'!J3*100</f>
        <v>#DIV/0!</v>
      </c>
      <c r="C54" s="10" t="s">
        <v>36</v>
      </c>
      <c r="D54" s="10"/>
      <c r="E54" s="10" t="e">
        <f>('400m3'!J3-'565m3'!J3)/'400m3'!J3*100</f>
        <v>#DIV/0!</v>
      </c>
    </row>
    <row r="55" spans="2:5" x14ac:dyDescent="0.25">
      <c r="B55" s="10" t="e">
        <f>('140m3'!J4-'250m3'!J4)/'140m3'!J4*100</f>
        <v>#DIV/0!</v>
      </c>
      <c r="C55" s="10" t="s">
        <v>36</v>
      </c>
      <c r="D55" s="10"/>
      <c r="E55" s="10" t="e">
        <f>('400m3'!J4-'565m3'!J4)/'400m3'!J4*100</f>
        <v>#DIV/0!</v>
      </c>
    </row>
    <row r="56" spans="2:5" x14ac:dyDescent="0.25">
      <c r="B56" s="10" t="e">
        <f>('140m3'!J5-'250m3'!J5)/'140m3'!J5*100</f>
        <v>#DIV/0!</v>
      </c>
      <c r="C56" s="10" t="s">
        <v>36</v>
      </c>
      <c r="D56" s="10"/>
      <c r="E56" s="10" t="e">
        <f>('400m3'!J5-'565m3'!J5)/'400m3'!J5*100</f>
        <v>#DIV/0!</v>
      </c>
    </row>
    <row r="57" spans="2:5" x14ac:dyDescent="0.25">
      <c r="B57" s="10" t="e">
        <f>('140m3'!J6-'250m3'!J6)/'140m3'!J6*100</f>
        <v>#DIV/0!</v>
      </c>
      <c r="C57" s="10" t="s">
        <v>36</v>
      </c>
      <c r="D57" s="10"/>
      <c r="E57" s="10" t="e">
        <f>('400m3'!J6-'565m3'!J6)/'400m3'!J6*100</f>
        <v>#DIV/0!</v>
      </c>
    </row>
    <row r="58" spans="2:5" x14ac:dyDescent="0.25">
      <c r="B58" s="10" t="e">
        <f>('140m3'!J7-'250m3'!J7)/'140m3'!J7*100</f>
        <v>#DIV/0!</v>
      </c>
      <c r="C58" s="10" t="s">
        <v>37</v>
      </c>
      <c r="D58" s="10"/>
      <c r="E58" s="10" t="e">
        <f>('400m3'!J7-'565m3'!J7)/'400m3'!J7*100</f>
        <v>#DIV/0!</v>
      </c>
    </row>
    <row r="59" spans="2:5" x14ac:dyDescent="0.25">
      <c r="B59" s="10" t="e">
        <f>('140m3'!J8-'250m3'!J8)/'140m3'!J8*100</f>
        <v>#DIV/0!</v>
      </c>
      <c r="C59" s="10" t="s">
        <v>37</v>
      </c>
      <c r="D59" s="10"/>
      <c r="E59" s="10" t="e">
        <f>('400m3'!J8-'565m3'!J8)/'400m3'!J8*100</f>
        <v>#DIV/0!</v>
      </c>
    </row>
    <row r="60" spans="2:5" x14ac:dyDescent="0.25">
      <c r="B60" s="10" t="e">
        <f>('140m3'!J9-'250m3'!J9)/'140m3'!J9*100</f>
        <v>#DIV/0!</v>
      </c>
      <c r="C60" s="10" t="s">
        <v>37</v>
      </c>
      <c r="D60" s="10"/>
      <c r="E60" s="10" t="e">
        <f>('400m3'!J9-'565m3'!J9)/'400m3'!J9*100</f>
        <v>#DIV/0!</v>
      </c>
    </row>
    <row r="61" spans="2:5" x14ac:dyDescent="0.25">
      <c r="B61" s="10" t="e">
        <f>('140m3'!J10-'250m3'!J10)/'140m3'!J10*100</f>
        <v>#DIV/0!</v>
      </c>
      <c r="C61" s="10" t="s">
        <v>37</v>
      </c>
      <c r="D61" s="10"/>
      <c r="E61" s="10" t="e">
        <f>('400m3'!J10-'565m3'!J10)/'400m3'!J10*100</f>
        <v>#DIV/0!</v>
      </c>
    </row>
    <row r="62" spans="2:5" x14ac:dyDescent="0.25">
      <c r="B62" s="10" t="e">
        <f>('140m3'!J11-'250m3'!J11)/'140m3'!J11*100</f>
        <v>#DIV/0!</v>
      </c>
      <c r="C62" s="10" t="s">
        <v>37</v>
      </c>
      <c r="D62" s="10"/>
      <c r="E62" s="10" t="e">
        <f>('400m3'!J11-'565m3'!J11)/'400m3'!J11*100</f>
        <v>#DIV/0!</v>
      </c>
    </row>
    <row r="63" spans="2:5" x14ac:dyDescent="0.25">
      <c r="B63" s="10" t="e">
        <f>('140m3'!J12-'250m3'!J12)/'140m3'!J12*100</f>
        <v>#DIV/0!</v>
      </c>
      <c r="C63" s="10" t="s">
        <v>38</v>
      </c>
      <c r="D63" s="10"/>
      <c r="E63" s="10" t="e">
        <f>('400m3'!J12-'565m3'!J12)/'400m3'!J12*100</f>
        <v>#DIV/0!</v>
      </c>
    </row>
    <row r="64" spans="2:5" x14ac:dyDescent="0.25">
      <c r="B64" s="10" t="e">
        <f>('140m3'!J13-'250m3'!J13)/'140m3'!J13*100</f>
        <v>#DIV/0!</v>
      </c>
      <c r="C64" s="10" t="s">
        <v>38</v>
      </c>
      <c r="D64" s="10"/>
      <c r="E64" s="10" t="e">
        <f>('400m3'!J13-'565m3'!J13)/'400m3'!J13*100</f>
        <v>#DIV/0!</v>
      </c>
    </row>
    <row r="65" spans="1:12" x14ac:dyDescent="0.25">
      <c r="B65" s="10" t="e">
        <f>('140m3'!J14-'250m3'!J14)/'140m3'!J14*100</f>
        <v>#DIV/0!</v>
      </c>
      <c r="C65" s="10" t="s">
        <v>38</v>
      </c>
      <c r="D65" s="10"/>
      <c r="E65" s="10" t="e">
        <f>('400m3'!J14-'565m3'!J14)/'400m3'!J14*100</f>
        <v>#DIV/0!</v>
      </c>
    </row>
    <row r="66" spans="1:12" x14ac:dyDescent="0.25">
      <c r="B66" s="10" t="e">
        <f>('140m3'!J15-'250m3'!J15)/'140m3'!J15*100</f>
        <v>#DIV/0!</v>
      </c>
      <c r="C66" s="10" t="s">
        <v>38</v>
      </c>
      <c r="D66" s="10"/>
      <c r="E66" s="10" t="e">
        <f>('400m3'!J15-'565m3'!J15)/'400m3'!J15*100</f>
        <v>#DIV/0!</v>
      </c>
    </row>
    <row r="67" spans="1:12" x14ac:dyDescent="0.25">
      <c r="B67" s="10" t="e">
        <f>('140m3'!J16-'250m3'!J16)/'140m3'!J16*100</f>
        <v>#DIV/0!</v>
      </c>
      <c r="C67" s="10" t="s">
        <v>38</v>
      </c>
      <c r="D67" s="10"/>
      <c r="E67" s="10" t="e">
        <f>('400m3'!J16-'565m3'!J16)/'400m3'!J16*100</f>
        <v>#DIV/0!</v>
      </c>
    </row>
    <row r="70" spans="1:12" x14ac:dyDescent="0.25">
      <c r="B70" s="10" t="s">
        <v>39</v>
      </c>
      <c r="C70" s="10" t="s">
        <v>40</v>
      </c>
      <c r="D70" s="10"/>
      <c r="E70" s="10" t="s">
        <v>40</v>
      </c>
    </row>
    <row r="71" spans="1:12" x14ac:dyDescent="0.25">
      <c r="B71" s="10"/>
      <c r="C71" s="10" t="s">
        <v>41</v>
      </c>
      <c r="D71" s="10"/>
      <c r="E71" s="10" t="s">
        <v>42</v>
      </c>
    </row>
    <row r="72" spans="1:12" x14ac:dyDescent="0.25">
      <c r="A72">
        <v>-29</v>
      </c>
      <c r="B72" s="10">
        <v>48.3</v>
      </c>
      <c r="C72" s="10" t="e">
        <f>3600*('140m3'!D2)/($B$72*'140m3'!E2/100)</f>
        <v>#DIV/0!</v>
      </c>
      <c r="D72" s="10" t="s">
        <v>36</v>
      </c>
      <c r="E72" s="10" t="e">
        <f>3600*('250m3'!D2)/($B$72*'250m3'!E2/100)</f>
        <v>#DIV/0!</v>
      </c>
      <c r="F72" s="10" t="s">
        <v>36</v>
      </c>
      <c r="H72" t="s">
        <v>43</v>
      </c>
      <c r="K72" t="s">
        <v>44</v>
      </c>
    </row>
    <row r="73" spans="1:12" x14ac:dyDescent="0.25">
      <c r="A73">
        <v>-15</v>
      </c>
      <c r="B73" s="10"/>
      <c r="C73" s="10" t="e">
        <f>3600*('140m3'!D3)/($B$72*'140m3'!E3/100)</f>
        <v>#DIV/0!</v>
      </c>
      <c r="D73" s="10" t="s">
        <v>36</v>
      </c>
      <c r="E73" s="10" t="e">
        <f>3600*('250m3'!D3)/($B$72*'250m3'!E3/100)</f>
        <v>#DIV/0!</v>
      </c>
      <c r="F73" s="10" t="s">
        <v>36</v>
      </c>
      <c r="G73" s="14"/>
      <c r="H73" s="12" t="s">
        <v>45</v>
      </c>
      <c r="I73" s="11" t="s">
        <v>46</v>
      </c>
      <c r="J73" s="13" t="s">
        <v>47</v>
      </c>
      <c r="K73" s="12" t="s">
        <v>45</v>
      </c>
      <c r="L73" s="11" t="s">
        <v>46</v>
      </c>
    </row>
    <row r="74" spans="1:12" x14ac:dyDescent="0.25">
      <c r="A74">
        <v>0</v>
      </c>
      <c r="B74" s="10"/>
      <c r="C74" s="10" t="e">
        <f>3600*('140m3'!D4)/($B$72*'140m3'!E4/100)</f>
        <v>#DIV/0!</v>
      </c>
      <c r="D74" s="10" t="s">
        <v>36</v>
      </c>
      <c r="E74" s="10" t="e">
        <f>3600*('250m3'!D4)/($B$72*'250m3'!E4/100)</f>
        <v>#DIV/0!</v>
      </c>
      <c r="F74" s="10" t="s">
        <v>36</v>
      </c>
      <c r="G74" s="14">
        <v>-29</v>
      </c>
      <c r="H74" s="12">
        <f>(B4+C10)/2</f>
        <v>0</v>
      </c>
      <c r="I74" s="11">
        <f>(C4+B10)/2</f>
        <v>0</v>
      </c>
      <c r="J74" s="13">
        <f>(D4+D10)/2</f>
        <v>0</v>
      </c>
      <c r="K74" s="12">
        <f>H74-J74</f>
        <v>0</v>
      </c>
      <c r="L74" s="11">
        <f>I74-J74</f>
        <v>0</v>
      </c>
    </row>
    <row r="75" spans="1:12" x14ac:dyDescent="0.25">
      <c r="A75">
        <v>8</v>
      </c>
      <c r="B75" s="10"/>
      <c r="C75" s="10" t="e">
        <f>3600*('140m3'!D5)/($B$72*'140m3'!E5/100)</f>
        <v>#DIV/0!</v>
      </c>
      <c r="D75" s="10" t="s">
        <v>36</v>
      </c>
      <c r="E75" s="10" t="e">
        <f>3600*('250m3'!D5)/($B$72*'250m3'!E5/100)</f>
        <v>#DIV/0!</v>
      </c>
      <c r="F75" s="10" t="s">
        <v>36</v>
      </c>
      <c r="G75" s="14">
        <v>-15</v>
      </c>
      <c r="H75" s="12">
        <f>(B5+C11)/2</f>
        <v>0</v>
      </c>
      <c r="I75" s="11">
        <f>(C5+B11)/2</f>
        <v>0</v>
      </c>
      <c r="J75" s="13" t="e">
        <f>(D5+D11)/2</f>
        <v>#NAME?</v>
      </c>
      <c r="K75" s="12" t="e">
        <f>H75-J75</f>
        <v>#NAME?</v>
      </c>
      <c r="L75" s="11" t="e">
        <f>I75-J75</f>
        <v>#NAME?</v>
      </c>
    </row>
    <row r="76" spans="1:12" x14ac:dyDescent="0.25">
      <c r="A76">
        <v>15</v>
      </c>
      <c r="B76" s="10"/>
      <c r="C76" s="10" t="e">
        <f>3600*('140m3'!D6)/($B$72*'140m3'!E6/100)</f>
        <v>#DIV/0!</v>
      </c>
      <c r="D76" s="10" t="s">
        <v>36</v>
      </c>
      <c r="E76" s="10" t="e">
        <f>3600*('250m3'!D6)/($B$72*'250m3'!E6/100)</f>
        <v>#DIV/0!</v>
      </c>
      <c r="F76" s="10" t="s">
        <v>36</v>
      </c>
      <c r="G76" s="14">
        <v>0</v>
      </c>
      <c r="H76" s="12">
        <f>(B6+C12)/2</f>
        <v>0</v>
      </c>
      <c r="I76" s="11">
        <f>(C6+B12)/2</f>
        <v>0</v>
      </c>
      <c r="J76" s="13">
        <f>(D6+D12)/2</f>
        <v>0</v>
      </c>
      <c r="K76" s="12">
        <f>H76-J76</f>
        <v>0</v>
      </c>
      <c r="L76" s="11">
        <f>I76-J76</f>
        <v>0</v>
      </c>
    </row>
    <row r="77" spans="1:12" x14ac:dyDescent="0.25">
      <c r="A77">
        <v>-29</v>
      </c>
      <c r="B77" s="10"/>
      <c r="C77" s="10" t="e">
        <f>3600*('140m3'!D7)/($B$72*'140m3'!E7/100)</f>
        <v>#DIV/0!</v>
      </c>
      <c r="D77" s="10" t="s">
        <v>37</v>
      </c>
      <c r="E77" s="10" t="e">
        <f>3600*('250m3'!D7)/($B$72*'250m3'!E7/100)</f>
        <v>#DIV/0!</v>
      </c>
      <c r="F77" s="10" t="s">
        <v>37</v>
      </c>
      <c r="G77" s="14">
        <v>8</v>
      </c>
      <c r="H77" s="12">
        <f>(B7+C13)/2</f>
        <v>0</v>
      </c>
      <c r="I77" s="11">
        <f>(C7+B13)/2</f>
        <v>0</v>
      </c>
      <c r="J77" s="13">
        <f>(D7+D13)/2</f>
        <v>0</v>
      </c>
      <c r="K77" s="12">
        <f>H77-J77</f>
        <v>0</v>
      </c>
      <c r="L77" s="11">
        <f>I77-J77</f>
        <v>0</v>
      </c>
    </row>
    <row r="78" spans="1:12" x14ac:dyDescent="0.25">
      <c r="A78">
        <v>-15</v>
      </c>
      <c r="B78" s="10"/>
      <c r="C78" s="10" t="e">
        <f>3600*('140m3'!D8)/($B$72*'140m3'!E8/100)</f>
        <v>#DIV/0!</v>
      </c>
      <c r="D78" s="10" t="s">
        <v>37</v>
      </c>
      <c r="E78" s="10" t="e">
        <f>3600*('250m3'!D8)/($B$72*'250m3'!E8/100)</f>
        <v>#DIV/0!</v>
      </c>
      <c r="F78" s="10" t="s">
        <v>37</v>
      </c>
      <c r="G78" s="14">
        <v>15</v>
      </c>
      <c r="H78" s="12">
        <f>(B8+C14)/2</f>
        <v>0</v>
      </c>
      <c r="I78" s="11">
        <f>(C8+B14)/2</f>
        <v>0</v>
      </c>
      <c r="J78" s="13">
        <f>(D8+D14)/2</f>
        <v>0</v>
      </c>
      <c r="K78" s="12">
        <f>H78-J78</f>
        <v>0</v>
      </c>
      <c r="L78" s="11">
        <f>I78-J78</f>
        <v>0</v>
      </c>
    </row>
    <row r="79" spans="1:12" x14ac:dyDescent="0.25">
      <c r="A79">
        <v>0</v>
      </c>
      <c r="B79" s="10"/>
      <c r="C79" s="10" t="e">
        <f>3600*('140m3'!D9)/($B$72*'140m3'!E9/100)</f>
        <v>#DIV/0!</v>
      </c>
      <c r="D79" s="10" t="s">
        <v>37</v>
      </c>
      <c r="E79" s="10" t="e">
        <f>3600*('250m3'!D9)/($B$72*'250m3'!E9/100)</f>
        <v>#DIV/0!</v>
      </c>
      <c r="F79" s="10" t="s">
        <v>37</v>
      </c>
    </row>
    <row r="80" spans="1:12" x14ac:dyDescent="0.25">
      <c r="A80">
        <v>8</v>
      </c>
      <c r="B80" s="10"/>
      <c r="C80" s="10" t="e">
        <f>3600*('140m3'!D10)/($B$72*'140m3'!E10/100)</f>
        <v>#DIV/0!</v>
      </c>
      <c r="D80" s="10" t="s">
        <v>37</v>
      </c>
      <c r="E80" s="10" t="e">
        <f>3600*('250m3'!D10)/($B$72*'250m3'!E10/100)</f>
        <v>#DIV/0!</v>
      </c>
      <c r="F80" s="10" t="s">
        <v>37</v>
      </c>
    </row>
    <row r="81" spans="1:6" x14ac:dyDescent="0.25">
      <c r="A81">
        <v>15</v>
      </c>
      <c r="B81" s="10"/>
      <c r="C81" s="10" t="e">
        <f>3600*('140m3'!D11)/($B$72*'140m3'!E11/100)</f>
        <v>#DIV/0!</v>
      </c>
      <c r="D81" s="10" t="s">
        <v>37</v>
      </c>
      <c r="E81" s="10" t="e">
        <f>3600*('250m3'!D11)/($B$72*'250m3'!E11/100)</f>
        <v>#DIV/0!</v>
      </c>
      <c r="F81" s="10" t="s">
        <v>37</v>
      </c>
    </row>
    <row r="82" spans="1:6" x14ac:dyDescent="0.25">
      <c r="A82">
        <v>-29</v>
      </c>
      <c r="B82" s="10"/>
      <c r="C82" s="10" t="e">
        <f>3600*('140m3'!D12)/($B$72*'140m3'!E12/100)</f>
        <v>#DIV/0!</v>
      </c>
      <c r="D82" s="10" t="s">
        <v>38</v>
      </c>
      <c r="E82" s="10" t="e">
        <f>3600*('250m3'!D12)/($B$72*'250m3'!E12/100)</f>
        <v>#DIV/0!</v>
      </c>
      <c r="F82" s="10" t="s">
        <v>38</v>
      </c>
    </row>
    <row r="83" spans="1:6" x14ac:dyDescent="0.25">
      <c r="A83">
        <v>-15</v>
      </c>
      <c r="B83" s="10"/>
      <c r="C83" s="10" t="e">
        <f>3600*('140m3'!D13)/($B$72*'140m3'!E13/100)</f>
        <v>#DIV/0!</v>
      </c>
      <c r="D83" s="10" t="s">
        <v>38</v>
      </c>
      <c r="E83" s="10" t="e">
        <f>3600*('250m3'!D13)/($B$72*'250m3'!E13/100)</f>
        <v>#DIV/0!</v>
      </c>
      <c r="F83" s="10" t="s">
        <v>38</v>
      </c>
    </row>
    <row r="84" spans="1:6" x14ac:dyDescent="0.25">
      <c r="A84">
        <v>0</v>
      </c>
      <c r="B84" s="10"/>
      <c r="C84" s="10" t="e">
        <f>3600*('140m3'!D14)/($B$72*'140m3'!E14/100)</f>
        <v>#DIV/0!</v>
      </c>
      <c r="D84" s="10" t="s">
        <v>38</v>
      </c>
      <c r="E84" s="10" t="e">
        <f>3600*('250m3'!D14)/($B$72*'250m3'!E14/100)</f>
        <v>#DIV/0!</v>
      </c>
      <c r="F84" s="10" t="s">
        <v>38</v>
      </c>
    </row>
    <row r="85" spans="1:6" x14ac:dyDescent="0.25">
      <c r="A85">
        <v>8</v>
      </c>
      <c r="B85" s="10"/>
      <c r="C85" s="10" t="e">
        <f>3600*('140m3'!D15)/($B$72*'140m3'!E15/100)</f>
        <v>#DIV/0!</v>
      </c>
      <c r="D85" s="10" t="s">
        <v>38</v>
      </c>
      <c r="E85" s="10" t="e">
        <f>3600*('250m3'!D15)/($B$72*'250m3'!E15/100)</f>
        <v>#DIV/0!</v>
      </c>
      <c r="F85" s="10" t="s">
        <v>38</v>
      </c>
    </row>
    <row r="86" spans="1:6" x14ac:dyDescent="0.25">
      <c r="A86">
        <v>15</v>
      </c>
      <c r="B86" s="10"/>
      <c r="C86" s="10" t="e">
        <f>3600*('140m3'!D16)/($B$72*'140m3'!E16/100)</f>
        <v>#DIV/0!</v>
      </c>
      <c r="D86" s="10" t="s">
        <v>38</v>
      </c>
      <c r="E86" s="10" t="e">
        <f>3600*('250m3'!D16)/($B$72*'250m3'!E16/100)</f>
        <v>#DIV/0!</v>
      </c>
      <c r="F86" s="10" t="s">
        <v>38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5"/>
  <sheetViews>
    <sheetView workbookViewId="0">
      <selection activeCell="G19" sqref="G19"/>
    </sheetView>
  </sheetViews>
  <sheetFormatPr defaultRowHeight="15" x14ac:dyDescent="0.25"/>
  <cols>
    <col min="1" max="1" width="9.5703125" customWidth="1"/>
    <col min="4" max="4" width="17.42578125" customWidth="1"/>
    <col min="5" max="5" width="27.85546875" customWidth="1"/>
    <col min="6" max="6" width="28.140625" customWidth="1"/>
    <col min="7" max="7" width="17.85546875" customWidth="1"/>
    <col min="9" max="9" width="15.42578125" customWidth="1"/>
    <col min="10" max="10" width="18.28515625" customWidth="1"/>
    <col min="11" max="11" width="14.140625" customWidth="1"/>
    <col min="14" max="14" width="19.5703125" customWidth="1"/>
    <col min="15" max="15" width="16.28515625" customWidth="1"/>
    <col min="16" max="16" width="14.28515625" customWidth="1"/>
    <col min="18" max="18" width="15.5703125" customWidth="1"/>
    <col min="19" max="19" width="16.42578125" customWidth="1"/>
    <col min="20" max="20" width="11.140625" customWidth="1"/>
  </cols>
  <sheetData>
    <row r="1" spans="1:19" x14ac:dyDescent="0.25">
      <c r="A1" t="s">
        <v>48</v>
      </c>
      <c r="E1" t="s">
        <v>49</v>
      </c>
      <c r="M1" t="s">
        <v>50</v>
      </c>
      <c r="Q1" t="s">
        <v>51</v>
      </c>
    </row>
    <row r="2" spans="1:19" ht="41.25" customHeight="1" x14ac:dyDescent="0.25">
      <c r="E2" s="2" t="s">
        <v>52</v>
      </c>
      <c r="F2" s="2"/>
      <c r="G2" s="2"/>
      <c r="I2" s="3" t="s">
        <v>53</v>
      </c>
      <c r="J2" s="3"/>
      <c r="K2" s="3"/>
      <c r="M2" s="4" t="s">
        <v>54</v>
      </c>
      <c r="N2" s="5" t="s">
        <v>55</v>
      </c>
      <c r="O2" s="6" t="s">
        <v>56</v>
      </c>
      <c r="Q2" s="4" t="s">
        <v>54</v>
      </c>
      <c r="R2" s="5" t="s">
        <v>55</v>
      </c>
      <c r="S2" s="6" t="s">
        <v>56</v>
      </c>
    </row>
    <row r="3" spans="1:19" x14ac:dyDescent="0.25">
      <c r="A3" s="10" t="s">
        <v>57</v>
      </c>
      <c r="B3" s="10" t="s">
        <v>58</v>
      </c>
      <c r="C3" s="10" t="s">
        <v>59</v>
      </c>
      <c r="E3" s="2" t="s">
        <v>60</v>
      </c>
      <c r="F3" s="2" t="s">
        <v>61</v>
      </c>
      <c r="G3" s="2" t="s">
        <v>62</v>
      </c>
      <c r="I3" s="3" t="s">
        <v>60</v>
      </c>
      <c r="J3" s="3" t="s">
        <v>61</v>
      </c>
      <c r="K3" s="3" t="s">
        <v>62</v>
      </c>
      <c r="M3" s="7"/>
      <c r="N3" s="8"/>
      <c r="O3" s="9"/>
      <c r="Q3" s="7"/>
      <c r="R3" s="8"/>
      <c r="S3" s="9"/>
    </row>
    <row r="4" spans="1:19" x14ac:dyDescent="0.25">
      <c r="A4" s="10">
        <v>-29</v>
      </c>
      <c r="B4" s="10">
        <f>(0.0000292068458214167*A4^5 - 0.000181763266662305*A4^4 - 0.0146406705096931*A4^3 + 0.466723799061245*A4^2 + 0.502480696426503*A4 + 1536.44313667204)/1000</f>
        <v>1.5438335530757965</v>
      </c>
      <c r="C4" s="10">
        <f>(-0.0000384367188130952*A4^5 + 0.000014526740241827*A4^4 + 0.0255916283280886*A4^3 + 0.00493530763260175*A4^2 - 4.81697653485037*A4 + 855.10485500437)/1000</f>
        <v>1.1734492989517744</v>
      </c>
      <c r="D4">
        <f>0.0000358619528053605*A4^5 - 0.000379724657991076*A4^4 - 0.0158829254247223*A4^3 + 0.521492467029231*A4^2 + 0.430287752478577*A4 + 1535.32324024035</f>
        <v>1344.6468351233034</v>
      </c>
      <c r="E4" s="2">
        <f>$B4*Обработка!B4*10^3*4</f>
        <v>0</v>
      </c>
      <c r="F4" s="2">
        <f>$B4*Обработка!C4*10^3*4</f>
        <v>0</v>
      </c>
      <c r="G4" s="2">
        <f>$B4*Обработка!D4*10^3*4</f>
        <v>0</v>
      </c>
      <c r="I4" s="3">
        <f>$C4*Обработка!B10*10^3*4</f>
        <v>0</v>
      </c>
      <c r="J4" s="3">
        <f>$C4*Обработка!C10*10^3*4</f>
        <v>0</v>
      </c>
      <c r="K4" s="3">
        <f>$C4*Обработка!D10*10^3*4</f>
        <v>0</v>
      </c>
      <c r="M4" s="7">
        <f>(J4+E4)/10^6</f>
        <v>0</v>
      </c>
      <c r="N4" s="8">
        <f>(I4+F4)/10^6</f>
        <v>0</v>
      </c>
      <c r="O4" s="9">
        <f>(K4+G4)/10^6</f>
        <v>0</v>
      </c>
      <c r="Q4" s="7" t="e">
        <f t="shared" ref="Q4:S8" si="0">(M4-$O4)/$O4*100</f>
        <v>#DIV/0!</v>
      </c>
      <c r="R4" s="8" t="e">
        <f t="shared" si="0"/>
        <v>#DIV/0!</v>
      </c>
      <c r="S4" s="9" t="e">
        <f t="shared" si="0"/>
        <v>#DIV/0!</v>
      </c>
    </row>
    <row r="5" spans="1:19" x14ac:dyDescent="0.25">
      <c r="A5" s="10">
        <v>-15</v>
      </c>
      <c r="B5" s="10">
        <f>(0.0000292068458214167*A5^5 - 0.000181763266662305*A5^4 - 0.0146406705096931*A5^3 + 0.466723799061245*A5^2 + 0.502480696426503*A5 + 1536.44313667204)/1000</f>
        <v>1.6519503300642193</v>
      </c>
      <c r="C5" s="10">
        <f>(-0.0000384367188130952*A5^5 + 0.000014526740241827*A5^4 + 0.0255916283280886*A5^3 + 0.00493530763260175*A5^2 - 4.81697653485037*A5 + 855.10485500437)/1000</f>
        <v>0.87202150121059863</v>
      </c>
      <c r="E5" s="2">
        <f>$B5*Обработка!B5*10^3*4</f>
        <v>0</v>
      </c>
      <c r="F5" s="2">
        <f>$B5*Обработка!C5*10^3*4</f>
        <v>0</v>
      </c>
      <c r="G5" s="2">
        <f>$B5*Обработка!D5*10^3*4</f>
        <v>0</v>
      </c>
      <c r="I5" s="3">
        <f>$C5*Обработка!B11*10^3*4</f>
        <v>0</v>
      </c>
      <c r="J5" s="3">
        <f>$C5*Обработка!C11*10^3*4</f>
        <v>0</v>
      </c>
      <c r="K5" s="3" t="e">
        <f>$C5*Обработка!D11*10^3*4</f>
        <v>#NAME?</v>
      </c>
      <c r="M5" s="7">
        <f>(J5+E5)/10^6</f>
        <v>0</v>
      </c>
      <c r="N5" s="8">
        <f>(I5+F5)/10^6</f>
        <v>0</v>
      </c>
      <c r="O5" s="9" t="e">
        <f>(K5+G5)/10^6</f>
        <v>#NAME?</v>
      </c>
      <c r="Q5" s="7" t="e">
        <f t="shared" si="0"/>
        <v>#NAME?</v>
      </c>
      <c r="R5" s="8" t="e">
        <f t="shared" si="0"/>
        <v>#NAME?</v>
      </c>
      <c r="S5" s="9" t="e">
        <f t="shared" si="0"/>
        <v>#NAME?</v>
      </c>
    </row>
    <row r="6" spans="1:19" x14ac:dyDescent="0.25">
      <c r="A6" s="10">
        <v>0</v>
      </c>
      <c r="B6" s="10">
        <f>(0.0000292068458214167*A6^5 - 0.000181763266662305*A6^4 - 0.0146406705096931*A6^3 + 0.466723799061245*A6^2 + 0.502480696426503*A6 + 1536.44313667204)/1000</f>
        <v>1.5364431366720401</v>
      </c>
      <c r="C6" s="10">
        <f>(-0.0000384367188130952*A6^5 + 0.000014526740241827*A6^4 + 0.0255916283280886*A6^3 + 0.00493530763260175*A6^2 - 4.81697653485037*A6 + 855.10485500437)/1000</f>
        <v>0.85510485500437006</v>
      </c>
      <c r="E6" s="2">
        <f>$B6*Обработка!B6*10^3*4</f>
        <v>0</v>
      </c>
      <c r="F6" s="2">
        <f>$B6*Обработка!C6*10^3*4</f>
        <v>0</v>
      </c>
      <c r="G6" s="2">
        <f>$B6*Обработка!D6*10^3*4</f>
        <v>0</v>
      </c>
      <c r="I6" s="3">
        <f>$C6*Обработка!B12*10^3*4</f>
        <v>0</v>
      </c>
      <c r="J6" s="3">
        <f>$C6*Обработка!C12*10^3*4</f>
        <v>0</v>
      </c>
      <c r="K6" s="3">
        <f>$C6*Обработка!D12*10^3*4</f>
        <v>0</v>
      </c>
      <c r="M6" s="7">
        <f>(J6+E6)/10^6</f>
        <v>0</v>
      </c>
      <c r="N6" s="8">
        <f>(I6+F6)/10^6</f>
        <v>0</v>
      </c>
      <c r="O6" s="9">
        <f>(K6+G6)/10^6</f>
        <v>0</v>
      </c>
      <c r="Q6" s="7" t="e">
        <f t="shared" si="0"/>
        <v>#DIV/0!</v>
      </c>
      <c r="R6" s="8" t="e">
        <f t="shared" si="0"/>
        <v>#DIV/0!</v>
      </c>
      <c r="S6" s="9" t="e">
        <f t="shared" si="0"/>
        <v>#DIV/0!</v>
      </c>
    </row>
    <row r="7" spans="1:19" x14ac:dyDescent="0.25">
      <c r="A7" s="10">
        <v>8</v>
      </c>
      <c r="B7" s="10">
        <f>(0.0000292068458214167*A7^5 - 0.000181763266662305*A7^4 - 0.0146406705096931*A7^3 + 0.466723799061245*A7^2 + 0.502480696426503*A7 + 1536.44313667204)/1000</f>
        <v>1.5630498296660362</v>
      </c>
      <c r="C7" s="10">
        <f>(-0.0000384367188130952*A7^5 + 0.000014526740241827*A7^4 + 0.0255916283280886*A7^3 + 0.00493530763260175*A7^2 - 4.81697653485037*A7 + 855.10485500437)/1000</f>
        <v>0.82878782324399802</v>
      </c>
      <c r="E7" s="2">
        <f>$B7*Обработка!B7*10^3*4</f>
        <v>0</v>
      </c>
      <c r="F7" s="2">
        <f>$B7*Обработка!C7*10^3*4</f>
        <v>0</v>
      </c>
      <c r="G7" s="2">
        <f>$B7*Обработка!D7*10^3*4</f>
        <v>0</v>
      </c>
      <c r="I7" s="3">
        <f>$C7*Обработка!B13*10^3*4</f>
        <v>0</v>
      </c>
      <c r="J7" s="3">
        <f>$C7*Обработка!C13*10^3*4</f>
        <v>0</v>
      </c>
      <c r="K7" s="3">
        <f>$C7*Обработка!D13*10^3*4</f>
        <v>0</v>
      </c>
      <c r="M7" s="7">
        <f>(J7+E7)/10^6</f>
        <v>0</v>
      </c>
      <c r="N7" s="8">
        <f>(I7+F7)/10^6</f>
        <v>0</v>
      </c>
      <c r="O7" s="9">
        <f>(K7+G7)/10^6</f>
        <v>0</v>
      </c>
      <c r="Q7" s="7" t="e">
        <f t="shared" si="0"/>
        <v>#DIV/0!</v>
      </c>
      <c r="R7" s="8" t="e">
        <f t="shared" si="0"/>
        <v>#DIV/0!</v>
      </c>
      <c r="S7" s="9" t="e">
        <f t="shared" si="0"/>
        <v>#DIV/0!</v>
      </c>
    </row>
    <row r="8" spans="1:19" x14ac:dyDescent="0.25">
      <c r="A8" s="10">
        <v>15</v>
      </c>
      <c r="B8" s="10">
        <f>(0.0000292068458214167*A8^5 - 0.000181763266662305*A8^4 - 0.0146406705096931*A8^3 + 0.466723799061245*A8^2 + 0.502480696426503*A8 + 1536.44313667204)/1000</f>
        <v>1.6125581221078626</v>
      </c>
      <c r="C8" s="10">
        <f>(-0.0000384367188130952*A8^5 + 0.000014526740241827*A8^4 + 0.0255916283280886*A8^3 + 0.00493530763260175*A8^2 - 4.81697653485037*A8 + 855.10485500437)/1000</f>
        <v>0.84187992968229719</v>
      </c>
      <c r="E8" s="2">
        <f>$B8*Обработка!B8*10^3*4</f>
        <v>0</v>
      </c>
      <c r="F8" s="2">
        <f>$B8*Обработка!C8*10^3*4</f>
        <v>0</v>
      </c>
      <c r="G8" s="2">
        <f>$B8*Обработка!D8*10^3*4</f>
        <v>0</v>
      </c>
      <c r="I8" s="3">
        <f>$C8*Обработка!B14*10^3*4</f>
        <v>0</v>
      </c>
      <c r="J8" s="3">
        <f>$C8*Обработка!C14*10^3*4</f>
        <v>0</v>
      </c>
      <c r="K8" s="3">
        <f>$C8*Обработка!D14*10^3*4</f>
        <v>0</v>
      </c>
      <c r="M8" s="7">
        <f>(J8+E8)/10^6</f>
        <v>0</v>
      </c>
      <c r="N8" s="8">
        <f>(I8+F8)/10^6</f>
        <v>0</v>
      </c>
      <c r="O8" s="9">
        <f>(K8+G8)/10^6</f>
        <v>0</v>
      </c>
      <c r="Q8" s="7" t="e">
        <f t="shared" si="0"/>
        <v>#DIV/0!</v>
      </c>
      <c r="R8" s="8" t="e">
        <f t="shared" si="0"/>
        <v>#DIV/0!</v>
      </c>
      <c r="S8" s="9" t="e">
        <f t="shared" si="0"/>
        <v>#DIV/0!</v>
      </c>
    </row>
    <row r="9" spans="1:19" x14ac:dyDescent="0.25">
      <c r="E9" t="s">
        <v>63</v>
      </c>
    </row>
    <row r="10" spans="1:19" x14ac:dyDescent="0.25">
      <c r="E10" t="s">
        <v>64</v>
      </c>
    </row>
    <row r="11" spans="1:19" x14ac:dyDescent="0.25">
      <c r="B11" t="s">
        <v>65</v>
      </c>
      <c r="E11" t="s">
        <v>60</v>
      </c>
      <c r="F11" t="s">
        <v>61</v>
      </c>
      <c r="G11" t="s">
        <v>62</v>
      </c>
    </row>
    <row r="12" spans="1:19" x14ac:dyDescent="0.25">
      <c r="B12">
        <v>4</v>
      </c>
      <c r="E12" s="12" t="e">
        <f>E4-$B$12*Обработка!C77*4</f>
        <v>#DIV/0!</v>
      </c>
      <c r="F12" s="12" t="e">
        <f>F4-$B$12*Обработка!C82*4</f>
        <v>#DIV/0!</v>
      </c>
      <c r="G12" s="12" t="e">
        <f>G4-$B$12*Обработка!C72*4</f>
        <v>#DIV/0!</v>
      </c>
      <c r="I12" s="11" t="e">
        <f>I4-$B$12*Обработка!E77*4</f>
        <v>#DIV/0!</v>
      </c>
      <c r="J12" s="11" t="e">
        <f>J4-$B$12*Обработка!E82*4</f>
        <v>#DIV/0!</v>
      </c>
      <c r="K12" s="11" t="e">
        <f>K4-$B$12*Обработка!E72*4</f>
        <v>#DIV/0!</v>
      </c>
    </row>
    <row r="13" spans="1:19" x14ac:dyDescent="0.25">
      <c r="E13" s="12" t="e">
        <f>E5-$B$12*Обработка!C78*4</f>
        <v>#DIV/0!</v>
      </c>
      <c r="F13" s="12" t="e">
        <f>F5-$B$12*Обработка!C83*4</f>
        <v>#DIV/0!</v>
      </c>
      <c r="G13" s="12" t="e">
        <f>G5-$B$12*Обработка!C73*4</f>
        <v>#DIV/0!</v>
      </c>
      <c r="I13" s="11" t="e">
        <f>I5-$B$12*Обработка!E78*4</f>
        <v>#DIV/0!</v>
      </c>
      <c r="J13" s="11" t="e">
        <f>J5-$B$12*Обработка!E83*4</f>
        <v>#DIV/0!</v>
      </c>
      <c r="K13" s="11" t="e">
        <f>K5-$B$12*Обработка!E73*4</f>
        <v>#NAME?</v>
      </c>
    </row>
    <row r="14" spans="1:19" x14ac:dyDescent="0.25">
      <c r="E14" s="12" t="e">
        <f>E6-$B$12*Обработка!C79*4</f>
        <v>#DIV/0!</v>
      </c>
      <c r="F14" s="12" t="e">
        <f>F6-$B$12*Обработка!C84*4</f>
        <v>#DIV/0!</v>
      </c>
      <c r="G14" s="12" t="e">
        <f>G6-$B$12*Обработка!C74*4</f>
        <v>#DIV/0!</v>
      </c>
      <c r="I14" s="11" t="e">
        <f>I6-$B$12*Обработка!E79*4</f>
        <v>#DIV/0!</v>
      </c>
      <c r="J14" s="11" t="e">
        <f>J6-$B$12*Обработка!E84*4</f>
        <v>#DIV/0!</v>
      </c>
      <c r="K14" s="11" t="e">
        <f>K6-$B$12*Обработка!E74*4</f>
        <v>#DIV/0!</v>
      </c>
    </row>
    <row r="15" spans="1:19" x14ac:dyDescent="0.25">
      <c r="E15" s="12" t="e">
        <f>E7-$B$12*Обработка!C80*4</f>
        <v>#DIV/0!</v>
      </c>
      <c r="F15" s="12" t="e">
        <f>F7-$B$12*Обработка!C85*4</f>
        <v>#DIV/0!</v>
      </c>
      <c r="G15" s="12" t="e">
        <f>G7-$B$12*Обработка!C75*4</f>
        <v>#DIV/0!</v>
      </c>
      <c r="I15" s="11" t="e">
        <f>I7-$B$12*Обработка!E80*4</f>
        <v>#DIV/0!</v>
      </c>
      <c r="J15" s="11" t="e">
        <f>J7-$B$12*Обработка!E85*4</f>
        <v>#DIV/0!</v>
      </c>
      <c r="K15" s="11" t="e">
        <f>K7-$B$12*Обработка!E75*4</f>
        <v>#DIV/0!</v>
      </c>
    </row>
    <row r="16" spans="1:19" x14ac:dyDescent="0.25">
      <c r="B16">
        <f>0.0000358619528053605*A4^5 - 0.000379724657991076*A4^4 - 0.0158829254247223*A4^3 + 0.521492467029231*A4^2 + 0.430287752478577*A4 + 1535.32324024035</f>
        <v>1344.6468351233034</v>
      </c>
      <c r="E16" s="12" t="e">
        <f>E8-$B$12*Обработка!C81*4</f>
        <v>#DIV/0!</v>
      </c>
      <c r="F16" s="12" t="e">
        <f>F8-$B$12*Обработка!C86*4</f>
        <v>#DIV/0!</v>
      </c>
      <c r="G16" s="12" t="e">
        <f>G8-$B$12*Обработка!C76*4</f>
        <v>#DIV/0!</v>
      </c>
      <c r="I16" s="11" t="e">
        <f>I8-$B$12*Обработка!E81*4</f>
        <v>#DIV/0!</v>
      </c>
      <c r="J16" s="11" t="e">
        <f>J8-$B$12*Обработка!E86*4</f>
        <v>#DIV/0!</v>
      </c>
      <c r="K16" s="11" t="e">
        <f>K8-$B$12*Обработка!E76*4</f>
        <v>#DIV/0!</v>
      </c>
    </row>
    <row r="19" spans="1:10" x14ac:dyDescent="0.25">
      <c r="E19" t="s">
        <v>66</v>
      </c>
      <c r="I19" t="s">
        <v>67</v>
      </c>
    </row>
    <row r="20" spans="1:10" ht="30" customHeight="1" x14ac:dyDescent="0.25">
      <c r="E20" s="15" t="s">
        <v>68</v>
      </c>
      <c r="F20" s="5" t="s">
        <v>69</v>
      </c>
      <c r="G20" s="6" t="s">
        <v>70</v>
      </c>
      <c r="I20" s="15" t="s">
        <v>68</v>
      </c>
      <c r="J20" s="5" t="s">
        <v>69</v>
      </c>
    </row>
    <row r="21" spans="1:10" x14ac:dyDescent="0.25">
      <c r="D21" s="14">
        <v>-29</v>
      </c>
      <c r="E21" s="15" t="e">
        <f>(E12+J12)/1000000</f>
        <v>#DIV/0!</v>
      </c>
      <c r="F21" s="5" t="e">
        <f>(I12+F12)/1000000</f>
        <v>#DIV/0!</v>
      </c>
      <c r="G21" s="6" t="e">
        <f>(G12+K12)/1000000</f>
        <v>#DIV/0!</v>
      </c>
      <c r="I21" s="15" t="e">
        <f>E21-G21</f>
        <v>#DIV/0!</v>
      </c>
      <c r="J21" s="5" t="e">
        <f>F21-G21</f>
        <v>#DIV/0!</v>
      </c>
    </row>
    <row r="22" spans="1:10" x14ac:dyDescent="0.25">
      <c r="D22" s="14">
        <v>-15</v>
      </c>
      <c r="E22" s="15" t="e">
        <f>(E13+J13)/1000000</f>
        <v>#DIV/0!</v>
      </c>
      <c r="F22" s="5" t="e">
        <f>(I13+F13)/1000000</f>
        <v>#DIV/0!</v>
      </c>
      <c r="G22" s="6" t="e">
        <f>(G13+K13)/1000000</f>
        <v>#DIV/0!</v>
      </c>
      <c r="I22" s="15" t="e">
        <f>E22-G22</f>
        <v>#DIV/0!</v>
      </c>
      <c r="J22" s="5" t="e">
        <f>F22-G22</f>
        <v>#DIV/0!</v>
      </c>
    </row>
    <row r="23" spans="1:10" x14ac:dyDescent="0.25">
      <c r="D23" s="14">
        <v>0</v>
      </c>
      <c r="E23" s="15" t="e">
        <f>(E14+J14)/1000000</f>
        <v>#DIV/0!</v>
      </c>
      <c r="F23" s="5" t="e">
        <f>(I14+F14)/1000000</f>
        <v>#DIV/0!</v>
      </c>
      <c r="G23" s="6" t="e">
        <f>(G14+K14)/1000000</f>
        <v>#DIV/0!</v>
      </c>
      <c r="I23" s="15" t="e">
        <f>E23-G23</f>
        <v>#DIV/0!</v>
      </c>
      <c r="J23" s="5" t="e">
        <f>F23-G23</f>
        <v>#DIV/0!</v>
      </c>
    </row>
    <row r="24" spans="1:10" x14ac:dyDescent="0.25">
      <c r="D24" s="14">
        <v>8</v>
      </c>
      <c r="E24" s="15" t="e">
        <f>(E15+J15)/1000000</f>
        <v>#DIV/0!</v>
      </c>
      <c r="F24" s="5" t="e">
        <f>(I15+F15)/1000000</f>
        <v>#DIV/0!</v>
      </c>
      <c r="G24" s="6" t="e">
        <f>(G15+K15)/1000000</f>
        <v>#DIV/0!</v>
      </c>
      <c r="I24" s="15" t="e">
        <f>E24-G24</f>
        <v>#DIV/0!</v>
      </c>
      <c r="J24" s="5" t="e">
        <f>F24-G24</f>
        <v>#DIV/0!</v>
      </c>
    </row>
    <row r="25" spans="1:10" x14ac:dyDescent="0.25">
      <c r="D25" s="14">
        <v>15</v>
      </c>
      <c r="E25" s="15" t="e">
        <f>(E16+J16)/1000000</f>
        <v>#DIV/0!</v>
      </c>
      <c r="F25" s="5" t="e">
        <f>(I16+F16)/1000000</f>
        <v>#DIV/0!</v>
      </c>
      <c r="G25" s="6" t="e">
        <f>(G16+K16)/1000000</f>
        <v>#DIV/0!</v>
      </c>
      <c r="I25" s="15" t="e">
        <f>E25-G25</f>
        <v>#DIV/0!</v>
      </c>
      <c r="J25" s="5" t="e">
        <f>F25-G25</f>
        <v>#DIV/0!</v>
      </c>
    </row>
    <row r="28" spans="1:10" ht="17.25" customHeight="1" x14ac:dyDescent="0.25">
      <c r="A28" t="s">
        <v>58</v>
      </c>
      <c r="B28" t="s">
        <v>71</v>
      </c>
    </row>
    <row r="29" spans="1:10" ht="17.25" customHeight="1" x14ac:dyDescent="0.25">
      <c r="A29" t="s">
        <v>72</v>
      </c>
      <c r="B29" t="s">
        <v>73</v>
      </c>
    </row>
    <row r="49" spans="3:6" x14ac:dyDescent="0.25">
      <c r="D49" t="s">
        <v>74</v>
      </c>
    </row>
    <row r="50" spans="3:6" x14ac:dyDescent="0.25">
      <c r="D50" s="15" t="s">
        <v>68</v>
      </c>
      <c r="E50" s="5" t="s">
        <v>69</v>
      </c>
      <c r="F50" s="6" t="s">
        <v>75</v>
      </c>
    </row>
    <row r="51" spans="3:6" x14ac:dyDescent="0.25">
      <c r="C51" s="14">
        <v>-29</v>
      </c>
      <c r="D51" s="15" t="e">
        <f>E21/((Обработка!B4+Обработка!C10)*4)*1000000</f>
        <v>#DIV/0!</v>
      </c>
      <c r="E51" s="5" t="e">
        <f>F21/((Обработка!C4+Обработка!B10)*4)*1000000</f>
        <v>#DIV/0!</v>
      </c>
      <c r="F51" s="6" t="e">
        <f>G21/((Обработка!D4+Обработка!D10)*4)*1000000</f>
        <v>#DIV/0!</v>
      </c>
    </row>
    <row r="52" spans="3:6" x14ac:dyDescent="0.25">
      <c r="C52" s="14">
        <v>-15</v>
      </c>
      <c r="D52" s="15" t="e">
        <f>E22/((Обработка!B5+Обработка!C11)*4)*1000000</f>
        <v>#DIV/0!</v>
      </c>
      <c r="E52" s="5" t="e">
        <f>F22/((Обработка!C5+Обработка!B11)*4)*1000000</f>
        <v>#DIV/0!</v>
      </c>
      <c r="F52" s="6" t="e">
        <f>G22/((Обработка!D5+Обработка!D11)*4)*1000000</f>
        <v>#DIV/0!</v>
      </c>
    </row>
    <row r="53" spans="3:6" x14ac:dyDescent="0.25">
      <c r="C53" s="14">
        <v>0</v>
      </c>
      <c r="D53" s="15" t="e">
        <f>E23/((Обработка!B6+Обработка!C12)*4)*1000000</f>
        <v>#DIV/0!</v>
      </c>
      <c r="E53" s="5" t="e">
        <f>F23/((Обработка!C6+Обработка!B12)*4)*1000000</f>
        <v>#DIV/0!</v>
      </c>
      <c r="F53" s="6" t="e">
        <f>G23/((Обработка!D6+Обработка!D12)*4)*1000000</f>
        <v>#DIV/0!</v>
      </c>
    </row>
    <row r="54" spans="3:6" x14ac:dyDescent="0.25">
      <c r="C54" s="14">
        <v>8</v>
      </c>
      <c r="D54" s="15" t="e">
        <f>E24/((Обработка!B7+Обработка!C13)*4)*1000000</f>
        <v>#DIV/0!</v>
      </c>
      <c r="E54" s="5" t="e">
        <f>F24/((Обработка!C7+Обработка!B13)*4)*1000000</f>
        <v>#DIV/0!</v>
      </c>
      <c r="F54" s="6" t="e">
        <f>G24/((Обработка!D7+Обработка!D13)*4)*1000000</f>
        <v>#DIV/0!</v>
      </c>
    </row>
    <row r="55" spans="3:6" x14ac:dyDescent="0.25">
      <c r="C55" s="14">
        <v>15</v>
      </c>
      <c r="D55" s="15" t="e">
        <f>E25/((Обработка!B8+Обработка!C14)*4)*1000000</f>
        <v>#DIV/0!</v>
      </c>
      <c r="E55" s="5" t="e">
        <f>F25/((Обработка!C8+Обработка!B14)*4)*1000000</f>
        <v>#DIV/0!</v>
      </c>
      <c r="F55" s="6" t="e">
        <f>G25/((Обработка!D8+Обработка!D14)*4)*1000000</f>
        <v>#DIV/0!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140m3</vt:lpstr>
      <vt:lpstr>250m3</vt:lpstr>
      <vt:lpstr>400m3</vt:lpstr>
      <vt:lpstr>565m3</vt:lpstr>
      <vt:lpstr>Обработка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Опарин Максим Витальевич</cp:lastModifiedBy>
  <dcterms:created xsi:type="dcterms:W3CDTF">2015-06-05T18:17:20Z</dcterms:created>
  <dcterms:modified xsi:type="dcterms:W3CDTF">2022-11-21T11:50:57Z</dcterms:modified>
</cp:coreProperties>
</file>