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OparinMV\Documents\GitHub\GZ\"/>
    </mc:Choice>
  </mc:AlternateContent>
  <xr:revisionPtr revIDLastSave="0" documentId="8_{B09BB9BC-DA2E-46FC-9F00-DEFD62D38B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40m3" sheetId="1" r:id="rId1"/>
    <sheet name="250m3 обр" sheetId="7" r:id="rId2"/>
    <sheet name="400m3 обр (2)" sheetId="8" r:id="rId3"/>
    <sheet name="500m3 обр" sheetId="9" r:id="rId4"/>
    <sheet name="250m3" sheetId="2" r:id="rId5"/>
    <sheet name="400m3" sheetId="3" r:id="rId6"/>
    <sheet name="565m3" sheetId="4" r:id="rId7"/>
    <sheet name="Обработка" sheetId="5" r:id="rId8"/>
    <sheet name="Деньги" sheetId="6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" i="1" l="1"/>
  <c r="AA45" i="1"/>
  <c r="AA38" i="1"/>
  <c r="AA39" i="1"/>
  <c r="AA40" i="1"/>
  <c r="AA41" i="1"/>
  <c r="AA42" i="1"/>
  <c r="AA43" i="1"/>
  <c r="AA44" i="1"/>
  <c r="AA37" i="1"/>
  <c r="Z38" i="1"/>
  <c r="Z39" i="1"/>
  <c r="Z40" i="1"/>
  <c r="Z41" i="1"/>
  <c r="Z42" i="1"/>
  <c r="Z43" i="1"/>
  <c r="Z44" i="1"/>
  <c r="Z45" i="1"/>
  <c r="Z37" i="1"/>
  <c r="Y38" i="1"/>
  <c r="Y39" i="1"/>
  <c r="Y40" i="1"/>
  <c r="Y41" i="1"/>
  <c r="Y42" i="1"/>
  <c r="Y43" i="1"/>
  <c r="Y44" i="1"/>
  <c r="Y45" i="1"/>
  <c r="Y37" i="1"/>
  <c r="AA27" i="1"/>
  <c r="AA28" i="1"/>
  <c r="AA29" i="1"/>
  <c r="AA30" i="1"/>
  <c r="AA31" i="1"/>
  <c r="AA32" i="1"/>
  <c r="AA33" i="1"/>
  <c r="AA34" i="1"/>
  <c r="AA26" i="1"/>
  <c r="Z27" i="1"/>
  <c r="Z28" i="1"/>
  <c r="Z29" i="1"/>
  <c r="Z30" i="1"/>
  <c r="Z31" i="1"/>
  <c r="Z32" i="1"/>
  <c r="Z33" i="1"/>
  <c r="Z34" i="1"/>
  <c r="Z26" i="1"/>
  <c r="Y27" i="1"/>
  <c r="Y28" i="1"/>
  <c r="Y29" i="1"/>
  <c r="Y30" i="1"/>
  <c r="Y31" i="1"/>
  <c r="Y32" i="1"/>
  <c r="Y33" i="1"/>
  <c r="Y34" i="1"/>
  <c r="Y26" i="1"/>
  <c r="AA16" i="1"/>
  <c r="AA17" i="1"/>
  <c r="AA18" i="1"/>
  <c r="AA19" i="1"/>
  <c r="AA20" i="1"/>
  <c r="AA21" i="1"/>
  <c r="AA22" i="1"/>
  <c r="AA23" i="1"/>
  <c r="AA15" i="1"/>
  <c r="Z16" i="1"/>
  <c r="Z17" i="1"/>
  <c r="Z18" i="1"/>
  <c r="Z19" i="1"/>
  <c r="Z20" i="1"/>
  <c r="Z21" i="1"/>
  <c r="Z22" i="1"/>
  <c r="Z23" i="1"/>
  <c r="Z15" i="1"/>
  <c r="Y16" i="1"/>
  <c r="Y17" i="1"/>
  <c r="Y18" i="1"/>
  <c r="Y19" i="1"/>
  <c r="Y20" i="1"/>
  <c r="Y21" i="1"/>
  <c r="Y22" i="1"/>
  <c r="Y23" i="1"/>
  <c r="Y15" i="1"/>
  <c r="Y9" i="1"/>
  <c r="Y10" i="1"/>
  <c r="Z9" i="1"/>
  <c r="Z10" i="1"/>
  <c r="Z11" i="1"/>
  <c r="AA9" i="1"/>
  <c r="AA10" i="1"/>
  <c r="AA11" i="1"/>
  <c r="AA4" i="1"/>
  <c r="AA5" i="1"/>
  <c r="AA6" i="1"/>
  <c r="AA7" i="1"/>
  <c r="AA8" i="1"/>
  <c r="AA3" i="1"/>
  <c r="Z4" i="1"/>
  <c r="Z5" i="1"/>
  <c r="Z6" i="1"/>
  <c r="Z7" i="1"/>
  <c r="Z8" i="1"/>
  <c r="Z3" i="1"/>
  <c r="Y4" i="1"/>
  <c r="Y5" i="1"/>
  <c r="Y6" i="1"/>
  <c r="Y7" i="1"/>
  <c r="Y8" i="1"/>
  <c r="Y3" i="1"/>
  <c r="X37" i="1"/>
  <c r="X38" i="1"/>
  <c r="X39" i="1"/>
  <c r="X40" i="1"/>
  <c r="X41" i="1"/>
  <c r="X42" i="1"/>
  <c r="X43" i="1"/>
  <c r="X44" i="1"/>
  <c r="X45" i="1"/>
  <c r="W38" i="1"/>
  <c r="W39" i="1"/>
  <c r="W40" i="1"/>
  <c r="W41" i="1"/>
  <c r="W42" i="1"/>
  <c r="W43" i="1"/>
  <c r="W44" i="1"/>
  <c r="W45" i="1"/>
  <c r="W37" i="1"/>
  <c r="V38" i="1"/>
  <c r="V39" i="1"/>
  <c r="V40" i="1"/>
  <c r="V41" i="1"/>
  <c r="V42" i="1"/>
  <c r="V43" i="1"/>
  <c r="V44" i="1"/>
  <c r="V45" i="1"/>
  <c r="V37" i="1"/>
  <c r="X27" i="1"/>
  <c r="X28" i="1"/>
  <c r="X29" i="1"/>
  <c r="X30" i="1"/>
  <c r="X31" i="1"/>
  <c r="X32" i="1"/>
  <c r="X33" i="1"/>
  <c r="X34" i="1"/>
  <c r="X26" i="1"/>
  <c r="W27" i="1"/>
  <c r="W28" i="1"/>
  <c r="W29" i="1"/>
  <c r="W30" i="1"/>
  <c r="W31" i="1"/>
  <c r="W32" i="1"/>
  <c r="W33" i="1"/>
  <c r="W34" i="1"/>
  <c r="W26" i="1"/>
  <c r="V27" i="1"/>
  <c r="V28" i="1"/>
  <c r="V29" i="1"/>
  <c r="V30" i="1"/>
  <c r="V31" i="1"/>
  <c r="V32" i="1"/>
  <c r="V33" i="1"/>
  <c r="V34" i="1"/>
  <c r="V26" i="1"/>
  <c r="X16" i="1"/>
  <c r="X17" i="1"/>
  <c r="X18" i="1"/>
  <c r="X19" i="1"/>
  <c r="X20" i="1"/>
  <c r="X21" i="1"/>
  <c r="X22" i="1"/>
  <c r="X23" i="1"/>
  <c r="X15" i="1"/>
  <c r="W16" i="1"/>
  <c r="W17" i="1"/>
  <c r="W18" i="1"/>
  <c r="W19" i="1"/>
  <c r="W20" i="1"/>
  <c r="W21" i="1"/>
  <c r="W22" i="1"/>
  <c r="W23" i="1"/>
  <c r="W15" i="1"/>
  <c r="V16" i="1"/>
  <c r="V17" i="1"/>
  <c r="V18" i="1"/>
  <c r="V19" i="1"/>
  <c r="V20" i="1"/>
  <c r="V21" i="1"/>
  <c r="V22" i="1"/>
  <c r="V23" i="1"/>
  <c r="V15" i="1"/>
  <c r="X4" i="1"/>
  <c r="X5" i="1"/>
  <c r="X6" i="1"/>
  <c r="X7" i="1"/>
  <c r="X8" i="1"/>
  <c r="X9" i="1"/>
  <c r="X10" i="1"/>
  <c r="X11" i="1"/>
  <c r="X3" i="1"/>
  <c r="V4" i="1"/>
  <c r="V5" i="1"/>
  <c r="V6" i="1"/>
  <c r="V7" i="1"/>
  <c r="V8" i="1"/>
  <c r="V9" i="1"/>
  <c r="V10" i="1"/>
  <c r="V11" i="1"/>
  <c r="V3" i="1"/>
  <c r="W3" i="1"/>
  <c r="W4" i="1"/>
  <c r="W5" i="1"/>
  <c r="W6" i="1"/>
  <c r="W7" i="1"/>
  <c r="W8" i="1"/>
  <c r="W9" i="1"/>
  <c r="W10" i="1"/>
  <c r="W11" i="1"/>
  <c r="X45" i="9"/>
  <c r="W45" i="9"/>
  <c r="V45" i="9"/>
  <c r="X44" i="9"/>
  <c r="W44" i="9"/>
  <c r="V44" i="9"/>
  <c r="X43" i="9"/>
  <c r="W43" i="9"/>
  <c r="V43" i="9"/>
  <c r="X42" i="9"/>
  <c r="W42" i="9"/>
  <c r="V42" i="9"/>
  <c r="X41" i="9"/>
  <c r="W41" i="9"/>
  <c r="V41" i="9"/>
  <c r="X40" i="9"/>
  <c r="W40" i="9"/>
  <c r="V40" i="9"/>
  <c r="X39" i="9"/>
  <c r="W39" i="9"/>
  <c r="V39" i="9"/>
  <c r="X38" i="9"/>
  <c r="W38" i="9"/>
  <c r="V38" i="9"/>
  <c r="X37" i="9"/>
  <c r="W37" i="9"/>
  <c r="V37" i="9"/>
  <c r="AB34" i="9"/>
  <c r="AA34" i="9"/>
  <c r="Z34" i="9"/>
  <c r="X34" i="9"/>
  <c r="W34" i="9"/>
  <c r="V34" i="9"/>
  <c r="AB33" i="9"/>
  <c r="AA33" i="9"/>
  <c r="Z33" i="9"/>
  <c r="X33" i="9"/>
  <c r="W33" i="9"/>
  <c r="V33" i="9"/>
  <c r="AB32" i="9"/>
  <c r="AA32" i="9"/>
  <c r="Z32" i="9"/>
  <c r="X32" i="9"/>
  <c r="W32" i="9"/>
  <c r="V32" i="9"/>
  <c r="AB31" i="9"/>
  <c r="AA31" i="9"/>
  <c r="Z31" i="9"/>
  <c r="X31" i="9"/>
  <c r="W31" i="9"/>
  <c r="V31" i="9"/>
  <c r="AB30" i="9"/>
  <c r="AA30" i="9"/>
  <c r="Z30" i="9"/>
  <c r="X30" i="9"/>
  <c r="W30" i="9"/>
  <c r="V30" i="9"/>
  <c r="AB29" i="9"/>
  <c r="AA29" i="9"/>
  <c r="Z29" i="9"/>
  <c r="X29" i="9"/>
  <c r="W29" i="9"/>
  <c r="V29" i="9"/>
  <c r="AB28" i="9"/>
  <c r="AA28" i="9"/>
  <c r="Z28" i="9"/>
  <c r="X28" i="9"/>
  <c r="W28" i="9"/>
  <c r="V28" i="9"/>
  <c r="AB27" i="9"/>
  <c r="AA27" i="9"/>
  <c r="Z27" i="9"/>
  <c r="X27" i="9"/>
  <c r="W27" i="9"/>
  <c r="V27" i="9"/>
  <c r="AB26" i="9"/>
  <c r="AA26" i="9"/>
  <c r="Z26" i="9"/>
  <c r="X26" i="9"/>
  <c r="W26" i="9"/>
  <c r="V26" i="9"/>
  <c r="W23" i="9"/>
  <c r="X23" i="9"/>
  <c r="V23" i="9"/>
  <c r="W22" i="9"/>
  <c r="X22" i="9"/>
  <c r="V22" i="9"/>
  <c r="W21" i="9"/>
  <c r="X21" i="9"/>
  <c r="V21" i="9"/>
  <c r="W20" i="9"/>
  <c r="X20" i="9"/>
  <c r="V20" i="9"/>
  <c r="W19" i="9"/>
  <c r="X19" i="9"/>
  <c r="V19" i="9"/>
  <c r="W18" i="9"/>
  <c r="X18" i="9"/>
  <c r="V18" i="9"/>
  <c r="W17" i="9"/>
  <c r="X17" i="9"/>
  <c r="V17" i="9"/>
  <c r="W16" i="9"/>
  <c r="X16" i="9"/>
  <c r="V16" i="9"/>
  <c r="W15" i="9"/>
  <c r="X15" i="9"/>
  <c r="V15" i="9"/>
  <c r="AB11" i="9"/>
  <c r="AA11" i="9"/>
  <c r="Z11" i="9"/>
  <c r="X11" i="9"/>
  <c r="V11" i="9"/>
  <c r="W11" i="9"/>
  <c r="AB10" i="9"/>
  <c r="AA10" i="9"/>
  <c r="Z10" i="9"/>
  <c r="X10" i="9"/>
  <c r="V10" i="9"/>
  <c r="W10" i="9"/>
  <c r="AB9" i="9"/>
  <c r="AA9" i="9"/>
  <c r="Z9" i="9"/>
  <c r="X9" i="9"/>
  <c r="V9" i="9"/>
  <c r="W9" i="9"/>
  <c r="AB8" i="9"/>
  <c r="AA8" i="9"/>
  <c r="Z8" i="9"/>
  <c r="X8" i="9"/>
  <c r="V8" i="9"/>
  <c r="W8" i="9"/>
  <c r="AB7" i="9"/>
  <c r="AA7" i="9"/>
  <c r="Z7" i="9"/>
  <c r="X7" i="9"/>
  <c r="V7" i="9"/>
  <c r="W7" i="9"/>
  <c r="AB6" i="9"/>
  <c r="AA6" i="9"/>
  <c r="Z6" i="9"/>
  <c r="X6" i="9"/>
  <c r="V6" i="9"/>
  <c r="W6" i="9"/>
  <c r="AB5" i="9"/>
  <c r="AA5" i="9"/>
  <c r="Z5" i="9"/>
  <c r="X5" i="9"/>
  <c r="V5" i="9"/>
  <c r="W5" i="9"/>
  <c r="AB4" i="9"/>
  <c r="AA4" i="9"/>
  <c r="Z4" i="9"/>
  <c r="X4" i="9"/>
  <c r="V4" i="9"/>
  <c r="W4" i="9"/>
  <c r="AB3" i="9"/>
  <c r="AA3" i="9"/>
  <c r="Z3" i="9"/>
  <c r="X3" i="9"/>
  <c r="V3" i="9"/>
  <c r="W3" i="9"/>
  <c r="X45" i="8"/>
  <c r="W45" i="8"/>
  <c r="V45" i="8"/>
  <c r="X44" i="8"/>
  <c r="W44" i="8"/>
  <c r="V44" i="8"/>
  <c r="X43" i="8"/>
  <c r="W43" i="8"/>
  <c r="V43" i="8"/>
  <c r="X42" i="8"/>
  <c r="W42" i="8"/>
  <c r="V42" i="8"/>
  <c r="X41" i="8"/>
  <c r="W41" i="8"/>
  <c r="V41" i="8"/>
  <c r="X40" i="8"/>
  <c r="W40" i="8"/>
  <c r="V40" i="8"/>
  <c r="X39" i="8"/>
  <c r="W39" i="8"/>
  <c r="V39" i="8"/>
  <c r="X38" i="8"/>
  <c r="W38" i="8"/>
  <c r="V38" i="8"/>
  <c r="X37" i="8"/>
  <c r="W37" i="8"/>
  <c r="V37" i="8"/>
  <c r="AB34" i="8"/>
  <c r="AA34" i="8"/>
  <c r="Z34" i="8"/>
  <c r="X34" i="8"/>
  <c r="W34" i="8"/>
  <c r="V34" i="8"/>
  <c r="AB33" i="8"/>
  <c r="AA33" i="8"/>
  <c r="Z33" i="8"/>
  <c r="X33" i="8"/>
  <c r="W33" i="8"/>
  <c r="V33" i="8"/>
  <c r="AB32" i="8"/>
  <c r="AA32" i="8"/>
  <c r="Z32" i="8"/>
  <c r="X32" i="8"/>
  <c r="W32" i="8"/>
  <c r="V32" i="8"/>
  <c r="AB31" i="8"/>
  <c r="AA31" i="8"/>
  <c r="Z31" i="8"/>
  <c r="X31" i="8"/>
  <c r="W31" i="8"/>
  <c r="V31" i="8"/>
  <c r="AB30" i="8"/>
  <c r="AA30" i="8"/>
  <c r="Z30" i="8"/>
  <c r="X30" i="8"/>
  <c r="W30" i="8"/>
  <c r="V30" i="8"/>
  <c r="AB29" i="8"/>
  <c r="AA29" i="8"/>
  <c r="Z29" i="8"/>
  <c r="X29" i="8"/>
  <c r="W29" i="8"/>
  <c r="V29" i="8"/>
  <c r="AB28" i="8"/>
  <c r="AA28" i="8"/>
  <c r="Z28" i="8"/>
  <c r="X28" i="8"/>
  <c r="W28" i="8"/>
  <c r="V28" i="8"/>
  <c r="AB27" i="8"/>
  <c r="AA27" i="8"/>
  <c r="Z27" i="8"/>
  <c r="X27" i="8"/>
  <c r="W27" i="8"/>
  <c r="V27" i="8"/>
  <c r="AB26" i="8"/>
  <c r="AA26" i="8"/>
  <c r="Z26" i="8"/>
  <c r="X26" i="8"/>
  <c r="W26" i="8"/>
  <c r="V26" i="8"/>
  <c r="X23" i="8"/>
  <c r="W23" i="8"/>
  <c r="V23" i="8"/>
  <c r="X22" i="8"/>
  <c r="W22" i="8"/>
  <c r="V22" i="8"/>
  <c r="X21" i="8"/>
  <c r="W21" i="8"/>
  <c r="V21" i="8"/>
  <c r="X20" i="8"/>
  <c r="W20" i="8"/>
  <c r="V20" i="8"/>
  <c r="X19" i="8"/>
  <c r="W19" i="8"/>
  <c r="V19" i="8"/>
  <c r="X18" i="8"/>
  <c r="W18" i="8"/>
  <c r="V18" i="8"/>
  <c r="X17" i="8"/>
  <c r="W17" i="8"/>
  <c r="V17" i="8"/>
  <c r="X16" i="8"/>
  <c r="W16" i="8"/>
  <c r="V16" i="8"/>
  <c r="X15" i="8"/>
  <c r="W15" i="8"/>
  <c r="V15" i="8"/>
  <c r="AB11" i="8"/>
  <c r="AA11" i="8"/>
  <c r="Z11" i="8"/>
  <c r="X11" i="8"/>
  <c r="W11" i="8"/>
  <c r="V11" i="8"/>
  <c r="AB10" i="8"/>
  <c r="AA10" i="8"/>
  <c r="Z10" i="8"/>
  <c r="X10" i="8"/>
  <c r="W10" i="8"/>
  <c r="V10" i="8"/>
  <c r="AB9" i="8"/>
  <c r="AA9" i="8"/>
  <c r="Z9" i="8"/>
  <c r="X9" i="8"/>
  <c r="W9" i="8"/>
  <c r="V9" i="8"/>
  <c r="AB8" i="8"/>
  <c r="AA8" i="8"/>
  <c r="Z8" i="8"/>
  <c r="X8" i="8"/>
  <c r="W8" i="8"/>
  <c r="V8" i="8"/>
  <c r="AB7" i="8"/>
  <c r="AA7" i="8"/>
  <c r="Z7" i="8"/>
  <c r="X7" i="8"/>
  <c r="W7" i="8"/>
  <c r="V7" i="8"/>
  <c r="AB6" i="8"/>
  <c r="AA6" i="8"/>
  <c r="Z6" i="8"/>
  <c r="X6" i="8"/>
  <c r="W6" i="8"/>
  <c r="V6" i="8"/>
  <c r="AB5" i="8"/>
  <c r="AA5" i="8"/>
  <c r="Z5" i="8"/>
  <c r="X5" i="8"/>
  <c r="W5" i="8"/>
  <c r="V5" i="8"/>
  <c r="AB4" i="8"/>
  <c r="AA4" i="8"/>
  <c r="Z4" i="8"/>
  <c r="X4" i="8"/>
  <c r="W4" i="8"/>
  <c r="V4" i="8"/>
  <c r="AB3" i="8"/>
  <c r="AA3" i="8"/>
  <c r="Z3" i="8"/>
  <c r="X3" i="8"/>
  <c r="W3" i="8"/>
  <c r="V3" i="8"/>
  <c r="X45" i="7"/>
  <c r="W45" i="7"/>
  <c r="V45" i="7"/>
  <c r="X44" i="7"/>
  <c r="W44" i="7"/>
  <c r="V44" i="7"/>
  <c r="X43" i="7"/>
  <c r="W43" i="7"/>
  <c r="V43" i="7"/>
  <c r="X42" i="7"/>
  <c r="W42" i="7"/>
  <c r="V42" i="7"/>
  <c r="X41" i="7"/>
  <c r="W41" i="7"/>
  <c r="V41" i="7"/>
  <c r="X40" i="7"/>
  <c r="W40" i="7"/>
  <c r="V40" i="7"/>
  <c r="X39" i="7"/>
  <c r="W39" i="7"/>
  <c r="V39" i="7"/>
  <c r="X38" i="7"/>
  <c r="W38" i="7"/>
  <c r="V38" i="7"/>
  <c r="X37" i="7"/>
  <c r="W37" i="7"/>
  <c r="V37" i="7"/>
  <c r="AB34" i="7"/>
  <c r="AA34" i="7"/>
  <c r="Z34" i="7"/>
  <c r="X34" i="7"/>
  <c r="W34" i="7"/>
  <c r="V34" i="7"/>
  <c r="AB33" i="7"/>
  <c r="AA33" i="7"/>
  <c r="Z33" i="7"/>
  <c r="X33" i="7"/>
  <c r="W33" i="7"/>
  <c r="V33" i="7"/>
  <c r="AB32" i="7"/>
  <c r="AA32" i="7"/>
  <c r="Z32" i="7"/>
  <c r="X32" i="7"/>
  <c r="W32" i="7"/>
  <c r="V32" i="7"/>
  <c r="AB31" i="7"/>
  <c r="AA31" i="7"/>
  <c r="Z31" i="7"/>
  <c r="X31" i="7"/>
  <c r="W31" i="7"/>
  <c r="V31" i="7"/>
  <c r="AB30" i="7"/>
  <c r="AA30" i="7"/>
  <c r="Z30" i="7"/>
  <c r="X30" i="7"/>
  <c r="W30" i="7"/>
  <c r="V30" i="7"/>
  <c r="AB29" i="7"/>
  <c r="AA29" i="7"/>
  <c r="Z29" i="7"/>
  <c r="X29" i="7"/>
  <c r="W29" i="7"/>
  <c r="V29" i="7"/>
  <c r="AB28" i="7"/>
  <c r="AA28" i="7"/>
  <c r="Z28" i="7"/>
  <c r="X28" i="7"/>
  <c r="W28" i="7"/>
  <c r="V28" i="7"/>
  <c r="AB27" i="7"/>
  <c r="AA27" i="7"/>
  <c r="Z27" i="7"/>
  <c r="X27" i="7"/>
  <c r="W27" i="7"/>
  <c r="V27" i="7"/>
  <c r="AB26" i="7"/>
  <c r="AA26" i="7"/>
  <c r="Z26" i="7"/>
  <c r="X26" i="7"/>
  <c r="W26" i="7"/>
  <c r="V26" i="7"/>
  <c r="X23" i="7"/>
  <c r="W23" i="7"/>
  <c r="V23" i="7"/>
  <c r="X22" i="7"/>
  <c r="W22" i="7"/>
  <c r="V22" i="7"/>
  <c r="X21" i="7"/>
  <c r="W21" i="7"/>
  <c r="V21" i="7"/>
  <c r="X20" i="7"/>
  <c r="W20" i="7"/>
  <c r="V20" i="7"/>
  <c r="X19" i="7"/>
  <c r="W19" i="7"/>
  <c r="V19" i="7"/>
  <c r="X18" i="7"/>
  <c r="W18" i="7"/>
  <c r="V18" i="7"/>
  <c r="X17" i="7"/>
  <c r="W17" i="7"/>
  <c r="V17" i="7"/>
  <c r="X16" i="7"/>
  <c r="W16" i="7"/>
  <c r="V16" i="7"/>
  <c r="X15" i="7"/>
  <c r="W15" i="7"/>
  <c r="V15" i="7"/>
  <c r="AB11" i="7"/>
  <c r="AA11" i="7"/>
  <c r="Z11" i="7"/>
  <c r="X11" i="7"/>
  <c r="W11" i="7"/>
  <c r="V11" i="7"/>
  <c r="AB10" i="7"/>
  <c r="AA10" i="7"/>
  <c r="Z10" i="7"/>
  <c r="X10" i="7"/>
  <c r="W10" i="7"/>
  <c r="V10" i="7"/>
  <c r="AB9" i="7"/>
  <c r="AA9" i="7"/>
  <c r="Z9" i="7"/>
  <c r="X9" i="7"/>
  <c r="W9" i="7"/>
  <c r="V9" i="7"/>
  <c r="AB8" i="7"/>
  <c r="AA8" i="7"/>
  <c r="Z8" i="7"/>
  <c r="X8" i="7"/>
  <c r="W8" i="7"/>
  <c r="V8" i="7"/>
  <c r="AB7" i="7"/>
  <c r="AA7" i="7"/>
  <c r="Z7" i="7"/>
  <c r="X7" i="7"/>
  <c r="W7" i="7"/>
  <c r="V7" i="7"/>
  <c r="AB6" i="7"/>
  <c r="AA6" i="7"/>
  <c r="Z6" i="7"/>
  <c r="X6" i="7"/>
  <c r="W6" i="7"/>
  <c r="V6" i="7"/>
  <c r="AB5" i="7"/>
  <c r="AA5" i="7"/>
  <c r="Z5" i="7"/>
  <c r="X5" i="7"/>
  <c r="W5" i="7"/>
  <c r="V5" i="7"/>
  <c r="AB4" i="7"/>
  <c r="AA4" i="7"/>
  <c r="Z4" i="7"/>
  <c r="X4" i="7"/>
  <c r="W4" i="7"/>
  <c r="V4" i="7"/>
  <c r="AB3" i="7"/>
  <c r="AA3" i="7"/>
  <c r="Z3" i="7"/>
  <c r="X3" i="7"/>
  <c r="W3" i="7"/>
  <c r="V3" i="7"/>
  <c r="AH26" i="1"/>
  <c r="AG27" i="1"/>
  <c r="AG28" i="1"/>
  <c r="AG29" i="1"/>
  <c r="AG30" i="1"/>
  <c r="AG31" i="1"/>
  <c r="AG32" i="1"/>
  <c r="AG33" i="1"/>
  <c r="AG34" i="1"/>
  <c r="AG26" i="1"/>
  <c r="AF27" i="1"/>
  <c r="AF28" i="1"/>
  <c r="AF29" i="1"/>
  <c r="AF30" i="1"/>
  <c r="AF31" i="1"/>
  <c r="AF32" i="1"/>
  <c r="AF33" i="1"/>
  <c r="AF34" i="1"/>
  <c r="AF26" i="1"/>
  <c r="AH27" i="1"/>
  <c r="AH28" i="1"/>
  <c r="AH29" i="1"/>
  <c r="AH30" i="1"/>
  <c r="AH31" i="1"/>
  <c r="AH32" i="1"/>
  <c r="AH33" i="1"/>
  <c r="AH34" i="1"/>
  <c r="AG3" i="1"/>
  <c r="AG4" i="1"/>
  <c r="AG5" i="1"/>
  <c r="AG6" i="1"/>
  <c r="AG7" i="1"/>
  <c r="AG8" i="1"/>
  <c r="AG9" i="1"/>
  <c r="AG10" i="1"/>
  <c r="AG11" i="1"/>
  <c r="AF4" i="1"/>
  <c r="AF5" i="1"/>
  <c r="AF6" i="1"/>
  <c r="AF7" i="1"/>
  <c r="AF8" i="1"/>
  <c r="AF9" i="1"/>
  <c r="AF10" i="1"/>
  <c r="AF11" i="1"/>
  <c r="AF3" i="1"/>
  <c r="AH4" i="1"/>
  <c r="AH5" i="1"/>
  <c r="AH6" i="1"/>
  <c r="AH7" i="1"/>
  <c r="AH8" i="1"/>
  <c r="AH9" i="1"/>
  <c r="AH10" i="1"/>
  <c r="AH11" i="1"/>
  <c r="AH3" i="1"/>
  <c r="B16" i="6"/>
  <c r="C8" i="6"/>
  <c r="K8" i="6" s="1"/>
  <c r="B8" i="6"/>
  <c r="C7" i="6"/>
  <c r="K7" i="6" s="1"/>
  <c r="B7" i="6"/>
  <c r="C6" i="6"/>
  <c r="K6" i="6" s="1"/>
  <c r="B6" i="6"/>
  <c r="C5" i="6"/>
  <c r="K5" i="6" s="1"/>
  <c r="B5" i="6"/>
  <c r="D4" i="6"/>
  <c r="C4" i="6"/>
  <c r="K4" i="6" s="1"/>
  <c r="B4" i="6"/>
  <c r="I6" i="6"/>
  <c r="G6" i="6"/>
  <c r="G14" i="6" s="1"/>
  <c r="F6" i="6"/>
  <c r="F14" i="6" s="1"/>
  <c r="E6" i="6" l="1"/>
  <c r="E14" i="6" s="1"/>
  <c r="G7" i="6"/>
  <c r="G15" i="6" s="1"/>
  <c r="G8" i="6"/>
  <c r="G16" i="6" s="1"/>
  <c r="G4" i="6"/>
  <c r="G12" i="6" s="1"/>
  <c r="E5" i="6"/>
  <c r="E13" i="6" s="1"/>
  <c r="K12" i="6"/>
  <c r="K15" i="6"/>
  <c r="K13" i="6"/>
  <c r="K16" i="6"/>
  <c r="N6" i="6"/>
  <c r="I14" i="6"/>
  <c r="F23" i="6" s="1"/>
  <c r="O6" i="6"/>
  <c r="S6" i="6" s="1"/>
  <c r="K14" i="6"/>
  <c r="G23" i="6" s="1"/>
  <c r="F53" i="6" s="1"/>
  <c r="F5" i="6"/>
  <c r="F13" i="6" s="1"/>
  <c r="G5" i="6"/>
  <c r="G13" i="6" s="1"/>
  <c r="I5" i="6"/>
  <c r="J5" i="6"/>
  <c r="J6" i="6"/>
  <c r="E7" i="6"/>
  <c r="E15" i="6" s="1"/>
  <c r="F7" i="6"/>
  <c r="F15" i="6" s="1"/>
  <c r="I7" i="6"/>
  <c r="J7" i="6"/>
  <c r="F8" i="6"/>
  <c r="F16" i="6" s="1"/>
  <c r="E8" i="6"/>
  <c r="E16" i="6" s="1"/>
  <c r="I8" i="6"/>
  <c r="J8" i="6"/>
  <c r="E4" i="6"/>
  <c r="E12" i="6" s="1"/>
  <c r="F4" i="6"/>
  <c r="F12" i="6" s="1"/>
  <c r="I4" i="6"/>
  <c r="J4" i="6"/>
  <c r="G21" i="6" l="1"/>
  <c r="F51" i="6" s="1"/>
  <c r="G22" i="6"/>
  <c r="F52" i="6" s="1"/>
  <c r="G24" i="6"/>
  <c r="F54" i="6" s="1"/>
  <c r="O8" i="6"/>
  <c r="S8" i="6" s="1"/>
  <c r="G25" i="6"/>
  <c r="F55" i="6" s="1"/>
  <c r="O7" i="6"/>
  <c r="S7" i="6" s="1"/>
  <c r="O4" i="6"/>
  <c r="S4" i="6" s="1"/>
  <c r="I12" i="6"/>
  <c r="F21" i="6" s="1"/>
  <c r="N4" i="6"/>
  <c r="R4" i="6" s="1"/>
  <c r="M7" i="6"/>
  <c r="Q7" i="6" s="1"/>
  <c r="J15" i="6"/>
  <c r="E24" i="6" s="1"/>
  <c r="N7" i="6"/>
  <c r="I15" i="6"/>
  <c r="F24" i="6" s="1"/>
  <c r="J12" i="6"/>
  <c r="E21" i="6" s="1"/>
  <c r="M4" i="6"/>
  <c r="N5" i="6"/>
  <c r="I13" i="6"/>
  <c r="F22" i="6" s="1"/>
  <c r="M8" i="6"/>
  <c r="J16" i="6"/>
  <c r="E25" i="6" s="1"/>
  <c r="M5" i="6"/>
  <c r="J13" i="6"/>
  <c r="E22" i="6" s="1"/>
  <c r="R6" i="6"/>
  <c r="O5" i="6"/>
  <c r="S5" i="6" s="1"/>
  <c r="N8" i="6"/>
  <c r="I16" i="6"/>
  <c r="F25" i="6" s="1"/>
  <c r="E53" i="6"/>
  <c r="J23" i="6"/>
  <c r="M6" i="6"/>
  <c r="Q6" i="6" s="1"/>
  <c r="J14" i="6"/>
  <c r="E23" i="6" s="1"/>
  <c r="R8" i="6" l="1"/>
  <c r="R7" i="6"/>
  <c r="Q8" i="6"/>
  <c r="Q4" i="6"/>
  <c r="D55" i="6"/>
  <c r="I25" i="6"/>
  <c r="D52" i="6"/>
  <c r="I22" i="6"/>
  <c r="E52" i="6"/>
  <c r="J22" i="6"/>
  <c r="D54" i="6"/>
  <c r="I24" i="6"/>
  <c r="D51" i="6"/>
  <c r="I21" i="6"/>
  <c r="D53" i="6"/>
  <c r="I23" i="6"/>
  <c r="E55" i="6"/>
  <c r="J25" i="6"/>
  <c r="Q5" i="6"/>
  <c r="R5" i="6"/>
  <c r="E54" i="6"/>
  <c r="J24" i="6"/>
  <c r="E51" i="6"/>
  <c r="J21" i="6"/>
</calcChain>
</file>

<file path=xl/sharedStrings.xml><?xml version="1.0" encoding="utf-8"?>
<sst xmlns="http://schemas.openxmlformats.org/spreadsheetml/2006/main" count="298" uniqueCount="66">
  <si>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</si>
  <si>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</si>
  <si>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</si>
  <si>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</si>
  <si>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</si>
  <si>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</si>
  <si>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</si>
  <si>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</si>
  <si>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</si>
  <si>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</si>
  <si>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</si>
  <si>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</si>
  <si>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</si>
  <si>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</si>
  <si>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</si>
  <si>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</si>
  <si>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Time to calculate</t>
  </si>
  <si>
    <t>То что скинет Дима (ОБНОВИТЬ)</t>
  </si>
  <si>
    <t xml:space="preserve">Результаты </t>
  </si>
  <si>
    <t>Прибыль только с продажи электроэнергии в рублях, млн руб</t>
  </si>
  <si>
    <t>Прибыль в процентах относительно без аккум</t>
  </si>
  <si>
    <t xml:space="preserve">Прибыль от продажи электроэнергии в пик </t>
  </si>
  <si>
    <t>Прибыль от продажи электроэнергии в провал</t>
  </si>
  <si>
    <t>Днем- зарядка, ночью-разрядка</t>
  </si>
  <si>
    <t>Днем- разрядка, ночью-зарядка</t>
  </si>
  <si>
    <t xml:space="preserve">Без аккум </t>
  </si>
  <si>
    <t>Т</t>
  </si>
  <si>
    <t>Пик</t>
  </si>
  <si>
    <t>Провал</t>
  </si>
  <si>
    <t>Аккум зарядка</t>
  </si>
  <si>
    <t>Аккум разрядка</t>
  </si>
  <si>
    <t>Без Аккум</t>
  </si>
  <si>
    <t>Маржинальная прибыль</t>
  </si>
  <si>
    <t>доход от продажи ээ - расходы на топливо</t>
  </si>
  <si>
    <t>цена топлива</t>
  </si>
  <si>
    <t>Сумма маржинальной прибыли</t>
  </si>
  <si>
    <t>Приращения</t>
  </si>
  <si>
    <t>Зарядка день-разрядка ночь</t>
  </si>
  <si>
    <t>Зарядка ночь разрядка день</t>
  </si>
  <si>
    <t>Без аккум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</si>
  <si>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</si>
  <si>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</si>
  <si>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</si>
  <si>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</si>
  <si>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Нет Аккум</t>
  </si>
  <si>
    <t xml:space="preserve">Мощность нетто </t>
  </si>
  <si>
    <t>с Аккумулятором на зарядке</t>
  </si>
  <si>
    <t>С аккумулятором на разрядке</t>
  </si>
  <si>
    <t>Без аккумулятора</t>
  </si>
  <si>
    <t>Т, С</t>
  </si>
  <si>
    <t>Объем 140 м3</t>
  </si>
  <si>
    <t>МИНИМУМ НАГРУЗКИ</t>
  </si>
  <si>
    <t>НОЧЬ</t>
  </si>
  <si>
    <t>ДЕНь</t>
  </si>
  <si>
    <t>НОМИНАЛЬНАЯ НАГРУЗКА</t>
  </si>
  <si>
    <t>АТМ АККУМ</t>
  </si>
  <si>
    <t>1 МПА Аккум</t>
  </si>
  <si>
    <t>Мощность нетто</t>
  </si>
  <si>
    <t>Нагрузка</t>
  </si>
  <si>
    <t>КПД эд</t>
  </si>
  <si>
    <t>КПД мех</t>
  </si>
  <si>
    <t>КПД эг</t>
  </si>
  <si>
    <t>КПД нетто физ метод</t>
  </si>
  <si>
    <t>КИТТ</t>
  </si>
  <si>
    <t>Атмосферный тип</t>
  </si>
  <si>
    <t>ТИП ПОД ДАВЛЕНИЕМ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</si>
</sst>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7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3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2" xfId="0" applyFill="1" applyBorder="1"/>
    <xf numFmtId="0" fontId="2" fillId="0" borderId="3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2" borderId="0" xfId="0" applyFill="1"/>
    <xf numFmtId="0" fontId="0" fillId="8" borderId="0" xfId="0" applyFill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2840489727337467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E-4B94-9473-AADF1CD729BB}"/>
            </c:ext>
          </c:extLst>
        </c:ser>
        <c:ser>
          <c:idx val="0"/>
          <c:order val="1"/>
          <c:tx>
            <c:v>Разрядка 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34A-A4C7-8A18F02FC49C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D-434A-A4C7-8A18F02F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номинал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аккумулирование бака под давлением,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2840489727337467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обр'!$V$3:$V$11</c:f>
              <c:numCache>
                <c:formatCode>General</c:formatCode>
                <c:ptCount val="9"/>
                <c:pt idx="0">
                  <c:v>172.7124052631579</c:v>
                </c:pt>
                <c:pt idx="1">
                  <c:v>183.99229778947367</c:v>
                </c:pt>
                <c:pt idx="2">
                  <c:v>193.51576836842108</c:v>
                </c:pt>
                <c:pt idx="3">
                  <c:v>193.51555189473683</c:v>
                </c:pt>
                <c:pt idx="4">
                  <c:v>193.18588878947369</c:v>
                </c:pt>
                <c:pt idx="5">
                  <c:v>193.62273863157898</c:v>
                </c:pt>
                <c:pt idx="6">
                  <c:v>192.00194673684209</c:v>
                </c:pt>
                <c:pt idx="7">
                  <c:v>187.65528515789472</c:v>
                </c:pt>
                <c:pt idx="8">
                  <c:v>184.60374468421054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8-45E7-AB4F-C4014464D7FD}"/>
            </c:ext>
          </c:extLst>
        </c:ser>
        <c:ser>
          <c:idx val="0"/>
          <c:order val="1"/>
          <c:tx>
            <c:v>Разрядка </c:v>
          </c:tx>
          <c:xVal>
            <c:numRef>
              <c:f>'250m3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обр'!$W$3:$W$11</c:f>
              <c:numCache>
                <c:formatCode>General</c:formatCode>
                <c:ptCount val="9"/>
                <c:pt idx="0">
                  <c:v>182.03398415789474</c:v>
                </c:pt>
                <c:pt idx="1">
                  <c:v>195.04546521052629</c:v>
                </c:pt>
                <c:pt idx="2">
                  <c:v>205.62188805263162</c:v>
                </c:pt>
                <c:pt idx="3">
                  <c:v>206.84162847368421</c:v>
                </c:pt>
                <c:pt idx="4">
                  <c:v>207.79115621052631</c:v>
                </c:pt>
                <c:pt idx="5">
                  <c:v>209.1103456842105</c:v>
                </c:pt>
                <c:pt idx="6">
                  <c:v>208.44454636842104</c:v>
                </c:pt>
                <c:pt idx="7">
                  <c:v>203.76869831578946</c:v>
                </c:pt>
                <c:pt idx="8">
                  <c:v>200.50898457894735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8-45E7-AB4F-C4014464D7F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174.94879310526312</c:v>
                </c:pt>
                <c:pt idx="1">
                  <c:v>187.3071440526316</c:v>
                </c:pt>
                <c:pt idx="2">
                  <c:v>197.72554563157894</c:v>
                </c:pt>
                <c:pt idx="3">
                  <c:v>198.4425450526316</c:v>
                </c:pt>
                <c:pt idx="4">
                  <c:v>198.86861257894736</c:v>
                </c:pt>
                <c:pt idx="5">
                  <c:v>199.81034278947368</c:v>
                </c:pt>
                <c:pt idx="6">
                  <c:v>198.89352226315791</c:v>
                </c:pt>
                <c:pt idx="7">
                  <c:v>194.48353315789473</c:v>
                </c:pt>
                <c:pt idx="8">
                  <c:v>191.38086263157894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58-45E7-AB4F-C4014464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обр'!$V$15:$V$23</c:f>
              <c:numCache>
                <c:formatCode>General</c:formatCode>
                <c:ptCount val="9"/>
                <c:pt idx="0">
                  <c:v>205.64552415789476</c:v>
                </c:pt>
                <c:pt idx="1">
                  <c:v>205.76869721052631</c:v>
                </c:pt>
                <c:pt idx="2">
                  <c:v>207.71359510526315</c:v>
                </c:pt>
                <c:pt idx="3">
                  <c:v>210.46387984210526</c:v>
                </c:pt>
                <c:pt idx="4">
                  <c:v>213.11472352631577</c:v>
                </c:pt>
                <c:pt idx="5">
                  <c:v>215.2602895263158</c:v>
                </c:pt>
                <c:pt idx="6">
                  <c:v>215.05115084210527</c:v>
                </c:pt>
                <c:pt idx="7">
                  <c:v>210.09539226315786</c:v>
                </c:pt>
                <c:pt idx="8">
                  <c:v>206.98812031578947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A-4CC6-9D2A-6DB4AB932F58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обр'!$W$15:$W$23</c:f>
              <c:numCache>
                <c:formatCode>General</c:formatCode>
                <c:ptCount val="9"/>
                <c:pt idx="0">
                  <c:v>205.90733715789474</c:v>
                </c:pt>
                <c:pt idx="1">
                  <c:v>205.86426173684211</c:v>
                </c:pt>
                <c:pt idx="2">
                  <c:v>207.76580147368423</c:v>
                </c:pt>
                <c:pt idx="3">
                  <c:v>210.69062947368423</c:v>
                </c:pt>
                <c:pt idx="4">
                  <c:v>213.47209052631578</c:v>
                </c:pt>
                <c:pt idx="5">
                  <c:v>215.7533404736842</c:v>
                </c:pt>
                <c:pt idx="6">
                  <c:v>215.63488963157894</c:v>
                </c:pt>
                <c:pt idx="7">
                  <c:v>210.48877910526315</c:v>
                </c:pt>
                <c:pt idx="8">
                  <c:v>207.3068987368421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A-4CC6-9D2A-6DB4AB932F58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A-4CC6-9D2A-6DB4AB93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1.382115408540709E-2"/>
              <c:y val="7.318254445389668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обр'!$V$26:$V$34</c:f>
              <c:numCache>
                <c:formatCode>General</c:formatCode>
                <c:ptCount val="9"/>
                <c:pt idx="0">
                  <c:v>184.95721052631581</c:v>
                </c:pt>
                <c:pt idx="1">
                  <c:v>198.19120699999999</c:v>
                </c:pt>
                <c:pt idx="2">
                  <c:v>208.57111015789476</c:v>
                </c:pt>
                <c:pt idx="3">
                  <c:v>209.21449121052632</c:v>
                </c:pt>
                <c:pt idx="4">
                  <c:v>209.41025736842107</c:v>
                </c:pt>
                <c:pt idx="5">
                  <c:v>210.09483263157895</c:v>
                </c:pt>
                <c:pt idx="6">
                  <c:v>208.63539031578949</c:v>
                </c:pt>
                <c:pt idx="7">
                  <c:v>203.76610231578948</c:v>
                </c:pt>
                <c:pt idx="8">
                  <c:v>200.49158173684211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0-4527-8610-3FF2E26B6C3F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169.50259778947367</c:v>
                </c:pt>
                <c:pt idx="1">
                  <c:v>180.39312336842104</c:v>
                </c:pt>
                <c:pt idx="2">
                  <c:v>190.50142705263158</c:v>
                </c:pt>
                <c:pt idx="3">
                  <c:v>191.0044156842105</c:v>
                </c:pt>
                <c:pt idx="4">
                  <c:v>191.50194663157893</c:v>
                </c:pt>
                <c:pt idx="5">
                  <c:v>192.60445494736845</c:v>
                </c:pt>
                <c:pt idx="6">
                  <c:v>191.75172300000003</c:v>
                </c:pt>
                <c:pt idx="7">
                  <c:v>187.61341099999999</c:v>
                </c:pt>
                <c:pt idx="8">
                  <c:v>184.57820952631582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D0-4527-8610-3FF2E26B6C3F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175.94346610526313</c:v>
                </c:pt>
                <c:pt idx="1">
                  <c:v>188.37498305263159</c:v>
                </c:pt>
                <c:pt idx="2">
                  <c:v>198.82669163157897</c:v>
                </c:pt>
                <c:pt idx="3">
                  <c:v>199.50516705263158</c:v>
                </c:pt>
                <c:pt idx="4">
                  <c:v>199.89263457894737</c:v>
                </c:pt>
                <c:pt idx="5">
                  <c:v>200.80440578947366</c:v>
                </c:pt>
                <c:pt idx="6">
                  <c:v>199.85661726315791</c:v>
                </c:pt>
                <c:pt idx="7">
                  <c:v>195.40697715789474</c:v>
                </c:pt>
                <c:pt idx="8">
                  <c:v>192.28099663157894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D0-4527-8610-3FF2E26B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обр'!$V$37:$V$45</c:f>
              <c:numCache>
                <c:formatCode>General</c:formatCode>
                <c:ptCount val="9"/>
                <c:pt idx="0">
                  <c:v>203.77412999999999</c:v>
                </c:pt>
                <c:pt idx="1">
                  <c:v>203.87625736842105</c:v>
                </c:pt>
                <c:pt idx="2">
                  <c:v>205.74132657894734</c:v>
                </c:pt>
                <c:pt idx="3">
                  <c:v>208.3931794736842</c:v>
                </c:pt>
                <c:pt idx="4">
                  <c:v>210.94078684210524</c:v>
                </c:pt>
                <c:pt idx="5">
                  <c:v>212.99249526315791</c:v>
                </c:pt>
                <c:pt idx="6">
                  <c:v>212.73725631578947</c:v>
                </c:pt>
                <c:pt idx="7">
                  <c:v>207.7766789473684</c:v>
                </c:pt>
                <c:pt idx="8">
                  <c:v>204.68209657894735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E-4452-91F0-A29EF2E725F0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обр'!$W$37:$W$45</c:f>
              <c:numCache>
                <c:formatCode>General</c:formatCode>
                <c:ptCount val="9"/>
                <c:pt idx="0">
                  <c:v>206.36420357894735</c:v>
                </c:pt>
                <c:pt idx="1">
                  <c:v>206.27837389473683</c:v>
                </c:pt>
                <c:pt idx="2">
                  <c:v>208.09641400000001</c:v>
                </c:pt>
                <c:pt idx="3">
                  <c:v>210.94540294736839</c:v>
                </c:pt>
                <c:pt idx="4">
                  <c:v>213.62445536842105</c:v>
                </c:pt>
                <c:pt idx="5">
                  <c:v>215.82281847368421</c:v>
                </c:pt>
                <c:pt idx="6">
                  <c:v>215.64150384210527</c:v>
                </c:pt>
                <c:pt idx="7">
                  <c:v>210.48788810526312</c:v>
                </c:pt>
                <c:pt idx="8">
                  <c:v>207.30946647368418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2E-4452-91F0-A29EF2E725F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2E-4452-91F0-A29EF2E7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обр'!$Z$3:$Z$11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4-410F-8C4B-E9F020695A67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обр'!$AA$3:$AA$11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4-410F-8C4B-E9F020695A67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обр'!$AB$3:$AB$11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4-410F-8C4B-E9F02069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обр'!$Z$3:$Z$11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D-45D4-99F6-8F54883C9543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обр'!$AA$3:$AA$11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AD-45D4-99F6-8F54883C9543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обр'!$AB$3:$AB$11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AD-45D4-99F6-8F54883C9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3406262113488"/>
          <c:y val="8.476872003884818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обр'!$V$37:$V$45</c:f>
              <c:numCache>
                <c:formatCode>General</c:formatCode>
                <c:ptCount val="9"/>
                <c:pt idx="0">
                  <c:v>203.77412999999999</c:v>
                </c:pt>
                <c:pt idx="1">
                  <c:v>203.87625736842105</c:v>
                </c:pt>
                <c:pt idx="2">
                  <c:v>205.74132657894734</c:v>
                </c:pt>
                <c:pt idx="3">
                  <c:v>208.3931794736842</c:v>
                </c:pt>
                <c:pt idx="4">
                  <c:v>210.94078684210524</c:v>
                </c:pt>
                <c:pt idx="5">
                  <c:v>212.99249526315791</c:v>
                </c:pt>
                <c:pt idx="6">
                  <c:v>212.73725631578947</c:v>
                </c:pt>
                <c:pt idx="7">
                  <c:v>207.7766789473684</c:v>
                </c:pt>
                <c:pt idx="8">
                  <c:v>204.68209657894735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3-42A6-9378-8EE9EECA4D81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169.50259778947367</c:v>
                </c:pt>
                <c:pt idx="1">
                  <c:v>180.39312336842104</c:v>
                </c:pt>
                <c:pt idx="2">
                  <c:v>190.50142705263158</c:v>
                </c:pt>
                <c:pt idx="3">
                  <c:v>191.0044156842105</c:v>
                </c:pt>
                <c:pt idx="4">
                  <c:v>191.50194663157893</c:v>
                </c:pt>
                <c:pt idx="5">
                  <c:v>192.60445494736845</c:v>
                </c:pt>
                <c:pt idx="6">
                  <c:v>191.75172300000003</c:v>
                </c:pt>
                <c:pt idx="7">
                  <c:v>187.61341099999999</c:v>
                </c:pt>
                <c:pt idx="8">
                  <c:v>184.57820952631582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3-42A6-9378-8EE9EECA4D81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xVal>
            <c:numRef>
              <c:f>'250m3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23-42A6-9378-8EE9EECA4D81}"/>
            </c:ext>
          </c:extLst>
        </c:ser>
        <c:ser>
          <c:idx val="3"/>
          <c:order val="3"/>
          <c:tx>
            <c:v>Без аккумулятора минимум нагрузки</c:v>
          </c:tx>
          <c:xVal>
            <c:numRef>
              <c:f>'250m3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175.94346610526313</c:v>
                </c:pt>
                <c:pt idx="1">
                  <c:v>188.37498305263159</c:v>
                </c:pt>
                <c:pt idx="2">
                  <c:v>198.82669163157897</c:v>
                </c:pt>
                <c:pt idx="3">
                  <c:v>199.50516705263158</c:v>
                </c:pt>
                <c:pt idx="4">
                  <c:v>199.89263457894737</c:v>
                </c:pt>
                <c:pt idx="5">
                  <c:v>200.80440578947366</c:v>
                </c:pt>
                <c:pt idx="6">
                  <c:v>199.85661726315791</c:v>
                </c:pt>
                <c:pt idx="7">
                  <c:v>195.40697715789474</c:v>
                </c:pt>
                <c:pt idx="8">
                  <c:v>192.28099663157894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23-42A6-9378-8EE9EECA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аккумулирование под давлением , МВт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154164939908837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3406262113488"/>
          <c:y val="8.476872003884818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обр'!$V$15:$V$23</c:f>
              <c:numCache>
                <c:formatCode>General</c:formatCode>
                <c:ptCount val="9"/>
                <c:pt idx="0">
                  <c:v>205.64552415789476</c:v>
                </c:pt>
                <c:pt idx="1">
                  <c:v>205.76869721052631</c:v>
                </c:pt>
                <c:pt idx="2">
                  <c:v>207.71359510526315</c:v>
                </c:pt>
                <c:pt idx="3">
                  <c:v>210.46387984210526</c:v>
                </c:pt>
                <c:pt idx="4">
                  <c:v>213.11472352631577</c:v>
                </c:pt>
                <c:pt idx="5">
                  <c:v>215.2602895263158</c:v>
                </c:pt>
                <c:pt idx="6">
                  <c:v>215.05115084210527</c:v>
                </c:pt>
                <c:pt idx="7">
                  <c:v>210.09539226315786</c:v>
                </c:pt>
                <c:pt idx="8">
                  <c:v>206.98812031578947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B-4D73-9771-185D09F89D6F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обр'!$W$3:$W$11</c:f>
              <c:numCache>
                <c:formatCode>General</c:formatCode>
                <c:ptCount val="9"/>
                <c:pt idx="0">
                  <c:v>182.03398415789474</c:v>
                </c:pt>
                <c:pt idx="1">
                  <c:v>195.04546521052629</c:v>
                </c:pt>
                <c:pt idx="2">
                  <c:v>205.62188805263162</c:v>
                </c:pt>
                <c:pt idx="3">
                  <c:v>206.84162847368421</c:v>
                </c:pt>
                <c:pt idx="4">
                  <c:v>207.79115621052631</c:v>
                </c:pt>
                <c:pt idx="5">
                  <c:v>209.1103456842105</c:v>
                </c:pt>
                <c:pt idx="6">
                  <c:v>208.44454636842104</c:v>
                </c:pt>
                <c:pt idx="7">
                  <c:v>203.76869831578946</c:v>
                </c:pt>
                <c:pt idx="8">
                  <c:v>200.50898457894735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B-4D73-9771-185D09F89D6F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xVal>
            <c:numRef>
              <c:f>'250m3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B-4D73-9771-185D09F89D6F}"/>
            </c:ext>
          </c:extLst>
        </c:ser>
        <c:ser>
          <c:idx val="3"/>
          <c:order val="3"/>
          <c:tx>
            <c:v>Без аккумулятора минимум нагрузки</c:v>
          </c:tx>
          <c:xVal>
            <c:numRef>
              <c:f>'250m3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174.94879310526312</c:v>
                </c:pt>
                <c:pt idx="1">
                  <c:v>187.3071440526316</c:v>
                </c:pt>
                <c:pt idx="2">
                  <c:v>197.72554563157894</c:v>
                </c:pt>
                <c:pt idx="3">
                  <c:v>198.4425450526316</c:v>
                </c:pt>
                <c:pt idx="4">
                  <c:v>198.86861257894736</c:v>
                </c:pt>
                <c:pt idx="5">
                  <c:v>199.81034278947368</c:v>
                </c:pt>
                <c:pt idx="6">
                  <c:v>198.89352226315791</c:v>
                </c:pt>
                <c:pt idx="7">
                  <c:v>194.48353315789473</c:v>
                </c:pt>
                <c:pt idx="8">
                  <c:v>191.38086263157894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DB-4D73-9771-185D09F8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аккумулирование атмосферного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типа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МВт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154164939908837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2840489727337467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 (2)'!$U$3:$U$11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(2)'!$V$3:$V$11</c:f>
              <c:numCache>
                <c:formatCode>General</c:formatCode>
                <c:ptCount val="9"/>
                <c:pt idx="0">
                  <c:v>170.65525968421053</c:v>
                </c:pt>
                <c:pt idx="1">
                  <c:v>181.23976078947368</c:v>
                </c:pt>
                <c:pt idx="2">
                  <c:v>190.21473631578948</c:v>
                </c:pt>
                <c:pt idx="3">
                  <c:v>189.81684115789471</c:v>
                </c:pt>
                <c:pt idx="4">
                  <c:v>189.12249594736844</c:v>
                </c:pt>
                <c:pt idx="5">
                  <c:v>189.04526252631578</c:v>
                </c:pt>
                <c:pt idx="6">
                  <c:v>187.35123884210529</c:v>
                </c:pt>
                <c:pt idx="7">
                  <c:v>183.09321884210527</c:v>
                </c:pt>
                <c:pt idx="8">
                  <c:v>180.16569542105262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D-4EBC-BCCA-8E981767AB55}"/>
            </c:ext>
          </c:extLst>
        </c:ser>
        <c:ser>
          <c:idx val="0"/>
          <c:order val="1"/>
          <c:tx>
            <c:v>Разрядка </c:v>
          </c:tx>
          <c:xVal>
            <c:numRef>
              <c:f>'400m3 обр (2)'!$U$3:$U$11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(2)'!$W$3:$W$11</c:f>
              <c:numCache>
                <c:formatCode>General</c:formatCode>
                <c:ptCount val="9"/>
                <c:pt idx="0">
                  <c:v>185.07917973684209</c:v>
                </c:pt>
                <c:pt idx="1">
                  <c:v>198.32957463157899</c:v>
                </c:pt>
                <c:pt idx="2">
                  <c:v>209.15678700000001</c:v>
                </c:pt>
                <c:pt idx="3">
                  <c:v>210.50373268421052</c:v>
                </c:pt>
                <c:pt idx="4">
                  <c:v>211.55819405263159</c:v>
                </c:pt>
                <c:pt idx="5">
                  <c:v>213.00169610526316</c:v>
                </c:pt>
                <c:pt idx="6">
                  <c:v>212.47491684210527</c:v>
                </c:pt>
                <c:pt idx="7">
                  <c:v>207.89361863157896</c:v>
                </c:pt>
                <c:pt idx="8">
                  <c:v>204.5916015263158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5D-4EBC-BCCA-8E981767AB55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 (2)'!$U$3:$U$11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(2)'!$X$3:$X$11</c:f>
              <c:numCache>
                <c:formatCode>General</c:formatCode>
                <c:ptCount val="9"/>
                <c:pt idx="0">
                  <c:v>174.94879310526312</c:v>
                </c:pt>
                <c:pt idx="1">
                  <c:v>187.3071440526316</c:v>
                </c:pt>
                <c:pt idx="2">
                  <c:v>197.72554563157894</c:v>
                </c:pt>
                <c:pt idx="3">
                  <c:v>198.4425450526316</c:v>
                </c:pt>
                <c:pt idx="4">
                  <c:v>198.86861257894736</c:v>
                </c:pt>
                <c:pt idx="5">
                  <c:v>199.81034278947368</c:v>
                </c:pt>
                <c:pt idx="6">
                  <c:v>198.89352226315791</c:v>
                </c:pt>
                <c:pt idx="7">
                  <c:v>194.48353315789473</c:v>
                </c:pt>
                <c:pt idx="8">
                  <c:v>191.38086263157894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5D-4EBC-BCCA-8E981767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B-48B4-9B83-6E1616CD77B0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B-48B4-9B83-6E1616CD77B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B-48B4-9B83-6E1616CD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1.382115408540709E-2"/>
              <c:y val="7.318254445389668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 (2)'!$U$15:$U$23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(2)'!$V$15:$V$23</c:f>
              <c:numCache>
                <c:formatCode>General</c:formatCode>
                <c:ptCount val="9"/>
                <c:pt idx="0">
                  <c:v>205.46111947368419</c:v>
                </c:pt>
                <c:pt idx="1">
                  <c:v>205.65000347368419</c:v>
                </c:pt>
                <c:pt idx="2">
                  <c:v>207.63489736842104</c:v>
                </c:pt>
                <c:pt idx="3">
                  <c:v>210.373074</c:v>
                </c:pt>
                <c:pt idx="4">
                  <c:v>213.02173968421053</c:v>
                </c:pt>
                <c:pt idx="5">
                  <c:v>215.14755457894736</c:v>
                </c:pt>
                <c:pt idx="6">
                  <c:v>214.94525942105264</c:v>
                </c:pt>
                <c:pt idx="7">
                  <c:v>210.04876426315786</c:v>
                </c:pt>
                <c:pt idx="8">
                  <c:v>206.95603278947368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D-498C-B386-F95AF38E1109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 (2)'!$U$15:$U$23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(2)'!$W$15:$W$23</c:f>
              <c:numCache>
                <c:formatCode>General</c:formatCode>
                <c:ptCount val="9"/>
                <c:pt idx="0">
                  <c:v>205.89500236842102</c:v>
                </c:pt>
                <c:pt idx="1">
                  <c:v>205.82975094736841</c:v>
                </c:pt>
                <c:pt idx="2">
                  <c:v>207.74925857894738</c:v>
                </c:pt>
                <c:pt idx="3">
                  <c:v>210.7390669473684</c:v>
                </c:pt>
                <c:pt idx="4">
                  <c:v>213.57349178947371</c:v>
                </c:pt>
                <c:pt idx="5">
                  <c:v>215.92391768421052</c:v>
                </c:pt>
                <c:pt idx="6">
                  <c:v>215.83332221052632</c:v>
                </c:pt>
                <c:pt idx="7">
                  <c:v>210.63135063157893</c:v>
                </c:pt>
                <c:pt idx="8">
                  <c:v>207.42678673684208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FD-498C-B386-F95AF38E1109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 (2)'!$U$15:$U$23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(2)'!$X$15:$X$23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FD-498C-B386-F95AF38E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1.382115408540709E-2"/>
              <c:y val="7.318254445389668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 (2)'!$U$26:$U$34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(2)'!$V$26:$V$34</c:f>
              <c:numCache>
                <c:formatCode>General</c:formatCode>
                <c:ptCount val="9"/>
                <c:pt idx="0">
                  <c:v>189.59543726315792</c:v>
                </c:pt>
                <c:pt idx="1">
                  <c:v>202.99088831578948</c:v>
                </c:pt>
                <c:pt idx="2">
                  <c:v>213.27244157894739</c:v>
                </c:pt>
                <c:pt idx="3">
                  <c:v>213.87741436842106</c:v>
                </c:pt>
                <c:pt idx="4">
                  <c:v>213.95699310526317</c:v>
                </c:pt>
                <c:pt idx="5">
                  <c:v>214.35413436842106</c:v>
                </c:pt>
                <c:pt idx="6">
                  <c:v>212.74816468421051</c:v>
                </c:pt>
                <c:pt idx="7">
                  <c:v>207.86582815789473</c:v>
                </c:pt>
                <c:pt idx="8">
                  <c:v>204.57509142105263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8-4B8A-A5AF-6E9534A12A9C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 (2)'!$U$26:$U$34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(2)'!$W$26:$W$34</c:f>
              <c:numCache>
                <c:formatCode>General</c:formatCode>
                <c:ptCount val="9"/>
                <c:pt idx="0">
                  <c:v>165.80695547368421</c:v>
                </c:pt>
                <c:pt idx="1">
                  <c:v>175.89865321052633</c:v>
                </c:pt>
                <c:pt idx="2">
                  <c:v>185.2678536315789</c:v>
                </c:pt>
                <c:pt idx="3">
                  <c:v>185.96757157894734</c:v>
                </c:pt>
                <c:pt idx="4">
                  <c:v>186.45210068421056</c:v>
                </c:pt>
                <c:pt idx="5">
                  <c:v>187.47255468421051</c:v>
                </c:pt>
                <c:pt idx="6">
                  <c:v>186.92960926315791</c:v>
                </c:pt>
                <c:pt idx="7">
                  <c:v>183.02538742105264</c:v>
                </c:pt>
                <c:pt idx="8">
                  <c:v>180.10289394736841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8-4B8A-A5AF-6E9534A12A9C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 (2)'!$U$26:$U$34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(2)'!$X$26:$X$34</c:f>
              <c:numCache>
                <c:formatCode>General</c:formatCode>
                <c:ptCount val="9"/>
                <c:pt idx="0">
                  <c:v>175.94346610526313</c:v>
                </c:pt>
                <c:pt idx="1">
                  <c:v>188.37498305263159</c:v>
                </c:pt>
                <c:pt idx="2">
                  <c:v>198.82669163157897</c:v>
                </c:pt>
                <c:pt idx="3">
                  <c:v>199.50516705263158</c:v>
                </c:pt>
                <c:pt idx="4">
                  <c:v>199.89263457894737</c:v>
                </c:pt>
                <c:pt idx="5">
                  <c:v>200.80440578947366</c:v>
                </c:pt>
                <c:pt idx="6">
                  <c:v>199.85661726315791</c:v>
                </c:pt>
                <c:pt idx="7">
                  <c:v>195.40697715789474</c:v>
                </c:pt>
                <c:pt idx="8">
                  <c:v>192.28099663157894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8-4B8A-A5AF-6E9534A1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 (2)'!$U$37:$U$45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(2)'!$V$37:$V$45</c:f>
              <c:numCache>
                <c:formatCode>General</c:formatCode>
                <c:ptCount val="9"/>
                <c:pt idx="0">
                  <c:v>203.61126342105263</c:v>
                </c:pt>
                <c:pt idx="1">
                  <c:v>203.77458868421053</c:v>
                </c:pt>
                <c:pt idx="2">
                  <c:v>205.66373157894736</c:v>
                </c:pt>
                <c:pt idx="3">
                  <c:v>208.3007747368421</c:v>
                </c:pt>
                <c:pt idx="4">
                  <c:v>210.84673368421053</c:v>
                </c:pt>
                <c:pt idx="5">
                  <c:v>212.89725842105261</c:v>
                </c:pt>
                <c:pt idx="6">
                  <c:v>212.64187052631578</c:v>
                </c:pt>
                <c:pt idx="7">
                  <c:v>207.73829315789473</c:v>
                </c:pt>
                <c:pt idx="8">
                  <c:v>204.65721105263157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B-4017-9277-E21EDF6B4C57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 (2)'!$U$37:$U$45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(2)'!$W$37:$W$45</c:f>
              <c:numCache>
                <c:formatCode>General</c:formatCode>
                <c:ptCount val="9"/>
                <c:pt idx="0">
                  <c:v>206.62881199999998</c:v>
                </c:pt>
                <c:pt idx="1">
                  <c:v>206.49171163157894</c:v>
                </c:pt>
                <c:pt idx="2">
                  <c:v>208.28318963157895</c:v>
                </c:pt>
                <c:pt idx="3">
                  <c:v>211.14234931578949</c:v>
                </c:pt>
                <c:pt idx="4">
                  <c:v>213.82637173684211</c:v>
                </c:pt>
                <c:pt idx="5">
                  <c:v>216.03560605263161</c:v>
                </c:pt>
                <c:pt idx="6">
                  <c:v>215.85208836842105</c:v>
                </c:pt>
                <c:pt idx="7">
                  <c:v>210.62738436842105</c:v>
                </c:pt>
                <c:pt idx="8">
                  <c:v>207.42707121052632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4B-4017-9277-E21EDF6B4C57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 (2)'!$U$37:$U$45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(2)'!$X$37:$X$45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4B-4017-9277-E21EDF6B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 (2)'!$U$3:$U$11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(2)'!$Z$3:$Z$11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5-4244-8E19-97858C4B74F8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 (2)'!$U$3:$U$11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(2)'!$AA$3:$AA$11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5-4244-8E19-97858C4B74F8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 (2)'!$U$3:$U$11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(2)'!$AB$3:$AB$11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5-4244-8E19-97858C4B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 (2)'!$U$3:$U$11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(2)'!$Z$3:$Z$11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6-448B-9A47-FF247C5CDF69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 (2)'!$U$3:$U$11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(2)'!$AA$3:$AA$11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36-448B-9A47-FF247C5CDF69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 (2)'!$U$3:$U$11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(2)'!$AB$3:$AB$11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36-448B-9A47-FF247C5C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3406262113488"/>
          <c:y val="8.476872003884818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 (2)'!$U$37:$U$45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(2)'!$V$37:$V$45</c:f>
              <c:numCache>
                <c:formatCode>General</c:formatCode>
                <c:ptCount val="9"/>
                <c:pt idx="0">
                  <c:v>203.61126342105263</c:v>
                </c:pt>
                <c:pt idx="1">
                  <c:v>203.77458868421053</c:v>
                </c:pt>
                <c:pt idx="2">
                  <c:v>205.66373157894736</c:v>
                </c:pt>
                <c:pt idx="3">
                  <c:v>208.3007747368421</c:v>
                </c:pt>
                <c:pt idx="4">
                  <c:v>210.84673368421053</c:v>
                </c:pt>
                <c:pt idx="5">
                  <c:v>212.89725842105261</c:v>
                </c:pt>
                <c:pt idx="6">
                  <c:v>212.64187052631578</c:v>
                </c:pt>
                <c:pt idx="7">
                  <c:v>207.73829315789473</c:v>
                </c:pt>
                <c:pt idx="8">
                  <c:v>204.65721105263157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43B8-86FF-61DFA8214520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 (2)'!$U$37:$U$45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(2)'!$W$26:$W$34</c:f>
              <c:numCache>
                <c:formatCode>General</c:formatCode>
                <c:ptCount val="9"/>
                <c:pt idx="0">
                  <c:v>165.80695547368421</c:v>
                </c:pt>
                <c:pt idx="1">
                  <c:v>175.89865321052633</c:v>
                </c:pt>
                <c:pt idx="2">
                  <c:v>185.2678536315789</c:v>
                </c:pt>
                <c:pt idx="3">
                  <c:v>185.96757157894734</c:v>
                </c:pt>
                <c:pt idx="4">
                  <c:v>186.45210068421056</c:v>
                </c:pt>
                <c:pt idx="5">
                  <c:v>187.47255468421051</c:v>
                </c:pt>
                <c:pt idx="6">
                  <c:v>186.92960926315791</c:v>
                </c:pt>
                <c:pt idx="7">
                  <c:v>183.02538742105264</c:v>
                </c:pt>
                <c:pt idx="8">
                  <c:v>180.10289394736841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43B8-86FF-61DFA8214520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xVal>
            <c:numRef>
              <c:f>'400m3 обр (2)'!$U$37:$U$45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(2)'!$X$37:$X$45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61-43B8-86FF-61DFA8214520}"/>
            </c:ext>
          </c:extLst>
        </c:ser>
        <c:ser>
          <c:idx val="3"/>
          <c:order val="3"/>
          <c:tx>
            <c:v>Без аккумулятора минимум нагрузки</c:v>
          </c:tx>
          <c:xVal>
            <c:numRef>
              <c:f>'400m3 обр (2)'!$U$26:$U$34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(2)'!$X$26:$X$34</c:f>
              <c:numCache>
                <c:formatCode>General</c:formatCode>
                <c:ptCount val="9"/>
                <c:pt idx="0">
                  <c:v>175.94346610526313</c:v>
                </c:pt>
                <c:pt idx="1">
                  <c:v>188.37498305263159</c:v>
                </c:pt>
                <c:pt idx="2">
                  <c:v>198.82669163157897</c:v>
                </c:pt>
                <c:pt idx="3">
                  <c:v>199.50516705263158</c:v>
                </c:pt>
                <c:pt idx="4">
                  <c:v>199.89263457894737</c:v>
                </c:pt>
                <c:pt idx="5">
                  <c:v>200.80440578947366</c:v>
                </c:pt>
                <c:pt idx="6">
                  <c:v>199.85661726315791</c:v>
                </c:pt>
                <c:pt idx="7">
                  <c:v>195.40697715789474</c:v>
                </c:pt>
                <c:pt idx="8">
                  <c:v>192.28099663157894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61-43B8-86FF-61DFA821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аккумулирование под давлением , МВт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154164939908837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3406262113488"/>
          <c:y val="8.476872003884818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 (2)'!$U$37:$U$45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(2)'!$V$15:$V$23</c:f>
              <c:numCache>
                <c:formatCode>General</c:formatCode>
                <c:ptCount val="9"/>
                <c:pt idx="0">
                  <c:v>205.46111947368419</c:v>
                </c:pt>
                <c:pt idx="1">
                  <c:v>205.65000347368419</c:v>
                </c:pt>
                <c:pt idx="2">
                  <c:v>207.63489736842104</c:v>
                </c:pt>
                <c:pt idx="3">
                  <c:v>210.373074</c:v>
                </c:pt>
                <c:pt idx="4">
                  <c:v>213.02173968421053</c:v>
                </c:pt>
                <c:pt idx="5">
                  <c:v>215.14755457894736</c:v>
                </c:pt>
                <c:pt idx="6">
                  <c:v>214.94525942105264</c:v>
                </c:pt>
                <c:pt idx="7">
                  <c:v>210.04876426315786</c:v>
                </c:pt>
                <c:pt idx="8">
                  <c:v>206.95603278947368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9-47AC-9174-8A4769CAA9EB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 (2)'!$U$37:$U$45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(2)'!$W$3:$W$11</c:f>
              <c:numCache>
                <c:formatCode>General</c:formatCode>
                <c:ptCount val="9"/>
                <c:pt idx="0">
                  <c:v>185.07917973684209</c:v>
                </c:pt>
                <c:pt idx="1">
                  <c:v>198.32957463157899</c:v>
                </c:pt>
                <c:pt idx="2">
                  <c:v>209.15678700000001</c:v>
                </c:pt>
                <c:pt idx="3">
                  <c:v>210.50373268421052</c:v>
                </c:pt>
                <c:pt idx="4">
                  <c:v>211.55819405263159</c:v>
                </c:pt>
                <c:pt idx="5">
                  <c:v>213.00169610526316</c:v>
                </c:pt>
                <c:pt idx="6">
                  <c:v>212.47491684210527</c:v>
                </c:pt>
                <c:pt idx="7">
                  <c:v>207.89361863157896</c:v>
                </c:pt>
                <c:pt idx="8">
                  <c:v>204.5916015263158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69-47AC-9174-8A4769CAA9EB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xVal>
            <c:numRef>
              <c:f>'400m3 обр (2)'!$U$37:$U$45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(2)'!$X$15:$X$23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69-47AC-9174-8A4769CAA9EB}"/>
            </c:ext>
          </c:extLst>
        </c:ser>
        <c:ser>
          <c:idx val="3"/>
          <c:order val="3"/>
          <c:tx>
            <c:v>Без аккумулятора минимум нагрузки</c:v>
          </c:tx>
          <c:xVal>
            <c:numRef>
              <c:f>'400m3 обр (2)'!$U$26:$U$34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 (2)'!$X$3:$X$11</c:f>
              <c:numCache>
                <c:formatCode>General</c:formatCode>
                <c:ptCount val="9"/>
                <c:pt idx="0">
                  <c:v>174.94879310526312</c:v>
                </c:pt>
                <c:pt idx="1">
                  <c:v>187.3071440526316</c:v>
                </c:pt>
                <c:pt idx="2">
                  <c:v>197.72554563157894</c:v>
                </c:pt>
                <c:pt idx="3">
                  <c:v>198.4425450526316</c:v>
                </c:pt>
                <c:pt idx="4">
                  <c:v>198.86861257894736</c:v>
                </c:pt>
                <c:pt idx="5">
                  <c:v>199.81034278947368</c:v>
                </c:pt>
                <c:pt idx="6">
                  <c:v>198.89352226315791</c:v>
                </c:pt>
                <c:pt idx="7">
                  <c:v>194.48353315789473</c:v>
                </c:pt>
                <c:pt idx="8">
                  <c:v>191.38086263157894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69-47AC-9174-8A4769CA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аккумулирование атмосферного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типа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МВт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154164939908837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2840489727337467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'500m3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обр'!$W$3:$W$11</c:f>
              <c:numCache>
                <c:formatCode>General</c:formatCode>
                <c:ptCount val="9"/>
                <c:pt idx="0">
                  <c:v>168.41749268421052</c:v>
                </c:pt>
                <c:pt idx="1">
                  <c:v>178.52362600000001</c:v>
                </c:pt>
                <c:pt idx="2">
                  <c:v>186.94061557894736</c:v>
                </c:pt>
                <c:pt idx="3">
                  <c:v>186.10015200000001</c:v>
                </c:pt>
                <c:pt idx="4">
                  <c:v>185.03087215789472</c:v>
                </c:pt>
                <c:pt idx="5">
                  <c:v>184.64060705263159</c:v>
                </c:pt>
                <c:pt idx="6">
                  <c:v>182.67511321052629</c:v>
                </c:pt>
                <c:pt idx="7">
                  <c:v>178.59534394736843</c:v>
                </c:pt>
                <c:pt idx="8">
                  <c:v>175.54909405263157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E-442F-9B5C-CDC9F3292D3D}"/>
            </c:ext>
          </c:extLst>
        </c:ser>
        <c:ser>
          <c:idx val="0"/>
          <c:order val="1"/>
          <c:tx>
            <c:v>Разрядка </c:v>
          </c:tx>
          <c:xVal>
            <c:numRef>
              <c:f>'500m3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обр'!$V$3:$V$11</c:f>
              <c:numCache>
                <c:formatCode>General</c:formatCode>
                <c:ptCount val="9"/>
                <c:pt idx="0">
                  <c:v>188.26319215789474</c:v>
                </c:pt>
                <c:pt idx="1">
                  <c:v>201.60365994736841</c:v>
                </c:pt>
                <c:pt idx="2">
                  <c:v>212.50314868421054</c:v>
                </c:pt>
                <c:pt idx="3">
                  <c:v>214.02545389473684</c:v>
                </c:pt>
                <c:pt idx="4">
                  <c:v>215.13315421052633</c:v>
                </c:pt>
                <c:pt idx="5">
                  <c:v>216.7951352105263</c:v>
                </c:pt>
                <c:pt idx="6">
                  <c:v>216.34275736842108</c:v>
                </c:pt>
                <c:pt idx="7">
                  <c:v>211.63751042105261</c:v>
                </c:pt>
                <c:pt idx="8">
                  <c:v>208.35547521052632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0E-442F-9B5C-CDC9F3292D3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'500m3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обр'!$X$3:$X$11</c:f>
              <c:numCache>
                <c:formatCode>General</c:formatCode>
                <c:ptCount val="9"/>
                <c:pt idx="0">
                  <c:v>174.94879310526312</c:v>
                </c:pt>
                <c:pt idx="1">
                  <c:v>187.3071440526316</c:v>
                </c:pt>
                <c:pt idx="2">
                  <c:v>197.72554563157894</c:v>
                </c:pt>
                <c:pt idx="3">
                  <c:v>198.4425450526316</c:v>
                </c:pt>
                <c:pt idx="4">
                  <c:v>198.86861257894736</c:v>
                </c:pt>
                <c:pt idx="5">
                  <c:v>199.81034278947368</c:v>
                </c:pt>
                <c:pt idx="6">
                  <c:v>198.89352226315791</c:v>
                </c:pt>
                <c:pt idx="7">
                  <c:v>194.48353315789473</c:v>
                </c:pt>
                <c:pt idx="8">
                  <c:v>191.38086263157894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0E-442F-9B5C-CDC9F329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'500m3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обр'!$V$15:$V$23</c:f>
              <c:numCache>
                <c:formatCode>General</c:formatCode>
                <c:ptCount val="9"/>
                <c:pt idx="0">
                  <c:v>205.30655136842105</c:v>
                </c:pt>
                <c:pt idx="1">
                  <c:v>205.56599731578947</c:v>
                </c:pt>
                <c:pt idx="2">
                  <c:v>207.58596226315788</c:v>
                </c:pt>
                <c:pt idx="3">
                  <c:v>210.29881247368422</c:v>
                </c:pt>
                <c:pt idx="4">
                  <c:v>212.94871000000001</c:v>
                </c:pt>
                <c:pt idx="5">
                  <c:v>215.06817636842106</c:v>
                </c:pt>
                <c:pt idx="6">
                  <c:v>214.872533</c:v>
                </c:pt>
                <c:pt idx="7">
                  <c:v>210.02144126315784</c:v>
                </c:pt>
                <c:pt idx="8">
                  <c:v>206.9447352631579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A-4351-B2F0-020376CDF640}"/>
            </c:ext>
          </c:extLst>
        </c:ser>
        <c:ser>
          <c:idx val="0"/>
          <c:order val="1"/>
          <c:tx>
            <c:v>Разрядка</c:v>
          </c:tx>
          <c:xVal>
            <c:numRef>
              <c:f>'500m3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обр'!$X$15:$X$23</c:f>
              <c:numCache>
                <c:formatCode>General</c:formatCode>
                <c:ptCount val="9"/>
                <c:pt idx="0">
                  <c:v>205.88383678947366</c:v>
                </c:pt>
                <c:pt idx="1">
                  <c:v>205.79409478947366</c:v>
                </c:pt>
                <c:pt idx="2">
                  <c:v>207.73696642105264</c:v>
                </c:pt>
                <c:pt idx="3">
                  <c:v>210.79017621052628</c:v>
                </c:pt>
                <c:pt idx="4">
                  <c:v>213.69284963157895</c:v>
                </c:pt>
                <c:pt idx="5">
                  <c:v>216.10291615789473</c:v>
                </c:pt>
                <c:pt idx="6">
                  <c:v>216.05758752631579</c:v>
                </c:pt>
                <c:pt idx="7">
                  <c:v>210.78510289473684</c:v>
                </c:pt>
                <c:pt idx="8">
                  <c:v>207.55064726315788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A-4351-B2F0-020376CDF64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'500m3 обр'!$U$15:$U$23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обр'!$W$15:$W$23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A-4351-B2F0-020376CD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1.382115408540709E-2"/>
              <c:y val="7.318254445389668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'500m3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обр'!$V$26:$V$34</c:f>
              <c:numCache>
                <c:formatCode>General</c:formatCode>
                <c:ptCount val="9"/>
                <c:pt idx="0">
                  <c:v>194.33870357894739</c:v>
                </c:pt>
                <c:pt idx="1">
                  <c:v>207.71695284210526</c:v>
                </c:pt>
                <c:pt idx="2">
                  <c:v>217.6195592631579</c:v>
                </c:pt>
                <c:pt idx="3">
                  <c:v>218.00772399999997</c:v>
                </c:pt>
                <c:pt idx="4">
                  <c:v>218.14249057894736</c:v>
                </c:pt>
                <c:pt idx="5">
                  <c:v>218.44450431578946</c:v>
                </c:pt>
                <c:pt idx="6">
                  <c:v>216.71654315789471</c:v>
                </c:pt>
                <c:pt idx="7">
                  <c:v>211.62385768421055</c:v>
                </c:pt>
                <c:pt idx="8">
                  <c:v>208.33686947368423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A-487C-85D5-658B64679D0B}"/>
            </c:ext>
          </c:extLst>
        </c:ser>
        <c:ser>
          <c:idx val="0"/>
          <c:order val="1"/>
          <c:tx>
            <c:v>Разрядка</c:v>
          </c:tx>
          <c:xVal>
            <c:numRef>
              <c:f>'500m3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обр'!$W$26:$W$34</c:f>
              <c:numCache>
                <c:formatCode>General</c:formatCode>
                <c:ptCount val="9"/>
                <c:pt idx="0">
                  <c:v>161.93618857894737</c:v>
                </c:pt>
                <c:pt idx="1">
                  <c:v>171.57693431578949</c:v>
                </c:pt>
                <c:pt idx="2">
                  <c:v>180.5096213157895</c:v>
                </c:pt>
                <c:pt idx="3">
                  <c:v>181.09888331578949</c:v>
                </c:pt>
                <c:pt idx="4">
                  <c:v>181.53348926315789</c:v>
                </c:pt>
                <c:pt idx="5">
                  <c:v>182.55204847368421</c:v>
                </c:pt>
                <c:pt idx="6">
                  <c:v>181.93506894736842</c:v>
                </c:pt>
                <c:pt idx="7">
                  <c:v>178.53943715789475</c:v>
                </c:pt>
                <c:pt idx="8">
                  <c:v>175.48232300000001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A-487C-85D5-658B64679D0B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'500m3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обр'!$X$26:$X$34</c:f>
              <c:numCache>
                <c:formatCode>General</c:formatCode>
                <c:ptCount val="9"/>
                <c:pt idx="0">
                  <c:v>175.94346610526313</c:v>
                </c:pt>
                <c:pt idx="1">
                  <c:v>188.37498305263159</c:v>
                </c:pt>
                <c:pt idx="2">
                  <c:v>198.82669163157897</c:v>
                </c:pt>
                <c:pt idx="3">
                  <c:v>199.50516705263158</c:v>
                </c:pt>
                <c:pt idx="4">
                  <c:v>199.89263457894737</c:v>
                </c:pt>
                <c:pt idx="5">
                  <c:v>200.80440578947366</c:v>
                </c:pt>
                <c:pt idx="6">
                  <c:v>199.85661726315791</c:v>
                </c:pt>
                <c:pt idx="7">
                  <c:v>195.40697715789474</c:v>
                </c:pt>
                <c:pt idx="8">
                  <c:v>192.28099663157894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2A-487C-85D5-658B6467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4-4949-ABCB-135A0798142F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4-4949-ABCB-135A0798142F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4-4949-ABCB-135A0798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'500m3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обр'!$V$37:$V$45</c:f>
              <c:numCache>
                <c:formatCode>General</c:formatCode>
                <c:ptCount val="9"/>
                <c:pt idx="0">
                  <c:v>203.46041578947364</c:v>
                </c:pt>
                <c:pt idx="1">
                  <c:v>203.68594289473685</c:v>
                </c:pt>
                <c:pt idx="2">
                  <c:v>205.62036973684206</c:v>
                </c:pt>
                <c:pt idx="3">
                  <c:v>208.2375605263158</c:v>
                </c:pt>
                <c:pt idx="4">
                  <c:v>210.78015342105263</c:v>
                </c:pt>
                <c:pt idx="5">
                  <c:v>212.81817157894736</c:v>
                </c:pt>
                <c:pt idx="6">
                  <c:v>212.57050947368421</c:v>
                </c:pt>
                <c:pt idx="7">
                  <c:v>207.70326315789472</c:v>
                </c:pt>
                <c:pt idx="8">
                  <c:v>204.64439052631576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2-467C-81BD-DDE815C0F26B}"/>
            </c:ext>
          </c:extLst>
        </c:ser>
        <c:ser>
          <c:idx val="0"/>
          <c:order val="1"/>
          <c:tx>
            <c:v>Разрядка</c:v>
          </c:tx>
          <c:xVal>
            <c:numRef>
              <c:f>'500m3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обр'!$W$37:$W$45</c:f>
              <c:numCache>
                <c:formatCode>General</c:formatCode>
                <c:ptCount val="9"/>
                <c:pt idx="0">
                  <c:v>206.91783705263157</c:v>
                </c:pt>
                <c:pt idx="1">
                  <c:v>206.73806142105263</c:v>
                </c:pt>
                <c:pt idx="2">
                  <c:v>208.49826673684211</c:v>
                </c:pt>
                <c:pt idx="3">
                  <c:v>211.37394689473683</c:v>
                </c:pt>
                <c:pt idx="4">
                  <c:v>214.05131752631578</c:v>
                </c:pt>
                <c:pt idx="5">
                  <c:v>216.27690563157896</c:v>
                </c:pt>
                <c:pt idx="6">
                  <c:v>216.07574715789471</c:v>
                </c:pt>
                <c:pt idx="7">
                  <c:v>210.78559163157894</c:v>
                </c:pt>
                <c:pt idx="8">
                  <c:v>207.55112347368419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A2-467C-81BD-DDE815C0F26B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'500m3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обр'!$X$37:$X$45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A2-467C-81BD-DDE815C0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'500m3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обр'!$Z$3:$Z$11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B-49F5-961C-2F9E358752F7}"/>
            </c:ext>
          </c:extLst>
        </c:ser>
        <c:ser>
          <c:idx val="0"/>
          <c:order val="1"/>
          <c:tx>
            <c:v>Разрядка</c:v>
          </c:tx>
          <c:xVal>
            <c:numRef>
              <c:f>'500m3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обр'!$AA$3:$AA$11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6B-49F5-961C-2F9E358752F7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'500m3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обр'!$AB$3:$AB$11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6B-49F5-961C-2F9E3587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'500m3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обр'!$Z$3:$Z$11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5-45E0-BB22-FD30525B1452}"/>
            </c:ext>
          </c:extLst>
        </c:ser>
        <c:ser>
          <c:idx val="0"/>
          <c:order val="1"/>
          <c:tx>
            <c:v>Разрядка</c:v>
          </c:tx>
          <c:xVal>
            <c:numRef>
              <c:f>'500m3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обр'!$AA$3:$AA$11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5-45E0-BB22-FD30525B1452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'500m3 обр'!$U$3:$U$11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обр'!$AB$3:$AB$11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5-45E0-BB22-FD30525B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3406262113488"/>
          <c:y val="8.476872003884818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'500m3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обр'!$V$37:$V$45</c:f>
              <c:numCache>
                <c:formatCode>General</c:formatCode>
                <c:ptCount val="9"/>
                <c:pt idx="0">
                  <c:v>203.46041578947364</c:v>
                </c:pt>
                <c:pt idx="1">
                  <c:v>203.68594289473685</c:v>
                </c:pt>
                <c:pt idx="2">
                  <c:v>205.62036973684206</c:v>
                </c:pt>
                <c:pt idx="3">
                  <c:v>208.2375605263158</c:v>
                </c:pt>
                <c:pt idx="4">
                  <c:v>210.78015342105263</c:v>
                </c:pt>
                <c:pt idx="5">
                  <c:v>212.81817157894736</c:v>
                </c:pt>
                <c:pt idx="6">
                  <c:v>212.57050947368421</c:v>
                </c:pt>
                <c:pt idx="7">
                  <c:v>207.70326315789472</c:v>
                </c:pt>
                <c:pt idx="8">
                  <c:v>204.64439052631576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4-419E-8956-52528BC0D064}"/>
            </c:ext>
          </c:extLst>
        </c:ser>
        <c:ser>
          <c:idx val="0"/>
          <c:order val="1"/>
          <c:tx>
            <c:v>Разрядка</c:v>
          </c:tx>
          <c:xVal>
            <c:numRef>
              <c:f>'500m3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обр'!$W$26:$W$34</c:f>
              <c:numCache>
                <c:formatCode>General</c:formatCode>
                <c:ptCount val="9"/>
                <c:pt idx="0">
                  <c:v>161.93618857894737</c:v>
                </c:pt>
                <c:pt idx="1">
                  <c:v>171.57693431578949</c:v>
                </c:pt>
                <c:pt idx="2">
                  <c:v>180.5096213157895</c:v>
                </c:pt>
                <c:pt idx="3">
                  <c:v>181.09888331578949</c:v>
                </c:pt>
                <c:pt idx="4">
                  <c:v>181.53348926315789</c:v>
                </c:pt>
                <c:pt idx="5">
                  <c:v>182.55204847368421</c:v>
                </c:pt>
                <c:pt idx="6">
                  <c:v>181.93506894736842</c:v>
                </c:pt>
                <c:pt idx="7">
                  <c:v>178.53943715789475</c:v>
                </c:pt>
                <c:pt idx="8">
                  <c:v>175.48232300000001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4-419E-8956-52528BC0D064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xVal>
            <c:numRef>
              <c:f>'500m3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обр'!$X$37:$X$45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4-419E-8956-52528BC0D064}"/>
            </c:ext>
          </c:extLst>
        </c:ser>
        <c:ser>
          <c:idx val="3"/>
          <c:order val="3"/>
          <c:tx>
            <c:v>Без аккумулятора минимум нагрузки</c:v>
          </c:tx>
          <c:xVal>
            <c:numRef>
              <c:f>'500m3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обр'!$X$26:$X$34</c:f>
              <c:numCache>
                <c:formatCode>General</c:formatCode>
                <c:ptCount val="9"/>
                <c:pt idx="0">
                  <c:v>175.94346610526313</c:v>
                </c:pt>
                <c:pt idx="1">
                  <c:v>188.37498305263159</c:v>
                </c:pt>
                <c:pt idx="2">
                  <c:v>198.82669163157897</c:v>
                </c:pt>
                <c:pt idx="3">
                  <c:v>199.50516705263158</c:v>
                </c:pt>
                <c:pt idx="4">
                  <c:v>199.89263457894737</c:v>
                </c:pt>
                <c:pt idx="5">
                  <c:v>200.80440578947366</c:v>
                </c:pt>
                <c:pt idx="6">
                  <c:v>199.85661726315791</c:v>
                </c:pt>
                <c:pt idx="7">
                  <c:v>195.40697715789474</c:v>
                </c:pt>
                <c:pt idx="8">
                  <c:v>192.28099663157894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14-419E-8956-52528BC0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аккумулирование под давлением , МВт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9.936674629737178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154164939908837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3406262113488"/>
          <c:y val="8.476872003884818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'500m3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обр'!$V$15:$V$23</c:f>
              <c:numCache>
                <c:formatCode>General</c:formatCode>
                <c:ptCount val="9"/>
                <c:pt idx="0">
                  <c:v>205.30655136842105</c:v>
                </c:pt>
                <c:pt idx="1">
                  <c:v>205.56599731578947</c:v>
                </c:pt>
                <c:pt idx="2">
                  <c:v>207.58596226315788</c:v>
                </c:pt>
                <c:pt idx="3">
                  <c:v>210.29881247368422</c:v>
                </c:pt>
                <c:pt idx="4">
                  <c:v>212.94871000000001</c:v>
                </c:pt>
                <c:pt idx="5">
                  <c:v>215.06817636842106</c:v>
                </c:pt>
                <c:pt idx="6">
                  <c:v>214.872533</c:v>
                </c:pt>
                <c:pt idx="7">
                  <c:v>210.02144126315784</c:v>
                </c:pt>
                <c:pt idx="8">
                  <c:v>206.9447352631579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08-4021-AEE9-A7F4EED1942C}"/>
            </c:ext>
          </c:extLst>
        </c:ser>
        <c:ser>
          <c:idx val="0"/>
          <c:order val="1"/>
          <c:tx>
            <c:v>Разрядка</c:v>
          </c:tx>
          <c:xVal>
            <c:numRef>
              <c:f>'500m3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обр'!$W$3:$W$11</c:f>
              <c:numCache>
                <c:formatCode>General</c:formatCode>
                <c:ptCount val="9"/>
                <c:pt idx="0">
                  <c:v>168.41749268421052</c:v>
                </c:pt>
                <c:pt idx="1">
                  <c:v>178.52362600000001</c:v>
                </c:pt>
                <c:pt idx="2">
                  <c:v>186.94061557894736</c:v>
                </c:pt>
                <c:pt idx="3">
                  <c:v>186.10015200000001</c:v>
                </c:pt>
                <c:pt idx="4">
                  <c:v>185.03087215789472</c:v>
                </c:pt>
                <c:pt idx="5">
                  <c:v>184.64060705263159</c:v>
                </c:pt>
                <c:pt idx="6">
                  <c:v>182.67511321052629</c:v>
                </c:pt>
                <c:pt idx="7">
                  <c:v>178.59534394736843</c:v>
                </c:pt>
                <c:pt idx="8">
                  <c:v>175.54909405263157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08-4021-AEE9-A7F4EED1942C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xVal>
            <c:numRef>
              <c:f>'500m3 обр'!$U$37:$U$45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обр'!$W$15:$W$23</c:f>
              <c:numCache>
                <c:formatCode>General</c:formatCode>
                <c:ptCount val="9"/>
                <c:pt idx="0">
                  <c:v>206.11112036842104</c:v>
                </c:pt>
                <c:pt idx="1">
                  <c:v>206.0977649473684</c:v>
                </c:pt>
                <c:pt idx="2">
                  <c:v>207.95203905263156</c:v>
                </c:pt>
                <c:pt idx="3">
                  <c:v>210.7499690526316</c:v>
                </c:pt>
                <c:pt idx="4">
                  <c:v>213.40532410526316</c:v>
                </c:pt>
                <c:pt idx="5">
                  <c:v>215.56180394736842</c:v>
                </c:pt>
                <c:pt idx="6">
                  <c:v>215.34508489473683</c:v>
                </c:pt>
                <c:pt idx="7">
                  <c:v>210.25308473684208</c:v>
                </c:pt>
                <c:pt idx="8">
                  <c:v>207.10366384210528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08-4021-AEE9-A7F4EED1942C}"/>
            </c:ext>
          </c:extLst>
        </c:ser>
        <c:ser>
          <c:idx val="3"/>
          <c:order val="3"/>
          <c:tx>
            <c:v>Без аккумулятора минимум нагрузки</c:v>
          </c:tx>
          <c:xVal>
            <c:numRef>
              <c:f>'500m3 обр'!$U$26:$U$34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'500m3 обр'!$X$3:$X$11</c:f>
              <c:numCache>
                <c:formatCode>General</c:formatCode>
                <c:ptCount val="9"/>
                <c:pt idx="0">
                  <c:v>174.94879310526312</c:v>
                </c:pt>
                <c:pt idx="1">
                  <c:v>187.3071440526316</c:v>
                </c:pt>
                <c:pt idx="2">
                  <c:v>197.72554563157894</c:v>
                </c:pt>
                <c:pt idx="3">
                  <c:v>198.4425450526316</c:v>
                </c:pt>
                <c:pt idx="4">
                  <c:v>198.86861257894736</c:v>
                </c:pt>
                <c:pt idx="5">
                  <c:v>199.81034278947368</c:v>
                </c:pt>
                <c:pt idx="6">
                  <c:v>198.89352226315791</c:v>
                </c:pt>
                <c:pt idx="7">
                  <c:v>194.48353315789473</c:v>
                </c:pt>
                <c:pt idx="8">
                  <c:v>191.38086263157894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08-4021-AEE9-A7F4EED1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аккумулирование атмосферного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типа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МВт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154164939908837E-2"/>
          <c:y val="0.74013247835102569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под давлением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Обработка!$E$4:$E$8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3-4259-841D-9721B92BBD4C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Обработка!$E$10:$E$14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3-4259-841D-9721B92BBD4C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Обработка!$F$4:$F$8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3-4259-841D-9721B92BBD4C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Обработка!$F$10:$F$14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3-4259-841D-9721B92B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атмосферные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Обработка!$E$16:$E$20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411C-BB22-B5DD85D2BE57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Обработка!$E$22:$E$26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D-411C-BB22-B5DD85D2BE57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Обработка!$F$16:$F$20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D-411C-BB22-B5DD85D2BE57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Обработка!$F$22:$F$26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D-411C-BB22-B5DD85D2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D-465A-99DD-992A77422E98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D-465A-99DD-992A77422E98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D-465A-99DD-992A77422E98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D-465A-99DD-992A77422E98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D-465A-99DD-992A77422E98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Обработка!$D$11:$D$14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D-465A-99DD-992A7742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E-2"/>
              <c:y val="0.2302657568283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3-47E9-B898-8B82F2FD16E1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F3-47E9-B898-8B82F2FD16E1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F3-47E9-B898-8B82F2FD16E1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F3-47E9-B898-8B82F2FD16E1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F3-47E9-B898-8B82F2FD16E1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F3-47E9-B898-8B82F2FD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7-4BB3-8FB4-4422143D7D65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7-4BB3-8FB4-4422143D7D65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7-4BB3-8FB4-4422143D7D65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7-4BB3-8FB4-4422143D7D65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B7-4BB3-8FB4-4422143D7D65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7-4BB3-8FB4-4422143D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796513838740964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8-41F1-9C73-D86D113BDB16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A8-41F1-9C73-D86D113BDB1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A8-41F1-9C73-D86D113B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под давлением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'140m3'!$B$7:$B$11</c:f>
              <c:numCache>
                <c:formatCode>General</c:formatCode>
                <c:ptCount val="5"/>
                <c:pt idx="0">
                  <c:v>0.93044000000000004</c:v>
                </c:pt>
                <c:pt idx="1">
                  <c:v>0.92576999999999998</c:v>
                </c:pt>
                <c:pt idx="2">
                  <c:v>0.92593999999999999</c:v>
                </c:pt>
                <c:pt idx="3">
                  <c:v>0.92483000000000004</c:v>
                </c:pt>
                <c:pt idx="4">
                  <c:v>0.87522</c:v>
                </c:pt>
              </c:numCache>
            </c:numRef>
          </c:xVal>
          <c:yVal>
            <c:numRef>
              <c:f>'140m3'!$K$7:$K$11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6-48C3-92F1-15D3AF4B7890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'400m3'!$B$7:$B$11</c:f>
              <c:numCache>
                <c:formatCode>General</c:formatCode>
                <c:ptCount val="5"/>
                <c:pt idx="0">
                  <c:v>1</c:v>
                </c:pt>
                <c:pt idx="1">
                  <c:v>0.91771000000000003</c:v>
                </c:pt>
                <c:pt idx="2">
                  <c:v>0.91771000000000003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'400m3'!$K$7:$K$11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6-48C3-92F1-15D3AF4B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73649627147675889"/>
          <c:h val="0.10317847550139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4-4047-A425-CD38020E52A6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4-4047-A425-CD38020E52A6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4-4047-A425-CD38020E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1-4F8B-9BB1-185E9C7BA217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1-4F8B-9BB1-185E9C7BA217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1-4F8B-9BB1-185E9C7B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1-4DFB-913F-26C6B8229915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1-4DFB-913F-26C6B822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6000436273E-2"/>
              <c:y val="0.12770514843573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7-4081-B608-BDD664E2F61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7-4081-B608-BDD664E2F61C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7-4081-B608-BDD664E2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E-4F7A-8539-24026FD0581D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E-4F7A-8539-24026FD0581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E-4F7A-8539-24026FD0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4-44FE-BD02-3406FD4BEB01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4-44FE-BD02-3406FD4BEB0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4-44FE-BD02-3406FD4B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минимум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аккумулирование бака под давлением,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4970317955702889E-2"/>
              <c:y val="8.850412594253188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минимум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аккумулирование атмосферного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типа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МВт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'140m3'!$V$3:$V$11</c:f>
              <c:numCache>
                <c:formatCode>General</c:formatCode>
                <c:ptCount val="9"/>
                <c:pt idx="0">
                  <c:v>178.17394165289738</c:v>
                </c:pt>
                <c:pt idx="1">
                  <c:v>190.76987801415206</c:v>
                </c:pt>
                <c:pt idx="2">
                  <c:v>201.15543350780436</c:v>
                </c:pt>
                <c:pt idx="3">
                  <c:v>202.21607262419988</c:v>
                </c:pt>
                <c:pt idx="4">
                  <c:v>202.81259207600215</c:v>
                </c:pt>
                <c:pt idx="5">
                  <c:v>204.03043857923444</c:v>
                </c:pt>
                <c:pt idx="6">
                  <c:v>202.94996672255184</c:v>
                </c:pt>
                <c:pt idx="7">
                  <c:v>198.39445718411483</c:v>
                </c:pt>
                <c:pt idx="8">
                  <c:v>195.17147087449229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номинал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Название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Название</a:t>
                </a: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176893</xdr:colOff>
      <xdr:row>0</xdr:row>
      <xdr:rowOff>0</xdr:rowOff>
    </xdr:from>
    <xdr:to>
      <xdr:col>44</xdr:col>
      <xdr:colOff>244929</xdr:colOff>
      <xdr:row>10</xdr:row>
      <xdr:rowOff>108857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14F0897-390A-48B5-8660-FF3EB32E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129667</xdr:colOff>
      <xdr:row>11</xdr:row>
      <xdr:rowOff>68037</xdr:rowOff>
    </xdr:from>
    <xdr:to>
      <xdr:col>44</xdr:col>
      <xdr:colOff>197703</xdr:colOff>
      <xdr:row>23</xdr:row>
      <xdr:rowOff>381000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E10415D0-A928-4082-BC7E-7D8DE878C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45767</xdr:colOff>
      <xdr:row>33</xdr:row>
      <xdr:rowOff>19793</xdr:rowOff>
    </xdr:from>
    <xdr:to>
      <xdr:col>44</xdr:col>
      <xdr:colOff>113803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D395A-7C28-4A3C-BA66-6AA33D96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2D85ABEC-C544-48F8-BE9C-1A2E43CCC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113660</xdr:colOff>
      <xdr:row>23</xdr:row>
      <xdr:rowOff>432955</xdr:rowOff>
    </xdr:from>
    <xdr:to>
      <xdr:col>44</xdr:col>
      <xdr:colOff>181697</xdr:colOff>
      <xdr:row>33</xdr:row>
      <xdr:rowOff>160812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70528DC7-537F-49E5-89EC-6F07CF6E4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7BC929D4-D595-45B9-89EA-1C2B4330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265376</xdr:colOff>
      <xdr:row>42</xdr:row>
      <xdr:rowOff>130251</xdr:rowOff>
    </xdr:from>
    <xdr:to>
      <xdr:col>55</xdr:col>
      <xdr:colOff>395845</xdr:colOff>
      <xdr:row>61</xdr:row>
      <xdr:rowOff>18192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EAA71FFB-3EFA-41BB-B4C5-C9AC24857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216916</xdr:colOff>
      <xdr:row>11</xdr:row>
      <xdr:rowOff>4803</xdr:rowOff>
    </xdr:from>
    <xdr:to>
      <xdr:col>55</xdr:col>
      <xdr:colOff>571501</xdr:colOff>
      <xdr:row>24</xdr:row>
      <xdr:rowOff>273744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3ADE0F3-7121-4A18-B71B-3363DE8B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33398</xdr:colOff>
      <xdr:row>10</xdr:row>
      <xdr:rowOff>160502</xdr:rowOff>
    </xdr:from>
    <xdr:to>
      <xdr:col>67</xdr:col>
      <xdr:colOff>387983</xdr:colOff>
      <xdr:row>24</xdr:row>
      <xdr:rowOff>238943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AF2A283-6B4A-48AA-B9A1-682354ED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382018</xdr:colOff>
      <xdr:row>43</xdr:row>
      <xdr:rowOff>3054</xdr:rowOff>
    </xdr:from>
    <xdr:to>
      <xdr:col>69</xdr:col>
      <xdr:colOff>291352</xdr:colOff>
      <xdr:row>61</xdr:row>
      <xdr:rowOff>81495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A1A65BB-B194-4377-8EB0-E48B4DACE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176893</xdr:colOff>
      <xdr:row>0</xdr:row>
      <xdr:rowOff>0</xdr:rowOff>
    </xdr:from>
    <xdr:to>
      <xdr:col>38</xdr:col>
      <xdr:colOff>244929</xdr:colOff>
      <xdr:row>10</xdr:row>
      <xdr:rowOff>108857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EA8D73E-DBD5-4F18-918A-FF0D70960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129667</xdr:colOff>
      <xdr:row>11</xdr:row>
      <xdr:rowOff>68037</xdr:rowOff>
    </xdr:from>
    <xdr:to>
      <xdr:col>38</xdr:col>
      <xdr:colOff>197703</xdr:colOff>
      <xdr:row>23</xdr:row>
      <xdr:rowOff>381000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0A9C721-9216-4C22-BD5C-6E3817EA9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149676</xdr:colOff>
      <xdr:row>23</xdr:row>
      <xdr:rowOff>625929</xdr:rowOff>
    </xdr:from>
    <xdr:to>
      <xdr:col>38</xdr:col>
      <xdr:colOff>217712</xdr:colOff>
      <xdr:row>35</xdr:row>
      <xdr:rowOff>231320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C9C95-3B33-481D-AFE0-2C192A36E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149679</xdr:colOff>
      <xdr:row>36</xdr:row>
      <xdr:rowOff>54428</xdr:rowOff>
    </xdr:from>
    <xdr:to>
      <xdr:col>38</xdr:col>
      <xdr:colOff>217715</xdr:colOff>
      <xdr:row>51</xdr:row>
      <xdr:rowOff>40819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2C9BD47A-4F0E-42F2-9B92-F888C6CE9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391989</xdr:colOff>
      <xdr:row>0</xdr:row>
      <xdr:rowOff>0</xdr:rowOff>
    </xdr:from>
    <xdr:to>
      <xdr:col>48</xdr:col>
      <xdr:colOff>460025</xdr:colOff>
      <xdr:row>10</xdr:row>
      <xdr:rowOff>108857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D8CDCA28-72EB-4675-A832-8731CEF6B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495095</xdr:colOff>
      <xdr:row>23</xdr:row>
      <xdr:rowOff>657071</xdr:rowOff>
    </xdr:from>
    <xdr:to>
      <xdr:col>48</xdr:col>
      <xdr:colOff>562112</xdr:colOff>
      <xdr:row>35</xdr:row>
      <xdr:rowOff>169106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5DC54A9F-EF06-40D0-B71D-975DE7D14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481853</xdr:colOff>
      <xdr:row>36</xdr:row>
      <xdr:rowOff>56030</xdr:rowOff>
    </xdr:from>
    <xdr:to>
      <xdr:col>50</xdr:col>
      <xdr:colOff>459441</xdr:colOff>
      <xdr:row>54</xdr:row>
      <xdr:rowOff>134471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7AC5FF7F-E172-4029-9547-71B6CB9E5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448236</xdr:colOff>
      <xdr:row>9</xdr:row>
      <xdr:rowOff>168088</xdr:rowOff>
    </xdr:from>
    <xdr:to>
      <xdr:col>50</xdr:col>
      <xdr:colOff>425824</xdr:colOff>
      <xdr:row>24</xdr:row>
      <xdr:rowOff>56029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F7CC1A8B-31DC-460F-A650-69AE9126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176893</xdr:colOff>
      <xdr:row>0</xdr:row>
      <xdr:rowOff>0</xdr:rowOff>
    </xdr:from>
    <xdr:to>
      <xdr:col>38</xdr:col>
      <xdr:colOff>244929</xdr:colOff>
      <xdr:row>10</xdr:row>
      <xdr:rowOff>108857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DC53536-7FFF-4441-B4FA-35F2D974D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129667</xdr:colOff>
      <xdr:row>11</xdr:row>
      <xdr:rowOff>68037</xdr:rowOff>
    </xdr:from>
    <xdr:to>
      <xdr:col>38</xdr:col>
      <xdr:colOff>197703</xdr:colOff>
      <xdr:row>23</xdr:row>
      <xdr:rowOff>381000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E38A22B-AD4E-4814-86C4-24CBEA74B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149676</xdr:colOff>
      <xdr:row>23</xdr:row>
      <xdr:rowOff>625929</xdr:rowOff>
    </xdr:from>
    <xdr:to>
      <xdr:col>38</xdr:col>
      <xdr:colOff>217712</xdr:colOff>
      <xdr:row>35</xdr:row>
      <xdr:rowOff>231320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79D469-02F2-434B-BC66-036C70D63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149679</xdr:colOff>
      <xdr:row>36</xdr:row>
      <xdr:rowOff>54428</xdr:rowOff>
    </xdr:from>
    <xdr:to>
      <xdr:col>38</xdr:col>
      <xdr:colOff>217715</xdr:colOff>
      <xdr:row>51</xdr:row>
      <xdr:rowOff>40819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9F155521-6096-4A85-AC14-BDAEF7E36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391989</xdr:colOff>
      <xdr:row>0</xdr:row>
      <xdr:rowOff>0</xdr:rowOff>
    </xdr:from>
    <xdr:to>
      <xdr:col>48</xdr:col>
      <xdr:colOff>460025</xdr:colOff>
      <xdr:row>10</xdr:row>
      <xdr:rowOff>108857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B30294A0-BD84-48BF-8F30-979471EBF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495095</xdr:colOff>
      <xdr:row>23</xdr:row>
      <xdr:rowOff>657071</xdr:rowOff>
    </xdr:from>
    <xdr:to>
      <xdr:col>48</xdr:col>
      <xdr:colOff>562112</xdr:colOff>
      <xdr:row>35</xdr:row>
      <xdr:rowOff>169106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FB155842-01AD-41DC-A7A4-9DFD9A739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481853</xdr:colOff>
      <xdr:row>36</xdr:row>
      <xdr:rowOff>56030</xdr:rowOff>
    </xdr:from>
    <xdr:to>
      <xdr:col>50</xdr:col>
      <xdr:colOff>459441</xdr:colOff>
      <xdr:row>54</xdr:row>
      <xdr:rowOff>134471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3000F949-6EC9-4046-BB65-728CBB35D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448236</xdr:colOff>
      <xdr:row>9</xdr:row>
      <xdr:rowOff>168088</xdr:rowOff>
    </xdr:from>
    <xdr:to>
      <xdr:col>50</xdr:col>
      <xdr:colOff>425824</xdr:colOff>
      <xdr:row>24</xdr:row>
      <xdr:rowOff>56029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62F2E22-36BE-473A-A103-AA59A77D1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176893</xdr:colOff>
      <xdr:row>0</xdr:row>
      <xdr:rowOff>0</xdr:rowOff>
    </xdr:from>
    <xdr:to>
      <xdr:col>38</xdr:col>
      <xdr:colOff>244929</xdr:colOff>
      <xdr:row>10</xdr:row>
      <xdr:rowOff>108857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7FCCBFF6-0C41-4931-BA6A-F5B55A10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129667</xdr:colOff>
      <xdr:row>11</xdr:row>
      <xdr:rowOff>68037</xdr:rowOff>
    </xdr:from>
    <xdr:to>
      <xdr:col>38</xdr:col>
      <xdr:colOff>197703</xdr:colOff>
      <xdr:row>23</xdr:row>
      <xdr:rowOff>381000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9107F67-527C-488C-93E6-C86FDA80D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149676</xdr:colOff>
      <xdr:row>23</xdr:row>
      <xdr:rowOff>625929</xdr:rowOff>
    </xdr:from>
    <xdr:to>
      <xdr:col>38</xdr:col>
      <xdr:colOff>217712</xdr:colOff>
      <xdr:row>35</xdr:row>
      <xdr:rowOff>231320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A9227-EB41-408F-9CF5-B53352780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149679</xdr:colOff>
      <xdr:row>36</xdr:row>
      <xdr:rowOff>54428</xdr:rowOff>
    </xdr:from>
    <xdr:to>
      <xdr:col>38</xdr:col>
      <xdr:colOff>217715</xdr:colOff>
      <xdr:row>51</xdr:row>
      <xdr:rowOff>40819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9733E607-F6E6-4FC5-A72E-CD996D8F1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391989</xdr:colOff>
      <xdr:row>0</xdr:row>
      <xdr:rowOff>0</xdr:rowOff>
    </xdr:from>
    <xdr:to>
      <xdr:col>48</xdr:col>
      <xdr:colOff>460025</xdr:colOff>
      <xdr:row>10</xdr:row>
      <xdr:rowOff>108857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31CB213-AD59-4C35-8128-6EB8FC2C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439065</xdr:colOff>
      <xdr:row>24</xdr:row>
      <xdr:rowOff>376923</xdr:rowOff>
    </xdr:from>
    <xdr:to>
      <xdr:col>48</xdr:col>
      <xdr:colOff>506082</xdr:colOff>
      <xdr:row>37</xdr:row>
      <xdr:rowOff>79458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82AD309F-DDD2-4513-B611-E2BCB953F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414618</xdr:colOff>
      <xdr:row>37</xdr:row>
      <xdr:rowOff>89648</xdr:rowOff>
    </xdr:from>
    <xdr:to>
      <xdr:col>50</xdr:col>
      <xdr:colOff>392206</xdr:colOff>
      <xdr:row>55</xdr:row>
      <xdr:rowOff>168089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2C1265C1-913C-4BF2-BC1E-AD7FCD99B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280148</xdr:colOff>
      <xdr:row>11</xdr:row>
      <xdr:rowOff>67235</xdr:rowOff>
    </xdr:from>
    <xdr:to>
      <xdr:col>50</xdr:col>
      <xdr:colOff>257736</xdr:colOff>
      <xdr:row>24</xdr:row>
      <xdr:rowOff>336176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5F86A5DD-E16D-48EC-AD7E-AAA25E412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1276351</xdr:colOff>
      <xdr:row>8</xdr:row>
      <xdr:rowOff>58512</xdr:rowOff>
    </xdr:from>
    <xdr:to>
      <xdr:col>9</xdr:col>
      <xdr:colOff>1073525</xdr:colOff>
      <xdr:row>28</xdr:row>
      <xdr:rowOff>78798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160243</xdr:colOff>
      <xdr:row>27</xdr:row>
      <xdr:rowOff>108696</xdr:rowOff>
    </xdr:from>
    <xdr:to>
      <xdr:col>8</xdr:col>
      <xdr:colOff>1913404</xdr:colOff>
      <xdr:row>47</xdr:row>
      <xdr:rowOff>128982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30416</xdr:colOff>
      <xdr:row>46</xdr:row>
      <xdr:rowOff>54428</xdr:rowOff>
    </xdr:from>
    <xdr:to>
      <xdr:col>25</xdr:col>
      <xdr:colOff>597787</xdr:colOff>
      <xdr:row>71</xdr:row>
      <xdr:rowOff>7931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227319</xdr:colOff>
      <xdr:row>43</xdr:row>
      <xdr:rowOff>132870</xdr:rowOff>
    </xdr:from>
    <xdr:to>
      <xdr:col>28</xdr:col>
      <xdr:colOff>331246</xdr:colOff>
      <xdr:row>68</xdr:row>
      <xdr:rowOff>86373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1106327</xdr:colOff>
      <xdr:row>24</xdr:row>
      <xdr:rowOff>143640</xdr:rowOff>
    </xdr:from>
    <xdr:to>
      <xdr:col>20</xdr:col>
      <xdr:colOff>339179</xdr:colOff>
      <xdr:row>49</xdr:row>
      <xdr:rowOff>97143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8</xdr:row>
      <xdr:rowOff>66675</xdr:rowOff>
    </xdr:from>
    <xdr:to>
      <xdr:col>19</xdr:col>
      <xdr:colOff>200025</xdr:colOff>
      <xdr:row>25</xdr:row>
      <xdr:rowOff>39228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29</xdr:row>
      <xdr:rowOff>19050</xdr:rowOff>
    </xdr:from>
    <xdr:to>
      <xdr:col>7</xdr:col>
      <xdr:colOff>600075</xdr:colOff>
      <xdr:row>45</xdr:row>
      <xdr:rowOff>182103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19050</xdr:rowOff>
    </xdr:from>
    <xdr:to>
      <xdr:col>16</xdr:col>
      <xdr:colOff>381000</xdr:colOff>
      <xdr:row>45</xdr:row>
      <xdr:rowOff>182103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981075</xdr:colOff>
      <xdr:row>47</xdr:row>
      <xdr:rowOff>76200</xdr:rowOff>
    </xdr:from>
    <xdr:to>
      <xdr:col>15</xdr:col>
      <xdr:colOff>38100</xdr:colOff>
      <xdr:row>66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109"/>
  <sheetViews>
    <sheetView tabSelected="1" topLeftCell="N7" zoomScale="70" zoomScaleNormal="70" workbookViewId="0">
      <selection activeCell="AC17" sqref="AC17"/>
    </sheetView>
  </sheetViews>
  <sheetFormatPr defaultRowHeight="15" x14ac:dyDescent="0.25"/>
  <cols>
    <col min="9" max="9" width="13.28515625" customWidth="1"/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32" max="33" width="15.28515625" customWidth="1"/>
    <col min="34" max="34" width="15" customWidth="1"/>
  </cols>
  <sheetData>
    <row r="1" spans="1:5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U1" s="21" t="s">
        <v>52</v>
      </c>
      <c r="V1" t="s">
        <v>45</v>
      </c>
      <c r="W1" s="24" t="s">
        <v>55</v>
      </c>
    </row>
    <row r="2" spans="1:52" ht="6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641.25408267974854</v>
      </c>
      <c r="U2" s="22" t="s">
        <v>51</v>
      </c>
      <c r="V2" s="18" t="s">
        <v>46</v>
      </c>
      <c r="W2" s="19" t="s">
        <v>47</v>
      </c>
      <c r="X2" s="20" t="s">
        <v>48</v>
      </c>
      <c r="Y2" t="s">
        <v>62</v>
      </c>
      <c r="AD2" t="s">
        <v>63</v>
      </c>
      <c r="AF2" s="18" t="s">
        <v>46</v>
      </c>
      <c r="AG2" s="19" t="s">
        <v>47</v>
      </c>
      <c r="AH2" s="20" t="s">
        <v>48</v>
      </c>
    </row>
    <row r="3" spans="1:52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1616.059648036957</v>
      </c>
      <c r="R3" t="s">
        <v>59</v>
      </c>
      <c r="S3">
        <v>0.95</v>
      </c>
      <c r="U3">
        <v>-29</v>
      </c>
      <c r="V3">
        <f>C11+(E11*$S$4*$S$5)-F11/$S$3/$S$4-G11-H11/$S$3/$S$4</f>
        <v>178.17394165289738</v>
      </c>
      <c r="W3">
        <f>C20+(E20*$S$4*$S$5)-F20/$S$3/$S$4-G20-H20/$S$3/$S$4</f>
        <v>174.35367548932481</v>
      </c>
      <c r="X3">
        <f>C2+(E2*$S$4*$S$5)-F2/$S$3/$S$4-G2-H2/$S$3/$S$4</f>
        <v>175.06425550511426</v>
      </c>
      <c r="Y3">
        <f>V3/((100*C11)/D11-I11)</f>
        <v>0.63393821716937138</v>
      </c>
      <c r="Z3">
        <f>W3/((100*C20)/D20-I20)</f>
        <v>0.62911855898391411</v>
      </c>
      <c r="AA3">
        <f>X3/((C2*100)/D2-I2)</f>
        <v>0.63051292317147878</v>
      </c>
      <c r="AF3">
        <f>B11</f>
        <v>0.87522</v>
      </c>
      <c r="AG3">
        <f>B20</f>
        <v>0.85734999999999995</v>
      </c>
      <c r="AH3">
        <f t="shared" ref="AH3:AH11" si="0">B2</f>
        <v>0.85985999999999996</v>
      </c>
    </row>
    <row r="4" spans="1:52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1588.928973197937</v>
      </c>
      <c r="R4" t="s">
        <v>60</v>
      </c>
      <c r="S4">
        <v>0.99</v>
      </c>
      <c r="U4">
        <v>-25</v>
      </c>
      <c r="V4">
        <f t="shared" ref="V4:V11" si="1">C12+(E12*$S$4*$S$5)-F12/$S$3/$S$4-G12-H12/$S$3/$S$4</f>
        <v>190.76987801415206</v>
      </c>
      <c r="W4">
        <f>C21+(E21*$S$4*$S$5)-F21/$S$3/$S$4-G21-H21/$S$3/$S$4</f>
        <v>185.8297510366188</v>
      </c>
      <c r="X4">
        <f t="shared" ref="X4:X11" si="2">C3+(E3*$S$4*$S$5)-F3/$S$3/$S$4-G3-H3/$S$3/$S$4</f>
        <v>187.45722067174907</v>
      </c>
      <c r="Y4">
        <f t="shared" ref="Y4:Y11" si="3">V4/((100*C12)/D12-I12)</f>
        <v>0.64958895533844974</v>
      </c>
      <c r="Z4">
        <f t="shared" ref="Z4:Z11" si="4">W4/((100*C21)/D21-I21)</f>
        <v>0.64552505027281937</v>
      </c>
      <c r="AA4">
        <f t="shared" ref="AA4:AA11" si="5">X4/((C3*100)/D3-I3)</f>
        <v>0.64701713584893716</v>
      </c>
      <c r="AF4">
        <f t="shared" ref="AF4:AF11" si="6">B12</f>
        <v>0.93345</v>
      </c>
      <c r="AG4">
        <f t="shared" ref="AG4:AG11" si="7">B21</f>
        <v>0.91103999999999996</v>
      </c>
      <c r="AH4">
        <f t="shared" si="0"/>
        <v>0.91771000000000003</v>
      </c>
    </row>
    <row r="5" spans="1:52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1196.124651908875</v>
      </c>
      <c r="R5" t="s">
        <v>61</v>
      </c>
      <c r="S5">
        <v>0.98</v>
      </c>
      <c r="U5">
        <v>-20</v>
      </c>
      <c r="V5">
        <f t="shared" si="1"/>
        <v>201.15543350780436</v>
      </c>
      <c r="W5">
        <f>C22+(E22*$S$4*$S$5)-F22/$S$3/$S$4-G22-H22/$S$3/$S$4</f>
        <v>196.04297189396064</v>
      </c>
      <c r="X5">
        <f t="shared" si="2"/>
        <v>197.85202699937264</v>
      </c>
      <c r="Y5">
        <f t="shared" si="3"/>
        <v>0.66183626682615582</v>
      </c>
      <c r="Z5">
        <f t="shared" si="4"/>
        <v>0.66022096396871577</v>
      </c>
      <c r="AA5">
        <f t="shared" si="5"/>
        <v>0.66122196160902258</v>
      </c>
      <c r="AF5">
        <f t="shared" si="6"/>
        <v>0.97311999999999999</v>
      </c>
      <c r="AG5">
        <f t="shared" si="7"/>
        <v>0.94964999999999999</v>
      </c>
      <c r="AH5">
        <f t="shared" si="0"/>
        <v>0.95733000000000001</v>
      </c>
    </row>
    <row r="6" spans="1:52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712.35366630554199</v>
      </c>
      <c r="U6">
        <v>-15</v>
      </c>
      <c r="V6">
        <f t="shared" si="1"/>
        <v>202.21607262419988</v>
      </c>
      <c r="W6">
        <f>C23+(E23*$S$4*$S$5)-F23/$S$3/$S$4-G23-H23/$S$3/$S$4</f>
        <v>196.25420666040401</v>
      </c>
      <c r="X6">
        <f t="shared" si="2"/>
        <v>198.48648515336524</v>
      </c>
      <c r="Y6">
        <f t="shared" si="3"/>
        <v>0.67231669427269081</v>
      </c>
      <c r="Z6">
        <f t="shared" si="4"/>
        <v>0.66987533246185882</v>
      </c>
      <c r="AA6">
        <f t="shared" si="5"/>
        <v>0.67130130649635533</v>
      </c>
      <c r="AF6">
        <f t="shared" si="6"/>
        <v>0.96538000000000002</v>
      </c>
      <c r="AG6">
        <f t="shared" si="7"/>
        <v>0.93784000000000001</v>
      </c>
      <c r="AH6">
        <f t="shared" si="0"/>
        <v>0.94764999999999999</v>
      </c>
    </row>
    <row r="7" spans="1:52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1474.4672160148621</v>
      </c>
      <c r="U7">
        <v>-10</v>
      </c>
      <c r="V7">
        <f t="shared" si="1"/>
        <v>202.81259207600215</v>
      </c>
      <c r="W7">
        <f>C24+(E24*$S$4*$S$5)-F24/$S$3/$S$4-G24-H24/$S$3/$S$4</f>
        <v>196.15898363070707</v>
      </c>
      <c r="X7">
        <f t="shared" si="2"/>
        <v>198.83285532277509</v>
      </c>
      <c r="Y7">
        <f t="shared" si="3"/>
        <v>0.68240485010843122</v>
      </c>
      <c r="Z7">
        <f t="shared" si="4"/>
        <v>0.67888408409801893</v>
      </c>
      <c r="AA7">
        <f t="shared" si="5"/>
        <v>0.68073926798168138</v>
      </c>
      <c r="AF7">
        <f t="shared" si="6"/>
        <v>0.95592999999999995</v>
      </c>
      <c r="AG7">
        <f t="shared" si="7"/>
        <v>0.92490000000000006</v>
      </c>
      <c r="AH7">
        <f t="shared" si="0"/>
        <v>0.93705000000000005</v>
      </c>
    </row>
    <row r="8" spans="1:52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638.94249153137207</v>
      </c>
      <c r="U8">
        <v>-5</v>
      </c>
      <c r="V8">
        <f t="shared" si="1"/>
        <v>204.03043857923444</v>
      </c>
      <c r="W8">
        <f>C25+(E25*$S$4*$S$5)-F25/$S$3/$S$4-G25-H25/$S$3/$S$4</f>
        <v>196.80912525594897</v>
      </c>
      <c r="X8">
        <f t="shared" si="2"/>
        <v>199.70820992674109</v>
      </c>
      <c r="Y8">
        <f t="shared" si="3"/>
        <v>0.68996320511029263</v>
      </c>
      <c r="Z8">
        <f t="shared" si="4"/>
        <v>0.68573022077877599</v>
      </c>
      <c r="AA8">
        <f t="shared" si="5"/>
        <v>0.68802044051979483</v>
      </c>
      <c r="AF8">
        <f t="shared" si="6"/>
        <v>0.95106999999999997</v>
      </c>
      <c r="AG8">
        <f t="shared" si="7"/>
        <v>0.91696999999999995</v>
      </c>
      <c r="AH8">
        <f t="shared" si="0"/>
        <v>0.93044000000000004</v>
      </c>
    </row>
    <row r="9" spans="1:52" ht="92.25" x14ac:dyDescent="1.3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810.91371870040894</v>
      </c>
      <c r="U9">
        <v>0</v>
      </c>
      <c r="V9">
        <f t="shared" si="1"/>
        <v>202.94996672255184</v>
      </c>
      <c r="W9">
        <f>C26+(E26*$S$4*$S$5)-F26/$S$3/$S$4-G26-H26/$S$3/$S$4</f>
        <v>195.46285386071236</v>
      </c>
      <c r="X9">
        <f t="shared" si="2"/>
        <v>198.73947885409888</v>
      </c>
      <c r="Y9">
        <f t="shared" si="3"/>
        <v>0.69813154507333641</v>
      </c>
      <c r="Z9">
        <f t="shared" si="4"/>
        <v>0.6928975889612341</v>
      </c>
      <c r="AA9">
        <f>X9/((C8*100)/D8-I8)</f>
        <v>0.69554448470388708</v>
      </c>
      <c r="AF9">
        <f t="shared" si="6"/>
        <v>0.94613000000000003</v>
      </c>
      <c r="AG9">
        <f t="shared" si="7"/>
        <v>0.91013999999999995</v>
      </c>
      <c r="AH9">
        <f t="shared" si="0"/>
        <v>0.92576999999999998</v>
      </c>
      <c r="AZ9" s="25" t="s">
        <v>64</v>
      </c>
    </row>
    <row r="10" spans="1:52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895.53339505195618</v>
      </c>
      <c r="U10">
        <v>5</v>
      </c>
      <c r="V10">
        <f t="shared" si="1"/>
        <v>198.39445718411483</v>
      </c>
      <c r="W10">
        <f>C27+(E27*$S$4*$S$5)-F27/$S$3/$S$4-G27-H27/$S$3/$S$4</f>
        <v>190.76125771359915</v>
      </c>
      <c r="X10">
        <f t="shared" si="2"/>
        <v>194.29244468757045</v>
      </c>
      <c r="Y10">
        <f t="shared" si="3"/>
        <v>0.70689112307982593</v>
      </c>
      <c r="Z10">
        <f t="shared" si="4"/>
        <v>0.70166681292698874</v>
      </c>
      <c r="AA10">
        <f t="shared" si="5"/>
        <v>0.7042625250155683</v>
      </c>
      <c r="AF10">
        <f t="shared" si="6"/>
        <v>0.94637000000000004</v>
      </c>
      <c r="AG10">
        <f t="shared" si="7"/>
        <v>0.90842000000000001</v>
      </c>
      <c r="AH10">
        <f t="shared" si="0"/>
        <v>0.92593999999999999</v>
      </c>
    </row>
    <row r="11" spans="1:52" x14ac:dyDescent="0.25">
      <c r="A11">
        <v>-29</v>
      </c>
      <c r="B11">
        <v>0.87522</v>
      </c>
      <c r="C11">
        <v>144.98849999999999</v>
      </c>
      <c r="D11">
        <v>32.987299999999998</v>
      </c>
      <c r="E11">
        <v>43.480499999999999</v>
      </c>
      <c r="F11">
        <v>4.0300000000000002E-2</v>
      </c>
      <c r="G11">
        <v>6.2575000000000003</v>
      </c>
      <c r="H11">
        <v>2.5384000000000002</v>
      </c>
      <c r="I11">
        <v>158.46940000000001</v>
      </c>
      <c r="J11">
        <v>1.0938000000000001</v>
      </c>
      <c r="K11">
        <v>1</v>
      </c>
      <c r="L11">
        <v>0</v>
      </c>
      <c r="M11">
        <v>4.4355000000000002</v>
      </c>
      <c r="N11" t="b">
        <v>1</v>
      </c>
      <c r="O11" t="b">
        <v>1</v>
      </c>
      <c r="P11">
        <v>10.492562788018921</v>
      </c>
      <c r="Q11">
        <v>1669.107838630676</v>
      </c>
      <c r="U11">
        <v>8</v>
      </c>
      <c r="V11">
        <f t="shared" si="1"/>
        <v>195.17147087449229</v>
      </c>
      <c r="W11">
        <f>C28+(E28*$S$4*$S$5)-F28/$S$3/$S$4-G28-H28/$S$3/$S$4</f>
        <v>187.90184218378522</v>
      </c>
      <c r="X11">
        <f t="shared" si="2"/>
        <v>191.17246153573632</v>
      </c>
      <c r="Y11">
        <f t="shared" si="3"/>
        <v>0.70995238007848327</v>
      </c>
      <c r="Z11">
        <f t="shared" si="4"/>
        <v>0.70444435463106525</v>
      </c>
      <c r="AA11">
        <f t="shared" si="5"/>
        <v>0.70722919011666807</v>
      </c>
      <c r="AF11">
        <f t="shared" si="6"/>
        <v>0.94506999999999997</v>
      </c>
      <c r="AG11">
        <f t="shared" si="7"/>
        <v>0.90834000000000004</v>
      </c>
      <c r="AH11">
        <f t="shared" si="0"/>
        <v>0.92483000000000004</v>
      </c>
    </row>
    <row r="12" spans="1:52" x14ac:dyDescent="0.25">
      <c r="A12">
        <v>-25</v>
      </c>
      <c r="B12">
        <v>0.93345</v>
      </c>
      <c r="C12">
        <v>154.6354</v>
      </c>
      <c r="D12">
        <v>33.704099999999997</v>
      </c>
      <c r="E12">
        <v>45.750100000000003</v>
      </c>
      <c r="F12">
        <v>4.0300000000000002E-2</v>
      </c>
      <c r="G12">
        <v>6.2779999999999996</v>
      </c>
      <c r="H12">
        <v>1.8165</v>
      </c>
      <c r="I12">
        <v>165.1251</v>
      </c>
      <c r="J12">
        <v>1.1859999999999999</v>
      </c>
      <c r="K12">
        <v>1</v>
      </c>
      <c r="L12">
        <v>0</v>
      </c>
      <c r="M12">
        <v>4.4348000000000001</v>
      </c>
      <c r="N12" t="b">
        <v>1</v>
      </c>
      <c r="O12" t="b">
        <v>1</v>
      </c>
      <c r="P12">
        <v>10.492562788018921</v>
      </c>
      <c r="Q12">
        <v>1505.777103900909</v>
      </c>
      <c r="U12" s="23" t="s">
        <v>53</v>
      </c>
    </row>
    <row r="13" spans="1:52" x14ac:dyDescent="0.25">
      <c r="A13">
        <v>-20</v>
      </c>
      <c r="B13">
        <v>0.97311999999999999</v>
      </c>
      <c r="C13">
        <v>161.20670000000001</v>
      </c>
      <c r="D13">
        <v>34.017600000000002</v>
      </c>
      <c r="E13">
        <v>48.993899999999996</v>
      </c>
      <c r="F13">
        <v>0.04</v>
      </c>
      <c r="G13">
        <v>6.2919</v>
      </c>
      <c r="H13">
        <v>1.1762999999999999</v>
      </c>
      <c r="I13">
        <v>169.95670000000001</v>
      </c>
      <c r="J13">
        <v>1.4056</v>
      </c>
      <c r="K13">
        <v>1</v>
      </c>
      <c r="L13">
        <v>0</v>
      </c>
      <c r="M13">
        <v>4.3958000000000004</v>
      </c>
      <c r="N13" t="b">
        <v>1</v>
      </c>
      <c r="O13" t="b">
        <v>1</v>
      </c>
      <c r="P13">
        <v>10.492562788018921</v>
      </c>
      <c r="Q13">
        <v>602.40766787528992</v>
      </c>
      <c r="U13" s="23" t="s">
        <v>54</v>
      </c>
      <c r="W13" s="24" t="s">
        <v>55</v>
      </c>
    </row>
    <row r="14" spans="1:52" ht="30" x14ac:dyDescent="0.25">
      <c r="A14">
        <v>-15</v>
      </c>
      <c r="B14">
        <v>0.96538000000000002</v>
      </c>
      <c r="C14">
        <v>159.92449999999999</v>
      </c>
      <c r="D14">
        <v>33.978000000000002</v>
      </c>
      <c r="E14">
        <v>51.332599999999999</v>
      </c>
      <c r="F14">
        <v>4.0399999999999998E-2</v>
      </c>
      <c r="G14">
        <v>6.2892000000000001</v>
      </c>
      <c r="H14">
        <v>1.109</v>
      </c>
      <c r="I14">
        <v>169.89570000000001</v>
      </c>
      <c r="J14">
        <v>1.6251</v>
      </c>
      <c r="K14">
        <v>1</v>
      </c>
      <c r="L14">
        <v>0</v>
      </c>
      <c r="M14">
        <v>4.4379</v>
      </c>
      <c r="N14" t="b">
        <v>1</v>
      </c>
      <c r="O14" t="b">
        <v>1</v>
      </c>
      <c r="P14">
        <v>10.492562788018921</v>
      </c>
      <c r="Q14">
        <v>1117.5764193534851</v>
      </c>
      <c r="V14" s="18" t="s">
        <v>46</v>
      </c>
      <c r="W14" s="19" t="s">
        <v>47</v>
      </c>
      <c r="X14" s="20" t="s">
        <v>48</v>
      </c>
    </row>
    <row r="15" spans="1:52" x14ac:dyDescent="0.25">
      <c r="A15">
        <v>-10</v>
      </c>
      <c r="B15">
        <v>0.95592999999999995</v>
      </c>
      <c r="C15">
        <v>158.35939999999999</v>
      </c>
      <c r="D15">
        <v>33.905700000000003</v>
      </c>
      <c r="E15">
        <v>53.4908</v>
      </c>
      <c r="F15">
        <v>4.0399999999999998E-2</v>
      </c>
      <c r="G15">
        <v>6.2858999999999998</v>
      </c>
      <c r="H15">
        <v>1.0484</v>
      </c>
      <c r="I15">
        <v>169.85560000000001</v>
      </c>
      <c r="J15">
        <v>1.8444</v>
      </c>
      <c r="K15">
        <v>1</v>
      </c>
      <c r="L15">
        <v>0</v>
      </c>
      <c r="M15">
        <v>4.4436</v>
      </c>
      <c r="N15" t="b">
        <v>1</v>
      </c>
      <c r="O15" t="b">
        <v>1</v>
      </c>
      <c r="P15">
        <v>10.492562788018921</v>
      </c>
      <c r="Q15">
        <v>648.56923532485962</v>
      </c>
      <c r="U15">
        <v>-29</v>
      </c>
      <c r="V15">
        <f>C65+(E65*$S$4*$S$5)-F65/$S$3/$S$4-G65-H65/$S$3/$S$4</f>
        <v>204.89888776690057</v>
      </c>
      <c r="W15">
        <f>C74+(E74*$S$4*$S$5)-F74/$S$3/$S$4-G74-H74/$S$3/$S$4</f>
        <v>204.94980163551304</v>
      </c>
      <c r="X15">
        <f>C56+(E56*$S$4*$S$5)-F56/$S$3/$S$4-G56-H56/$S$3/$S$4</f>
        <v>205.13768958891018</v>
      </c>
      <c r="Y15">
        <f>V15/((100*C65)/D65-I65)</f>
        <v>0.62717584002310289</v>
      </c>
      <c r="Z15">
        <f>W15/((100*C74)/D74-I74)</f>
        <v>0.62215676868388392</v>
      </c>
      <c r="AA15">
        <f>X15/((100*C56)/D56-I56)</f>
        <v>0.62325556396576853</v>
      </c>
    </row>
    <row r="16" spans="1:52" x14ac:dyDescent="0.25">
      <c r="A16">
        <v>-5</v>
      </c>
      <c r="B16">
        <v>0.95106999999999997</v>
      </c>
      <c r="C16">
        <v>157.5547</v>
      </c>
      <c r="D16">
        <v>33.842399999999998</v>
      </c>
      <c r="E16">
        <v>55.4467</v>
      </c>
      <c r="F16">
        <v>4.07E-2</v>
      </c>
      <c r="G16">
        <v>6.2842000000000002</v>
      </c>
      <c r="H16">
        <v>0.93220000000000003</v>
      </c>
      <c r="I16">
        <v>169.84209999999999</v>
      </c>
      <c r="J16">
        <v>2.0636999999999999</v>
      </c>
      <c r="K16">
        <v>1</v>
      </c>
      <c r="L16">
        <v>0</v>
      </c>
      <c r="M16">
        <v>4.4706000000000001</v>
      </c>
      <c r="N16" t="b">
        <v>1</v>
      </c>
      <c r="O16" t="b">
        <v>1</v>
      </c>
      <c r="P16">
        <v>10.492562788018921</v>
      </c>
      <c r="Q16">
        <v>609.07124733924866</v>
      </c>
      <c r="U16">
        <v>-25</v>
      </c>
      <c r="V16">
        <f t="shared" ref="V16:V23" si="8">C66+(E66*$S$4*$S$5)-F66/$S$3/$S$4-G66-H66/$S$3/$S$4</f>
        <v>204.95361187398194</v>
      </c>
      <c r="W16">
        <f t="shared" ref="W16:W23" si="9">C75+(E75*$S$4*$S$5)-F75/$S$3/$S$4-G75-H75/$S$3/$S$4</f>
        <v>204.9454591754386</v>
      </c>
      <c r="X16">
        <f t="shared" ref="X16:X23" si="10">C57+(E57*$S$4*$S$5)-F57/$S$3/$S$4-G57-H57/$S$3/$S$4</f>
        <v>205.12811200461454</v>
      </c>
      <c r="Y16">
        <f t="shared" ref="Y16:Y23" si="11">V16/((100*C66)/D66-I66)</f>
        <v>0.64066058345296217</v>
      </c>
      <c r="Z16">
        <f t="shared" ref="Z16:Z23" si="12">W16/((100*C75)/D75-I75)</f>
        <v>0.63480456145894382</v>
      </c>
      <c r="AA16">
        <f t="shared" ref="AA16:AA23" si="13">X16/((100*C57)/D57-I57)</f>
        <v>0.63615415876698722</v>
      </c>
    </row>
    <row r="17" spans="1:34" x14ac:dyDescent="0.25">
      <c r="A17">
        <v>0</v>
      </c>
      <c r="B17">
        <v>0.94613000000000003</v>
      </c>
      <c r="C17">
        <v>155.45359999999999</v>
      </c>
      <c r="D17">
        <v>33.752600000000001</v>
      </c>
      <c r="E17">
        <v>56.477600000000002</v>
      </c>
      <c r="F17">
        <v>4.0399999999999998E-2</v>
      </c>
      <c r="G17">
        <v>6.2797000000000001</v>
      </c>
      <c r="H17">
        <v>0.91749999999999998</v>
      </c>
      <c r="I17">
        <v>169.86330000000001</v>
      </c>
      <c r="J17">
        <v>2.2829000000000002</v>
      </c>
      <c r="K17">
        <v>1</v>
      </c>
      <c r="L17">
        <v>0</v>
      </c>
      <c r="M17">
        <v>4.4394</v>
      </c>
      <c r="N17" t="b">
        <v>1</v>
      </c>
      <c r="O17" t="b">
        <v>1</v>
      </c>
      <c r="P17">
        <v>10.492562788018921</v>
      </c>
      <c r="Q17">
        <v>1465.222144603729</v>
      </c>
      <c r="U17">
        <v>-20</v>
      </c>
      <c r="V17">
        <f t="shared" si="8"/>
        <v>206.81941552419988</v>
      </c>
      <c r="W17">
        <f t="shared" si="9"/>
        <v>206.79611700437002</v>
      </c>
      <c r="X17">
        <f t="shared" si="10"/>
        <v>206.94935951134502</v>
      </c>
      <c r="Y17">
        <f t="shared" si="11"/>
        <v>0.65656779435358414</v>
      </c>
      <c r="Z17">
        <f t="shared" si="12"/>
        <v>0.64976598655347118</v>
      </c>
      <c r="AA17">
        <f t="shared" si="13"/>
        <v>0.65157412488013533</v>
      </c>
    </row>
    <row r="18" spans="1:34" x14ac:dyDescent="0.25">
      <c r="A18">
        <v>5</v>
      </c>
      <c r="B18">
        <v>0.94637000000000004</v>
      </c>
      <c r="C18">
        <v>151.21729999999999</v>
      </c>
      <c r="D18">
        <v>33.574199999999998</v>
      </c>
      <c r="E18">
        <v>56.238599999999998</v>
      </c>
      <c r="F18">
        <v>4.0399999999999998E-2</v>
      </c>
      <c r="G18">
        <v>6.2706999999999997</v>
      </c>
      <c r="H18">
        <v>1.0081</v>
      </c>
      <c r="I18">
        <v>169.7396</v>
      </c>
      <c r="J18">
        <v>2.3408000000000002</v>
      </c>
      <c r="K18">
        <v>1</v>
      </c>
      <c r="L18">
        <v>0</v>
      </c>
      <c r="M18">
        <v>4.4440999999999997</v>
      </c>
      <c r="N18" t="b">
        <v>1</v>
      </c>
      <c r="O18" t="b">
        <v>1</v>
      </c>
      <c r="P18">
        <v>10.52101700754522</v>
      </c>
      <c r="Q18">
        <v>1949.310403585434</v>
      </c>
      <c r="U18">
        <v>-15</v>
      </c>
      <c r="V18">
        <f t="shared" si="8"/>
        <v>209.53907033421584</v>
      </c>
      <c r="W18">
        <f t="shared" si="9"/>
        <v>209.60825583787346</v>
      </c>
      <c r="X18">
        <f t="shared" si="10"/>
        <v>209.69488283053695</v>
      </c>
      <c r="Y18">
        <f t="shared" si="11"/>
        <v>0.66491158648393589</v>
      </c>
      <c r="Z18">
        <f t="shared" si="12"/>
        <v>0.65780761685543132</v>
      </c>
      <c r="AA18">
        <f t="shared" si="13"/>
        <v>0.65993888017537883</v>
      </c>
    </row>
    <row r="19" spans="1:34" x14ac:dyDescent="0.25">
      <c r="A19">
        <v>8</v>
      </c>
      <c r="B19">
        <v>0.94506999999999997</v>
      </c>
      <c r="C19">
        <v>148.4477</v>
      </c>
      <c r="D19">
        <v>33.435000000000002</v>
      </c>
      <c r="E19">
        <v>55.8566</v>
      </c>
      <c r="F19">
        <v>4.0399999999999998E-2</v>
      </c>
      <c r="G19">
        <v>6.2648999999999999</v>
      </c>
      <c r="H19">
        <v>1.0913999999999999</v>
      </c>
      <c r="I19">
        <v>169.08109999999999</v>
      </c>
      <c r="J19">
        <v>2.3332999999999999</v>
      </c>
      <c r="K19">
        <v>1</v>
      </c>
      <c r="L19">
        <v>0</v>
      </c>
      <c r="M19">
        <v>4.4401999999999999</v>
      </c>
      <c r="N19" t="b">
        <v>1</v>
      </c>
      <c r="O19" t="b">
        <v>1</v>
      </c>
      <c r="P19">
        <v>10.529887531033911</v>
      </c>
      <c r="Q19">
        <v>2204.1598854064941</v>
      </c>
      <c r="U19">
        <v>-10</v>
      </c>
      <c r="V19">
        <f t="shared" si="8"/>
        <v>212.14454051578946</v>
      </c>
      <c r="W19">
        <f t="shared" si="9"/>
        <v>212.27917194311533</v>
      </c>
      <c r="X19">
        <f t="shared" si="10"/>
        <v>212.3005749713769</v>
      </c>
      <c r="Y19">
        <f t="shared" si="11"/>
        <v>0.67253627085191481</v>
      </c>
      <c r="Z19">
        <f t="shared" si="12"/>
        <v>0.66504384874946376</v>
      </c>
      <c r="AA19">
        <f t="shared" si="13"/>
        <v>0.66751247292528593</v>
      </c>
    </row>
    <row r="20" spans="1:34" x14ac:dyDescent="0.25">
      <c r="A20">
        <v>-29</v>
      </c>
      <c r="B20">
        <v>0.85734999999999995</v>
      </c>
      <c r="C20">
        <v>142.02869999999999</v>
      </c>
      <c r="D20">
        <v>32.735100000000003</v>
      </c>
      <c r="E20">
        <v>42.684100000000001</v>
      </c>
      <c r="F20">
        <v>4.0399999999999998E-2</v>
      </c>
      <c r="G20">
        <v>6.2511999999999999</v>
      </c>
      <c r="H20">
        <v>2.6267999999999998</v>
      </c>
      <c r="I20">
        <v>156.73320000000001</v>
      </c>
      <c r="J20">
        <v>0</v>
      </c>
      <c r="K20">
        <v>2</v>
      </c>
      <c r="L20">
        <v>0</v>
      </c>
      <c r="M20">
        <v>4.4387999999999996</v>
      </c>
      <c r="N20" t="b">
        <v>1</v>
      </c>
      <c r="O20" t="b">
        <v>1</v>
      </c>
      <c r="P20">
        <v>0</v>
      </c>
      <c r="Q20">
        <v>1537.8350975513461</v>
      </c>
      <c r="U20">
        <v>-5</v>
      </c>
      <c r="V20">
        <f t="shared" si="8"/>
        <v>214.25025678751729</v>
      </c>
      <c r="W20">
        <f t="shared" si="9"/>
        <v>214.46538154493356</v>
      </c>
      <c r="X20">
        <f t="shared" si="10"/>
        <v>214.41340557814991</v>
      </c>
      <c r="Y20">
        <f t="shared" si="11"/>
        <v>0.67801492109938521</v>
      </c>
      <c r="Z20">
        <f t="shared" si="12"/>
        <v>0.67020269565050516</v>
      </c>
      <c r="AA20">
        <f t="shared" si="13"/>
        <v>0.67298351536860157</v>
      </c>
    </row>
    <row r="21" spans="1:34" x14ac:dyDescent="0.25">
      <c r="A21">
        <v>-25</v>
      </c>
      <c r="B21">
        <v>0.91103999999999996</v>
      </c>
      <c r="C21">
        <v>150.9229</v>
      </c>
      <c r="D21">
        <v>33.457900000000002</v>
      </c>
      <c r="E21">
        <v>44.797400000000003</v>
      </c>
      <c r="F21">
        <v>3.9800000000000002E-2</v>
      </c>
      <c r="G21">
        <v>6.2701000000000002</v>
      </c>
      <c r="H21">
        <v>2.1097000000000001</v>
      </c>
      <c r="I21">
        <v>163.20920000000001</v>
      </c>
      <c r="J21">
        <v>0</v>
      </c>
      <c r="K21">
        <v>2</v>
      </c>
      <c r="L21">
        <v>0</v>
      </c>
      <c r="M21">
        <v>4.3743999999999996</v>
      </c>
      <c r="N21" t="b">
        <v>1</v>
      </c>
      <c r="O21" t="b">
        <v>1</v>
      </c>
      <c r="P21">
        <v>0</v>
      </c>
      <c r="Q21">
        <v>606.13394713401794</v>
      </c>
      <c r="U21">
        <v>0</v>
      </c>
      <c r="V21">
        <f t="shared" si="8"/>
        <v>214.01340536181817</v>
      </c>
      <c r="W21">
        <f t="shared" si="9"/>
        <v>214.27701615574694</v>
      </c>
      <c r="X21">
        <f t="shared" si="10"/>
        <v>214.17359702034025</v>
      </c>
      <c r="Y21">
        <f t="shared" si="11"/>
        <v>0.68396587784258411</v>
      </c>
      <c r="Z21">
        <f t="shared" si="12"/>
        <v>0.67562471339169605</v>
      </c>
      <c r="AA21">
        <f t="shared" si="13"/>
        <v>0.67883262410718481</v>
      </c>
    </row>
    <row r="22" spans="1:34" x14ac:dyDescent="0.25">
      <c r="A22">
        <v>-20</v>
      </c>
      <c r="B22">
        <v>0.94964999999999999</v>
      </c>
      <c r="C22">
        <v>157.31890000000001</v>
      </c>
      <c r="D22">
        <v>33.860799999999998</v>
      </c>
      <c r="E22">
        <v>48.021700000000003</v>
      </c>
      <c r="F22">
        <v>4.0300000000000002E-2</v>
      </c>
      <c r="G22">
        <v>6.2836999999999996</v>
      </c>
      <c r="H22">
        <v>1.4483999999999999</v>
      </c>
      <c r="I22">
        <v>167.6694</v>
      </c>
      <c r="J22">
        <v>0</v>
      </c>
      <c r="K22">
        <v>2</v>
      </c>
      <c r="L22">
        <v>0</v>
      </c>
      <c r="M22">
        <v>4.4356999999999998</v>
      </c>
      <c r="N22" t="b">
        <v>1</v>
      </c>
      <c r="O22" t="b">
        <v>1</v>
      </c>
      <c r="P22">
        <v>0</v>
      </c>
      <c r="Q22">
        <v>1362.838974237442</v>
      </c>
      <c r="U22">
        <v>5</v>
      </c>
      <c r="V22">
        <f t="shared" si="8"/>
        <v>209.00791094145666</v>
      </c>
      <c r="W22">
        <f t="shared" si="9"/>
        <v>209.20575148180754</v>
      </c>
      <c r="X22">
        <f t="shared" si="10"/>
        <v>209.09347165135563</v>
      </c>
      <c r="Y22">
        <f t="shared" si="11"/>
        <v>0.69087264875945531</v>
      </c>
      <c r="Z22">
        <f t="shared" si="12"/>
        <v>0.68212073323104816</v>
      </c>
      <c r="AA22">
        <f t="shared" si="13"/>
        <v>0.68570725290387591</v>
      </c>
    </row>
    <row r="23" spans="1:34" x14ac:dyDescent="0.25">
      <c r="A23">
        <v>-15</v>
      </c>
      <c r="B23">
        <v>0.93784000000000001</v>
      </c>
      <c r="C23">
        <v>155.36199999999999</v>
      </c>
      <c r="D23">
        <v>33.759300000000003</v>
      </c>
      <c r="E23">
        <v>50.228099999999998</v>
      </c>
      <c r="F23">
        <v>4.0399999999999998E-2</v>
      </c>
      <c r="G23">
        <v>6.2794999999999996</v>
      </c>
      <c r="H23">
        <v>1.4263999999999999</v>
      </c>
      <c r="I23">
        <v>167.2338</v>
      </c>
      <c r="J23">
        <v>0</v>
      </c>
      <c r="K23">
        <v>2</v>
      </c>
      <c r="L23">
        <v>0</v>
      </c>
      <c r="M23">
        <v>4.4360999999999997</v>
      </c>
      <c r="N23" t="b">
        <v>1</v>
      </c>
      <c r="O23" t="b">
        <v>1</v>
      </c>
      <c r="P23">
        <v>0</v>
      </c>
      <c r="Q23">
        <v>1259.441764831543</v>
      </c>
      <c r="U23">
        <v>8</v>
      </c>
      <c r="V23">
        <f t="shared" si="8"/>
        <v>205.885179856874</v>
      </c>
      <c r="W23">
        <f t="shared" si="9"/>
        <v>206.05683430364701</v>
      </c>
      <c r="X23">
        <f t="shared" si="10"/>
        <v>205.95308292677296</v>
      </c>
      <c r="Y23">
        <f t="shared" si="11"/>
        <v>0.69318271766793482</v>
      </c>
      <c r="Z23">
        <f t="shared" si="12"/>
        <v>0.68426730240437461</v>
      </c>
      <c r="AA23">
        <f t="shared" si="13"/>
        <v>0.6880089886857067</v>
      </c>
    </row>
    <row r="24" spans="1:34" ht="60" x14ac:dyDescent="0.25">
      <c r="A24">
        <v>-10</v>
      </c>
      <c r="B24">
        <v>0.92490000000000006</v>
      </c>
      <c r="C24">
        <v>153.2191</v>
      </c>
      <c r="D24">
        <v>33.619799999999998</v>
      </c>
      <c r="E24">
        <v>52.302799999999998</v>
      </c>
      <c r="F24">
        <v>4.0399999999999998E-2</v>
      </c>
      <c r="G24">
        <v>6.2750000000000004</v>
      </c>
      <c r="H24">
        <v>1.3978999999999999</v>
      </c>
      <c r="I24">
        <v>166.79740000000001</v>
      </c>
      <c r="J24">
        <v>0</v>
      </c>
      <c r="K24">
        <v>2</v>
      </c>
      <c r="L24">
        <v>0</v>
      </c>
      <c r="M24">
        <v>4.4368999999999996</v>
      </c>
      <c r="N24" t="b">
        <v>1</v>
      </c>
      <c r="O24" t="b">
        <v>1</v>
      </c>
      <c r="P24">
        <v>0</v>
      </c>
      <c r="Q24">
        <v>1092.3141763210299</v>
      </c>
      <c r="U24" s="22" t="s">
        <v>51</v>
      </c>
      <c r="V24" t="s">
        <v>57</v>
      </c>
      <c r="W24" t="s">
        <v>56</v>
      </c>
      <c r="AF24" t="s">
        <v>58</v>
      </c>
    </row>
    <row r="25" spans="1:34" ht="45" x14ac:dyDescent="0.25">
      <c r="A25">
        <v>-5</v>
      </c>
      <c r="B25">
        <v>0.91696999999999995</v>
      </c>
      <c r="C25">
        <v>151.90610000000001</v>
      </c>
      <c r="D25">
        <v>33.5062</v>
      </c>
      <c r="E25">
        <v>54.206200000000003</v>
      </c>
      <c r="F25">
        <v>4.0599999999999997E-2</v>
      </c>
      <c r="G25">
        <v>6.2721999999999998</v>
      </c>
      <c r="H25">
        <v>1.2907999999999999</v>
      </c>
      <c r="I25">
        <v>166.3605</v>
      </c>
      <c r="J25">
        <v>0</v>
      </c>
      <c r="K25">
        <v>2</v>
      </c>
      <c r="L25">
        <v>0</v>
      </c>
      <c r="M25">
        <v>4.4654999999999996</v>
      </c>
      <c r="N25" t="b">
        <v>1</v>
      </c>
      <c r="O25" t="b">
        <v>1</v>
      </c>
      <c r="P25">
        <v>0</v>
      </c>
      <c r="Q25">
        <v>549.26577520370483</v>
      </c>
      <c r="V25" s="18" t="s">
        <v>46</v>
      </c>
      <c r="W25" s="19" t="s">
        <v>47</v>
      </c>
      <c r="X25" s="20" t="s">
        <v>48</v>
      </c>
      <c r="AF25" s="18" t="s">
        <v>46</v>
      </c>
      <c r="AG25" s="19" t="s">
        <v>47</v>
      </c>
      <c r="AH25" s="20" t="s">
        <v>48</v>
      </c>
    </row>
    <row r="26" spans="1:34" x14ac:dyDescent="0.25">
      <c r="A26">
        <v>0</v>
      </c>
      <c r="B26">
        <v>0.91013999999999995</v>
      </c>
      <c r="C26">
        <v>149.5403</v>
      </c>
      <c r="D26">
        <v>33.3782</v>
      </c>
      <c r="E26">
        <v>55.26</v>
      </c>
      <c r="F26">
        <v>4.0800000000000003E-2</v>
      </c>
      <c r="G26">
        <v>6.2671999999999999</v>
      </c>
      <c r="H26">
        <v>1.298</v>
      </c>
      <c r="I26">
        <v>165.923</v>
      </c>
      <c r="J26">
        <v>0</v>
      </c>
      <c r="K26">
        <v>2</v>
      </c>
      <c r="L26">
        <v>0</v>
      </c>
      <c r="M26">
        <v>4.4866999999999999</v>
      </c>
      <c r="N26" t="b">
        <v>1</v>
      </c>
      <c r="O26" t="b">
        <v>1</v>
      </c>
      <c r="P26">
        <v>0</v>
      </c>
      <c r="Q26">
        <v>602.78732061386108</v>
      </c>
      <c r="U26">
        <v>-29</v>
      </c>
      <c r="V26">
        <f>C38+(E38*$S$4*$S$5)-F38/$S$3/$S$4-G38-H38/$S$3/$S$4</f>
        <v>179.31755077183414</v>
      </c>
      <c r="W26">
        <f>C47+(E47*$S$4*$S$5)-F47/$S$3/$S$4-G47-H47/$S$3/$S$4</f>
        <v>172.83427544159488</v>
      </c>
      <c r="X26">
        <f>C29+(E29*$S$4*$S$5)-F29/$S$3/$S$4-G29-H29/$S$3/$S$4</f>
        <v>175.06425550511426</v>
      </c>
      <c r="Y26">
        <f>V26/((100*C38/D38)-I38)</f>
        <v>0.63551958059119984</v>
      </c>
      <c r="Z26">
        <f>W26/((100*C47/D47)-I47)</f>
        <v>0.62736485339222992</v>
      </c>
      <c r="AA26">
        <f>X26/((100*C29/D29)-I29)</f>
        <v>0.63051292317147878</v>
      </c>
      <c r="AF26">
        <f>B38</f>
        <v>0.88085999999999998</v>
      </c>
      <c r="AG26">
        <f>B47</f>
        <v>0.84926000000000001</v>
      </c>
      <c r="AH26">
        <f t="shared" ref="AH26:AH34" si="14">B29</f>
        <v>0.85985999999999996</v>
      </c>
    </row>
    <row r="27" spans="1:34" x14ac:dyDescent="0.25">
      <c r="A27">
        <v>5</v>
      </c>
      <c r="B27">
        <v>0.90842000000000001</v>
      </c>
      <c r="C27">
        <v>145.1532</v>
      </c>
      <c r="D27">
        <v>33.179200000000002</v>
      </c>
      <c r="E27">
        <v>55.084400000000002</v>
      </c>
      <c r="F27">
        <v>4.0399999999999998E-2</v>
      </c>
      <c r="G27">
        <v>6.2579000000000002</v>
      </c>
      <c r="H27">
        <v>1.4427000000000001</v>
      </c>
      <c r="I27">
        <v>165.6138</v>
      </c>
      <c r="J27">
        <v>0</v>
      </c>
      <c r="K27">
        <v>2</v>
      </c>
      <c r="L27">
        <v>0</v>
      </c>
      <c r="M27">
        <v>4.4428999999999998</v>
      </c>
      <c r="N27" t="b">
        <v>1</v>
      </c>
      <c r="O27" t="b">
        <v>1</v>
      </c>
      <c r="P27">
        <v>0</v>
      </c>
      <c r="Q27">
        <v>1683.129175901413</v>
      </c>
      <c r="U27">
        <v>-25</v>
      </c>
      <c r="V27">
        <f t="shared" ref="V27:V35" si="15">C39+(E39*$S$4*$S$5)-F39/$S$3/$S$4-G39-H39/$S$3/$S$4</f>
        <v>192.38799967480065</v>
      </c>
      <c r="W27">
        <f t="shared" ref="W27:W34" si="16">C48+(E48*$S$4*$S$5)-F48/$S$3/$S$4-G48-H48/$S$3/$S$4</f>
        <v>184.14435626752791</v>
      </c>
      <c r="X27">
        <f t="shared" ref="X27:X34" si="17">C30+(E30*$S$4*$S$5)-F30/$S$3/$S$4-G30-H30/$S$3/$S$4</f>
        <v>187.45722067174907</v>
      </c>
      <c r="Y27">
        <f t="shared" ref="Y27:Y34" si="18">V27/((100*C39/D39)-I39)</f>
        <v>0.65057263772266827</v>
      </c>
      <c r="Z27">
        <f t="shared" ref="Z27:Z34" si="19">W27/((100*C48/D48)-I48)</f>
        <v>0.64401357063846665</v>
      </c>
      <c r="AA27">
        <f t="shared" ref="AA27:AA34" si="20">X27/((100*C30/D30)-I30)</f>
        <v>0.64701713584893716</v>
      </c>
      <c r="AF27">
        <f t="shared" ref="AF27:AF34" si="21">B39</f>
        <v>0.94115000000000004</v>
      </c>
      <c r="AG27">
        <f t="shared" ref="AG27:AG34" si="22">B48</f>
        <v>0.90246999999999999</v>
      </c>
      <c r="AH27">
        <f t="shared" si="14"/>
        <v>0.91771000000000003</v>
      </c>
    </row>
    <row r="28" spans="1:34" x14ac:dyDescent="0.25">
      <c r="A28">
        <v>8</v>
      </c>
      <c r="B28">
        <v>0.90834000000000004</v>
      </c>
      <c r="C28">
        <v>142.67760000000001</v>
      </c>
      <c r="D28">
        <v>33.051699999999997</v>
      </c>
      <c r="E28">
        <v>54.783499999999997</v>
      </c>
      <c r="F28">
        <v>4.1000000000000002E-2</v>
      </c>
      <c r="G28">
        <v>6.2526000000000002</v>
      </c>
      <c r="H28">
        <v>1.5335000000000001</v>
      </c>
      <c r="I28">
        <v>164.94239999999999</v>
      </c>
      <c r="J28">
        <v>0</v>
      </c>
      <c r="K28">
        <v>2</v>
      </c>
      <c r="L28">
        <v>0</v>
      </c>
      <c r="M28">
        <v>4.5042</v>
      </c>
      <c r="N28" t="b">
        <v>1</v>
      </c>
      <c r="O28" t="b">
        <v>1</v>
      </c>
      <c r="P28">
        <v>0</v>
      </c>
      <c r="Q28">
        <v>732.64708137512207</v>
      </c>
      <c r="U28">
        <v>-20</v>
      </c>
      <c r="V28">
        <f t="shared" si="15"/>
        <v>202.78671037320575</v>
      </c>
      <c r="W28">
        <f t="shared" si="16"/>
        <v>194.55307883735244</v>
      </c>
      <c r="X28">
        <f t="shared" si="17"/>
        <v>197.85202699937264</v>
      </c>
      <c r="Y28">
        <f t="shared" si="18"/>
        <v>0.66147871723259177</v>
      </c>
      <c r="Z28">
        <f t="shared" si="19"/>
        <v>0.65963963293755412</v>
      </c>
      <c r="AA28">
        <f t="shared" si="20"/>
        <v>0.66122196160902258</v>
      </c>
      <c r="AF28">
        <f t="shared" si="21"/>
        <v>0.98089999999999999</v>
      </c>
      <c r="AG28">
        <f t="shared" si="22"/>
        <v>0.94216999999999995</v>
      </c>
      <c r="AH28">
        <f t="shared" si="14"/>
        <v>0.95733000000000001</v>
      </c>
    </row>
    <row r="29" spans="1:34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642.99564790725708</v>
      </c>
      <c r="U29">
        <v>-15</v>
      </c>
      <c r="V29">
        <f t="shared" si="15"/>
        <v>203.38884934131843</v>
      </c>
      <c r="W29">
        <f t="shared" si="16"/>
        <v>195.11117067648058</v>
      </c>
      <c r="X29">
        <f t="shared" si="17"/>
        <v>198.48648515336524</v>
      </c>
      <c r="Y29">
        <f t="shared" si="18"/>
        <v>0.67234229481711882</v>
      </c>
      <c r="Z29">
        <f t="shared" si="19"/>
        <v>0.66927074022788835</v>
      </c>
      <c r="AA29">
        <f t="shared" si="20"/>
        <v>0.67130130649635533</v>
      </c>
      <c r="AF29">
        <f t="shared" si="21"/>
        <v>0.97099999999999997</v>
      </c>
      <c r="AG29">
        <f t="shared" si="22"/>
        <v>0.93211999999999995</v>
      </c>
      <c r="AH29">
        <f t="shared" si="14"/>
        <v>0.94764999999999999</v>
      </c>
    </row>
    <row r="30" spans="1:34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1610.9257748126979</v>
      </c>
      <c r="U30">
        <v>-10</v>
      </c>
      <c r="V30">
        <f t="shared" si="15"/>
        <v>203.64605367347158</v>
      </c>
      <c r="W30">
        <f t="shared" si="16"/>
        <v>195.36489836680491</v>
      </c>
      <c r="X30">
        <f t="shared" si="17"/>
        <v>198.83285532277509</v>
      </c>
      <c r="Y30">
        <f t="shared" si="18"/>
        <v>0.68261853083086732</v>
      </c>
      <c r="Z30">
        <f t="shared" si="19"/>
        <v>0.67831136223878397</v>
      </c>
      <c r="AA30">
        <f t="shared" si="20"/>
        <v>0.68073926798168138</v>
      </c>
      <c r="AF30">
        <f t="shared" si="21"/>
        <v>0.95991000000000004</v>
      </c>
      <c r="AG30">
        <f t="shared" si="22"/>
        <v>0.92098999999999998</v>
      </c>
      <c r="AH30">
        <f t="shared" si="14"/>
        <v>0.93705000000000005</v>
      </c>
    </row>
    <row r="31" spans="1:34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1585.7134139537809</v>
      </c>
      <c r="U31">
        <v>-5</v>
      </c>
      <c r="V31">
        <f t="shared" si="15"/>
        <v>204.50329954219035</v>
      </c>
      <c r="W31">
        <f t="shared" si="16"/>
        <v>196.36074166344497</v>
      </c>
      <c r="X31">
        <f t="shared" si="17"/>
        <v>199.70820992674109</v>
      </c>
      <c r="Y31">
        <f t="shared" si="18"/>
        <v>0.69014339319108231</v>
      </c>
      <c r="Z31">
        <f t="shared" si="19"/>
        <v>0.6853459417190062</v>
      </c>
      <c r="AA31">
        <f t="shared" si="20"/>
        <v>0.68802044051979483</v>
      </c>
      <c r="AF31">
        <f t="shared" si="21"/>
        <v>0.95333999999999997</v>
      </c>
      <c r="AG31">
        <f t="shared" si="22"/>
        <v>0.91481000000000001</v>
      </c>
      <c r="AH31">
        <f t="shared" si="14"/>
        <v>0.93044000000000004</v>
      </c>
    </row>
    <row r="32" spans="1:34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1193.7331097126009</v>
      </c>
      <c r="U32">
        <v>0</v>
      </c>
      <c r="V32">
        <f t="shared" si="15"/>
        <v>203.05558616512494</v>
      </c>
      <c r="W32">
        <f t="shared" si="16"/>
        <v>195.35315598474216</v>
      </c>
      <c r="X32">
        <f t="shared" si="17"/>
        <v>198.73947885409888</v>
      </c>
      <c r="Y32">
        <f t="shared" si="18"/>
        <v>0.69815898402262588</v>
      </c>
      <c r="Z32">
        <f t="shared" si="19"/>
        <v>0.69278012463576844</v>
      </c>
      <c r="AA32">
        <f t="shared" si="20"/>
        <v>0.69554448470388708</v>
      </c>
      <c r="AF32">
        <f t="shared" si="21"/>
        <v>0.94665999999999995</v>
      </c>
      <c r="AG32">
        <f t="shared" si="22"/>
        <v>0.90963000000000005</v>
      </c>
      <c r="AH32">
        <f t="shared" si="14"/>
        <v>0.92576999999999998</v>
      </c>
    </row>
    <row r="33" spans="1:52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702.88257670402527</v>
      </c>
      <c r="U33">
        <v>5</v>
      </c>
      <c r="V33">
        <f t="shared" si="15"/>
        <v>198.38373810778307</v>
      </c>
      <c r="W33">
        <f t="shared" si="16"/>
        <v>191.00950986480595</v>
      </c>
      <c r="X33">
        <f t="shared" si="17"/>
        <v>194.29244468757045</v>
      </c>
      <c r="Y33">
        <f t="shared" si="18"/>
        <v>0.7068663894893269</v>
      </c>
      <c r="Z33">
        <f t="shared" si="19"/>
        <v>0.70153709188918878</v>
      </c>
      <c r="AA33">
        <f t="shared" si="20"/>
        <v>0.7042625250155683</v>
      </c>
      <c r="AF33">
        <f t="shared" si="21"/>
        <v>0.94635000000000002</v>
      </c>
      <c r="AG33">
        <f t="shared" si="22"/>
        <v>0.90964</v>
      </c>
      <c r="AH33">
        <f t="shared" si="14"/>
        <v>0.92593999999999999</v>
      </c>
    </row>
    <row r="34" spans="1:52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1469.1756634712219</v>
      </c>
      <c r="U34">
        <v>8</v>
      </c>
      <c r="V34">
        <f t="shared" si="15"/>
        <v>195.18317143522594</v>
      </c>
      <c r="W34">
        <f t="shared" si="16"/>
        <v>187.88529660525253</v>
      </c>
      <c r="X34">
        <f t="shared" si="17"/>
        <v>191.17246153573632</v>
      </c>
      <c r="Y34">
        <f t="shared" si="18"/>
        <v>0.70993432062970974</v>
      </c>
      <c r="Z34">
        <f t="shared" si="19"/>
        <v>0.70442898948933896</v>
      </c>
      <c r="AA34">
        <f t="shared" si="20"/>
        <v>0.70722919011666807</v>
      </c>
      <c r="AF34">
        <f t="shared" si="21"/>
        <v>0.94513000000000003</v>
      </c>
      <c r="AG34">
        <f t="shared" si="22"/>
        <v>0.90825</v>
      </c>
      <c r="AH34">
        <f t="shared" si="14"/>
        <v>0.92483000000000004</v>
      </c>
    </row>
    <row r="35" spans="1:52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637.31433200836182</v>
      </c>
      <c r="U35" s="23" t="s">
        <v>54</v>
      </c>
      <c r="W35" s="24" t="s">
        <v>55</v>
      </c>
    </row>
    <row r="36" spans="1:52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814.045982837677</v>
      </c>
      <c r="V36" s="18" t="s">
        <v>46</v>
      </c>
      <c r="W36" s="19" t="s">
        <v>47</v>
      </c>
      <c r="X36" s="20" t="s">
        <v>48</v>
      </c>
    </row>
    <row r="37" spans="1:52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897.33511281013489</v>
      </c>
      <c r="U37">
        <v>-29</v>
      </c>
      <c r="V37">
        <f>C92+(E92*$S$4*$S$5)-F92/$S$3/$S$4-G92-H92/$S$3/$S$4</f>
        <v>204.92320651699094</v>
      </c>
      <c r="W37">
        <f>C101+(E101*$S$4*$S$5)-F101/$S$3/$S$4-G101-H101/$S$3/$S$4</f>
        <v>205.15402734064858</v>
      </c>
      <c r="X37">
        <f t="shared" ref="X37:X45" si="23">C83+(E83*$S$4*$S$5)-F83/$S$3/$S$4-G83-H83/$S$3/$S$4</f>
        <v>205.13768958891018</v>
      </c>
      <c r="Y37">
        <f>V37/((100*C92/D92)-I92)</f>
        <v>0.62670644265050879</v>
      </c>
      <c r="Z37">
        <f>W37/((100*C101/D101)+-101)</f>
        <v>0.53265805120033916</v>
      </c>
      <c r="AA37">
        <f>X37/((100*C83/D83)-I83)</f>
        <v>0.62325556396576853</v>
      </c>
    </row>
    <row r="38" spans="1:52" x14ac:dyDescent="0.25">
      <c r="A38">
        <v>-29</v>
      </c>
      <c r="B38">
        <v>0.88085999999999998</v>
      </c>
      <c r="C38">
        <v>145.92269999999999</v>
      </c>
      <c r="D38">
        <v>33.064599999999999</v>
      </c>
      <c r="E38">
        <v>43.656100000000002</v>
      </c>
      <c r="F38">
        <v>3.9899999999999998E-2</v>
      </c>
      <c r="G38">
        <v>6.2595000000000001</v>
      </c>
      <c r="H38">
        <v>2.5002</v>
      </c>
      <c r="I38">
        <v>159.1671</v>
      </c>
      <c r="J38">
        <v>2.1667000000000001</v>
      </c>
      <c r="K38">
        <v>1</v>
      </c>
      <c r="L38">
        <v>0</v>
      </c>
      <c r="M38">
        <v>4.3823999999999996</v>
      </c>
      <c r="N38" t="b">
        <v>0</v>
      </c>
      <c r="O38" t="b">
        <v>1</v>
      </c>
      <c r="P38">
        <v>10.292071182259489</v>
      </c>
      <c r="Q38">
        <v>621.18508887290955</v>
      </c>
      <c r="U38">
        <v>-25</v>
      </c>
      <c r="V38">
        <f t="shared" ref="V38:V46" si="24">C93+(E93*$S$4*$S$5)-F93/$S$3/$S$4-G93-H93/$S$3/$S$4</f>
        <v>204.97174926333864</v>
      </c>
      <c r="W38">
        <f t="shared" ref="W38:W45" si="25">C102+(E102*$S$4*$S$5)-F102/$S$3/$S$4-G102-H102/$S$3/$S$4</f>
        <v>205.11815198570972</v>
      </c>
      <c r="X38">
        <f t="shared" si="23"/>
        <v>205.12811200461454</v>
      </c>
      <c r="Y38">
        <f t="shared" ref="Y38:Y45" si="26">V38/((100*C93/D93)-I93)</f>
        <v>0.64012639561428353</v>
      </c>
      <c r="Z38">
        <f t="shared" ref="Z38:Z45" si="27">W38/((100*C102/D102)+-101)</f>
        <v>0.53269511156215488</v>
      </c>
      <c r="AA38">
        <f t="shared" ref="AA38:AA45" si="28">X38/((100*C84/D84)-I84)</f>
        <v>0.63615415876698722</v>
      </c>
    </row>
    <row r="39" spans="1:52" ht="92.25" x14ac:dyDescent="1.35">
      <c r="A39">
        <v>-25</v>
      </c>
      <c r="B39">
        <v>0.94115000000000004</v>
      </c>
      <c r="C39">
        <v>155.9102</v>
      </c>
      <c r="D39">
        <v>33.777999999999999</v>
      </c>
      <c r="E39">
        <v>45.996499999999997</v>
      </c>
      <c r="F39">
        <v>4.0399999999999998E-2</v>
      </c>
      <c r="G39">
        <v>6.2807000000000004</v>
      </c>
      <c r="H39">
        <v>1.7158</v>
      </c>
      <c r="I39">
        <v>165.85220000000001</v>
      </c>
      <c r="J39">
        <v>2.2572000000000001</v>
      </c>
      <c r="K39">
        <v>1</v>
      </c>
      <c r="L39">
        <v>0</v>
      </c>
      <c r="M39">
        <v>4.4420999999999999</v>
      </c>
      <c r="N39" t="b">
        <v>0</v>
      </c>
      <c r="O39" t="b">
        <v>1</v>
      </c>
      <c r="P39">
        <v>10.292071182259489</v>
      </c>
      <c r="Q39">
        <v>2039.247067928314</v>
      </c>
      <c r="U39">
        <v>-20</v>
      </c>
      <c r="V39">
        <f t="shared" si="24"/>
        <v>206.83476725282299</v>
      </c>
      <c r="W39">
        <f t="shared" si="25"/>
        <v>206.93565293812867</v>
      </c>
      <c r="X39">
        <f t="shared" si="23"/>
        <v>206.94935951134502</v>
      </c>
      <c r="Y39">
        <f t="shared" si="26"/>
        <v>0.6559980191255792</v>
      </c>
      <c r="Z39">
        <f t="shared" si="27"/>
        <v>0.53759035819004664</v>
      </c>
      <c r="AA39">
        <f t="shared" si="28"/>
        <v>0.65157412488013533</v>
      </c>
      <c r="AZ39" s="25" t="s">
        <v>65</v>
      </c>
    </row>
    <row r="40" spans="1:52" x14ac:dyDescent="0.25">
      <c r="A40">
        <v>-20</v>
      </c>
      <c r="B40">
        <v>0.98089999999999999</v>
      </c>
      <c r="C40">
        <v>162.49510000000001</v>
      </c>
      <c r="D40">
        <v>34.0518</v>
      </c>
      <c r="E40">
        <v>49.26</v>
      </c>
      <c r="F40">
        <v>4.0399999999999998E-2</v>
      </c>
      <c r="G40">
        <v>6.2946999999999997</v>
      </c>
      <c r="H40">
        <v>1.0935999999999999</v>
      </c>
      <c r="I40">
        <v>170.63399999999999</v>
      </c>
      <c r="J40">
        <v>2.3268</v>
      </c>
      <c r="K40">
        <v>1</v>
      </c>
      <c r="L40">
        <v>0</v>
      </c>
      <c r="M40">
        <v>4.4398</v>
      </c>
      <c r="N40" t="b">
        <v>0</v>
      </c>
      <c r="O40" t="b">
        <v>1</v>
      </c>
      <c r="P40">
        <v>10.32260710650305</v>
      </c>
      <c r="Q40">
        <v>1751.686025381088</v>
      </c>
      <c r="U40">
        <v>-15</v>
      </c>
      <c r="V40">
        <f t="shared" si="24"/>
        <v>209.55439414357258</v>
      </c>
      <c r="W40">
        <f t="shared" si="25"/>
        <v>209.71211633089843</v>
      </c>
      <c r="X40">
        <f t="shared" si="23"/>
        <v>209.69488283053695</v>
      </c>
      <c r="Y40">
        <f t="shared" si="26"/>
        <v>0.66435517630802676</v>
      </c>
      <c r="Z40">
        <f t="shared" si="27"/>
        <v>0.54487585601773636</v>
      </c>
      <c r="AA40">
        <f t="shared" si="28"/>
        <v>0.65993888017537883</v>
      </c>
    </row>
    <row r="41" spans="1:52" x14ac:dyDescent="0.25">
      <c r="A41">
        <v>-15</v>
      </c>
      <c r="B41">
        <v>0.97099999999999997</v>
      </c>
      <c r="C41">
        <v>160.8562</v>
      </c>
      <c r="D41">
        <v>34.010300000000001</v>
      </c>
      <c r="E41">
        <v>51.522100000000002</v>
      </c>
      <c r="F41">
        <v>4.0399999999999998E-2</v>
      </c>
      <c r="G41">
        <v>6.2911999999999999</v>
      </c>
      <c r="H41">
        <v>1.0532999999999999</v>
      </c>
      <c r="I41">
        <v>170.45529999999999</v>
      </c>
      <c r="J41">
        <v>2.3313000000000001</v>
      </c>
      <c r="K41">
        <v>1</v>
      </c>
      <c r="L41">
        <v>0</v>
      </c>
      <c r="M41">
        <v>4.4402999999999997</v>
      </c>
      <c r="N41" t="b">
        <v>0</v>
      </c>
      <c r="O41" t="b">
        <v>1</v>
      </c>
      <c r="P41">
        <v>10.365704199373781</v>
      </c>
      <c r="Q41">
        <v>1115.1096291542051</v>
      </c>
      <c r="U41">
        <v>-10</v>
      </c>
      <c r="V41">
        <f t="shared" si="24"/>
        <v>212.16225795010101</v>
      </c>
      <c r="W41">
        <f t="shared" si="25"/>
        <v>212.34208604036152</v>
      </c>
      <c r="X41">
        <f t="shared" si="23"/>
        <v>212.3005749713769</v>
      </c>
      <c r="Y41">
        <f t="shared" si="26"/>
        <v>0.67200168781619274</v>
      </c>
      <c r="Z41">
        <f t="shared" si="27"/>
        <v>0.55154769506655721</v>
      </c>
      <c r="AA41">
        <f t="shared" si="28"/>
        <v>0.66751247292528593</v>
      </c>
    </row>
    <row r="42" spans="1:52" x14ac:dyDescent="0.25">
      <c r="A42">
        <v>-10</v>
      </c>
      <c r="B42">
        <v>0.95991000000000004</v>
      </c>
      <c r="C42">
        <v>159.01849999999999</v>
      </c>
      <c r="D42">
        <v>33.9343</v>
      </c>
      <c r="E42">
        <v>53.628999999999998</v>
      </c>
      <c r="F42">
        <v>4.0399999999999998E-2</v>
      </c>
      <c r="G42">
        <v>6.2873000000000001</v>
      </c>
      <c r="H42">
        <v>1.0092000000000001</v>
      </c>
      <c r="I42">
        <v>170.27629999999999</v>
      </c>
      <c r="J42">
        <v>2.3359000000000001</v>
      </c>
      <c r="K42">
        <v>1</v>
      </c>
      <c r="L42">
        <v>0</v>
      </c>
      <c r="M42">
        <v>4.4382000000000001</v>
      </c>
      <c r="N42" t="b">
        <v>0</v>
      </c>
      <c r="O42" t="b">
        <v>1</v>
      </c>
      <c r="P42">
        <v>10.407560316903149</v>
      </c>
      <c r="Q42">
        <v>777.66098952293396</v>
      </c>
      <c r="U42">
        <v>-5</v>
      </c>
      <c r="V42">
        <f t="shared" si="24"/>
        <v>214.26840348329614</v>
      </c>
      <c r="W42">
        <f t="shared" si="25"/>
        <v>214.49517994713449</v>
      </c>
      <c r="X42">
        <f t="shared" si="23"/>
        <v>214.41340557814991</v>
      </c>
      <c r="Y42">
        <f t="shared" si="26"/>
        <v>0.67749796893352199</v>
      </c>
      <c r="Z42">
        <f t="shared" si="27"/>
        <v>0.55660803057529906</v>
      </c>
      <c r="AA42">
        <f t="shared" si="28"/>
        <v>0.67298351536860157</v>
      </c>
    </row>
    <row r="43" spans="1:52" x14ac:dyDescent="0.25">
      <c r="A43">
        <v>-5</v>
      </c>
      <c r="B43">
        <v>0.95333999999999997</v>
      </c>
      <c r="C43">
        <v>157.93020000000001</v>
      </c>
      <c r="D43">
        <v>33.860300000000002</v>
      </c>
      <c r="E43">
        <v>55.525300000000001</v>
      </c>
      <c r="F43">
        <v>4.0599999999999997E-2</v>
      </c>
      <c r="G43">
        <v>6.2850000000000001</v>
      </c>
      <c r="H43">
        <v>0.91169999999999995</v>
      </c>
      <c r="I43">
        <v>170.09700000000001</v>
      </c>
      <c r="J43">
        <v>2.3403999999999998</v>
      </c>
      <c r="K43">
        <v>1</v>
      </c>
      <c r="L43">
        <v>0</v>
      </c>
      <c r="M43">
        <v>4.4638</v>
      </c>
      <c r="N43" t="b">
        <v>0</v>
      </c>
      <c r="O43" t="b">
        <v>1</v>
      </c>
      <c r="P43">
        <v>10.4481613200154</v>
      </c>
      <c r="Q43">
        <v>596.59615206718445</v>
      </c>
      <c r="U43">
        <v>0</v>
      </c>
      <c r="V43">
        <f t="shared" si="24"/>
        <v>214.03337682475276</v>
      </c>
      <c r="W43">
        <f t="shared" si="25"/>
        <v>214.28706901005845</v>
      </c>
      <c r="X43">
        <f t="shared" si="23"/>
        <v>214.17359702034025</v>
      </c>
      <c r="Y43">
        <f t="shared" si="26"/>
        <v>0.68346441164484184</v>
      </c>
      <c r="Z43">
        <f t="shared" si="27"/>
        <v>0.56084800262694756</v>
      </c>
      <c r="AA43">
        <f t="shared" si="28"/>
        <v>0.67883262410718481</v>
      </c>
    </row>
    <row r="44" spans="1:52" x14ac:dyDescent="0.25">
      <c r="A44">
        <v>0</v>
      </c>
      <c r="B44">
        <v>0.94665999999999995</v>
      </c>
      <c r="C44">
        <v>155.53980000000001</v>
      </c>
      <c r="D44">
        <v>33.757100000000001</v>
      </c>
      <c r="E44">
        <v>56.493000000000002</v>
      </c>
      <c r="F44">
        <v>4.0399999999999998E-2</v>
      </c>
      <c r="G44">
        <v>6.2798999999999996</v>
      </c>
      <c r="H44">
        <v>0.91310000000000002</v>
      </c>
      <c r="I44">
        <v>169.91739999999999</v>
      </c>
      <c r="J44">
        <v>2.3448000000000002</v>
      </c>
      <c r="K44">
        <v>1</v>
      </c>
      <c r="L44">
        <v>0</v>
      </c>
      <c r="M44">
        <v>4.4390999999999998</v>
      </c>
      <c r="N44" t="b">
        <v>0</v>
      </c>
      <c r="O44" t="b">
        <v>1</v>
      </c>
      <c r="P44">
        <v>10.48748875730962</v>
      </c>
      <c r="Q44">
        <v>1542.5256614685061</v>
      </c>
      <c r="U44">
        <v>5</v>
      </c>
      <c r="V44">
        <f t="shared" si="24"/>
        <v>209.00604894861246</v>
      </c>
      <c r="W44">
        <f t="shared" si="25"/>
        <v>209.20293790180753</v>
      </c>
      <c r="X44">
        <f t="shared" si="23"/>
        <v>209.09347165135563</v>
      </c>
      <c r="Y44">
        <f t="shared" si="26"/>
        <v>0.69074205750036866</v>
      </c>
      <c r="Z44">
        <f t="shared" si="27"/>
        <v>0.56340426598448645</v>
      </c>
      <c r="AA44">
        <f t="shared" si="28"/>
        <v>0.68570725290387591</v>
      </c>
    </row>
    <row r="45" spans="1:52" x14ac:dyDescent="0.25">
      <c r="A45">
        <v>5</v>
      </c>
      <c r="B45">
        <v>0.94635000000000002</v>
      </c>
      <c r="C45">
        <v>151.2139</v>
      </c>
      <c r="D45">
        <v>33.573999999999998</v>
      </c>
      <c r="E45">
        <v>56.232700000000001</v>
      </c>
      <c r="F45">
        <v>4.0399999999999998E-2</v>
      </c>
      <c r="G45">
        <v>6.2706999999999997</v>
      </c>
      <c r="H45">
        <v>1.0096000000000001</v>
      </c>
      <c r="I45">
        <v>169.73750000000001</v>
      </c>
      <c r="J45">
        <v>2.3491</v>
      </c>
      <c r="K45">
        <v>1</v>
      </c>
      <c r="L45">
        <v>0</v>
      </c>
      <c r="M45">
        <v>4.4417</v>
      </c>
      <c r="N45" t="b">
        <v>0</v>
      </c>
      <c r="O45" t="b">
        <v>1</v>
      </c>
      <c r="P45">
        <v>10.525519596455769</v>
      </c>
      <c r="Q45">
        <v>1864.6082360744481</v>
      </c>
      <c r="U45">
        <v>8</v>
      </c>
      <c r="V45">
        <f t="shared" si="24"/>
        <v>205.88652883045191</v>
      </c>
      <c r="W45">
        <f t="shared" si="25"/>
        <v>206.055864103647</v>
      </c>
      <c r="X45">
        <f t="shared" si="23"/>
        <v>205.95308292677296</v>
      </c>
      <c r="Y45">
        <f t="shared" si="26"/>
        <v>0.69320989854638448</v>
      </c>
      <c r="Z45">
        <f t="shared" si="27"/>
        <v>0.56440718647132693</v>
      </c>
      <c r="AA45">
        <f>X45/((100*C91/D91)-I91)</f>
        <v>0.6880089886857067</v>
      </c>
    </row>
    <row r="46" spans="1:52" x14ac:dyDescent="0.25">
      <c r="A46">
        <v>8</v>
      </c>
      <c r="B46">
        <v>0.94513000000000003</v>
      </c>
      <c r="C46">
        <v>148.4571</v>
      </c>
      <c r="D46">
        <v>33.435499999999998</v>
      </c>
      <c r="E46">
        <v>55.859299999999998</v>
      </c>
      <c r="F46">
        <v>4.0399999999999998E-2</v>
      </c>
      <c r="G46">
        <v>6.2648999999999999</v>
      </c>
      <c r="H46">
        <v>1.0916999999999999</v>
      </c>
      <c r="I46">
        <v>169.07910000000001</v>
      </c>
      <c r="J46">
        <v>2.3416000000000001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10.5343773882057</v>
      </c>
      <c r="Q46">
        <v>2251.2129650115971</v>
      </c>
    </row>
    <row r="47" spans="1:52" x14ac:dyDescent="0.25">
      <c r="A47">
        <v>-29</v>
      </c>
      <c r="B47">
        <v>0.84926000000000001</v>
      </c>
      <c r="C47">
        <v>140.6892</v>
      </c>
      <c r="D47">
        <v>32.618299999999998</v>
      </c>
      <c r="E47">
        <v>42.522199999999998</v>
      </c>
      <c r="F47">
        <v>4.0399999999999998E-2</v>
      </c>
      <c r="G47">
        <v>6.2484000000000002</v>
      </c>
      <c r="H47">
        <v>2.6509</v>
      </c>
      <c r="I47">
        <v>155.82740000000001</v>
      </c>
      <c r="J47">
        <v>0</v>
      </c>
      <c r="K47">
        <v>2</v>
      </c>
      <c r="L47">
        <v>0</v>
      </c>
      <c r="M47">
        <v>4.4382999999999999</v>
      </c>
      <c r="N47" t="b">
        <v>0</v>
      </c>
      <c r="O47" t="b">
        <v>1</v>
      </c>
      <c r="P47">
        <v>0</v>
      </c>
      <c r="Q47">
        <v>1682.5491557121279</v>
      </c>
    </row>
    <row r="48" spans="1:52" x14ac:dyDescent="0.25">
      <c r="A48">
        <v>-25</v>
      </c>
      <c r="B48">
        <v>0.90246999999999999</v>
      </c>
      <c r="C48">
        <v>149.50299999999999</v>
      </c>
      <c r="D48">
        <v>33.353499999999997</v>
      </c>
      <c r="E48">
        <v>44.633099999999999</v>
      </c>
      <c r="F48">
        <v>3.9899999999999998E-2</v>
      </c>
      <c r="G48">
        <v>6.2671000000000001</v>
      </c>
      <c r="H48">
        <v>2.2122000000000002</v>
      </c>
      <c r="I48">
        <v>162.30539999999999</v>
      </c>
      <c r="J48">
        <v>0</v>
      </c>
      <c r="K48">
        <v>2</v>
      </c>
      <c r="L48">
        <v>0</v>
      </c>
      <c r="M48">
        <v>4.3837000000000002</v>
      </c>
      <c r="N48" t="b">
        <v>0</v>
      </c>
      <c r="O48" t="b">
        <v>1</v>
      </c>
      <c r="P48">
        <v>0</v>
      </c>
      <c r="Q48">
        <v>629.71344327926636</v>
      </c>
    </row>
    <row r="49" spans="1:17" x14ac:dyDescent="0.25">
      <c r="A49">
        <v>-20</v>
      </c>
      <c r="B49">
        <v>0.94216999999999995</v>
      </c>
      <c r="C49">
        <v>156.08009999999999</v>
      </c>
      <c r="D49">
        <v>33.796100000000003</v>
      </c>
      <c r="E49">
        <v>47.866300000000003</v>
      </c>
      <c r="F49">
        <v>4.0300000000000002E-2</v>
      </c>
      <c r="G49">
        <v>6.2811000000000003</v>
      </c>
      <c r="H49">
        <v>1.5451999999999999</v>
      </c>
      <c r="I49">
        <v>166.8903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1315.311134576797</v>
      </c>
    </row>
    <row r="50" spans="1:17" x14ac:dyDescent="0.25">
      <c r="A50">
        <v>-15</v>
      </c>
      <c r="B50">
        <v>0.93211999999999995</v>
      </c>
      <c r="C50">
        <v>154.41460000000001</v>
      </c>
      <c r="D50">
        <v>33.703099999999999</v>
      </c>
      <c r="E50">
        <v>50.103299999999997</v>
      </c>
      <c r="F50">
        <v>4.0399999999999998E-2</v>
      </c>
      <c r="G50">
        <v>6.2774999999999999</v>
      </c>
      <c r="H50">
        <v>1.4984</v>
      </c>
      <c r="I50">
        <v>166.63339999999999</v>
      </c>
      <c r="J50">
        <v>0</v>
      </c>
      <c r="K50">
        <v>2</v>
      </c>
      <c r="L50">
        <v>0</v>
      </c>
      <c r="M50">
        <v>4.4379</v>
      </c>
      <c r="N50" t="b">
        <v>0</v>
      </c>
      <c r="O50" t="b">
        <v>1</v>
      </c>
      <c r="P50">
        <v>0</v>
      </c>
      <c r="Q50">
        <v>1035.092576980591</v>
      </c>
    </row>
    <row r="51" spans="1:17" x14ac:dyDescent="0.25">
      <c r="A51">
        <v>-10</v>
      </c>
      <c r="B51">
        <v>0.92098999999999998</v>
      </c>
      <c r="C51">
        <v>152.5711</v>
      </c>
      <c r="D51">
        <v>33.576900000000002</v>
      </c>
      <c r="E51">
        <v>52.205800000000004</v>
      </c>
      <c r="F51">
        <v>4.0399999999999998E-2</v>
      </c>
      <c r="G51">
        <v>6.2736000000000001</v>
      </c>
      <c r="H51">
        <v>1.4480999999999999</v>
      </c>
      <c r="I51">
        <v>166.37649999999999</v>
      </c>
      <c r="J51">
        <v>0</v>
      </c>
      <c r="K51">
        <v>2</v>
      </c>
      <c r="L51">
        <v>0</v>
      </c>
      <c r="M51">
        <v>4.4379</v>
      </c>
      <c r="N51" t="b">
        <v>0</v>
      </c>
      <c r="O51" t="b">
        <v>1</v>
      </c>
      <c r="P51">
        <v>0</v>
      </c>
      <c r="Q51">
        <v>615.21754574775696</v>
      </c>
    </row>
    <row r="52" spans="1:17" x14ac:dyDescent="0.25">
      <c r="A52">
        <v>-5</v>
      </c>
      <c r="B52">
        <v>0.91481000000000001</v>
      </c>
      <c r="C52">
        <v>151.54689999999999</v>
      </c>
      <c r="D52">
        <v>33.481200000000001</v>
      </c>
      <c r="E52">
        <v>54.143700000000003</v>
      </c>
      <c r="F52">
        <v>4.0599999999999997E-2</v>
      </c>
      <c r="G52">
        <v>6.2713999999999999</v>
      </c>
      <c r="H52">
        <v>1.3184</v>
      </c>
      <c r="I52">
        <v>166.11949999999999</v>
      </c>
      <c r="J52">
        <v>0</v>
      </c>
      <c r="K52">
        <v>2</v>
      </c>
      <c r="L52">
        <v>0</v>
      </c>
      <c r="M52">
        <v>4.4672999999999998</v>
      </c>
      <c r="N52" t="b">
        <v>0</v>
      </c>
      <c r="O52" t="b">
        <v>1</v>
      </c>
      <c r="P52">
        <v>0</v>
      </c>
      <c r="Q52">
        <v>581.83505368232727</v>
      </c>
    </row>
    <row r="53" spans="1:17" x14ac:dyDescent="0.25">
      <c r="A53">
        <v>0</v>
      </c>
      <c r="B53">
        <v>0.90963000000000005</v>
      </c>
      <c r="C53">
        <v>149.45590000000001</v>
      </c>
      <c r="D53">
        <v>33.372100000000003</v>
      </c>
      <c r="E53">
        <v>55.241500000000002</v>
      </c>
      <c r="F53">
        <v>4.0800000000000003E-2</v>
      </c>
      <c r="G53">
        <v>6.2670000000000003</v>
      </c>
      <c r="H53">
        <v>1.3050999999999999</v>
      </c>
      <c r="I53">
        <v>165.86250000000001</v>
      </c>
      <c r="J53">
        <v>0</v>
      </c>
      <c r="K53">
        <v>2</v>
      </c>
      <c r="L53">
        <v>0</v>
      </c>
      <c r="M53">
        <v>4.4859999999999998</v>
      </c>
      <c r="N53" t="b">
        <v>0</v>
      </c>
      <c r="O53" t="b">
        <v>1</v>
      </c>
      <c r="P53">
        <v>0</v>
      </c>
      <c r="Q53">
        <v>557.38289070129395</v>
      </c>
    </row>
    <row r="54" spans="1:17" x14ac:dyDescent="0.25">
      <c r="A54">
        <v>5</v>
      </c>
      <c r="B54">
        <v>0.90964</v>
      </c>
      <c r="C54">
        <v>145.3485</v>
      </c>
      <c r="D54">
        <v>33.193800000000003</v>
      </c>
      <c r="E54">
        <v>55.1235</v>
      </c>
      <c r="F54">
        <v>4.0899999999999999E-2</v>
      </c>
      <c r="G54">
        <v>6.2583000000000002</v>
      </c>
      <c r="H54">
        <v>1.4277</v>
      </c>
      <c r="I54">
        <v>165.60560000000001</v>
      </c>
      <c r="J54">
        <v>0</v>
      </c>
      <c r="K54">
        <v>2</v>
      </c>
      <c r="L54">
        <v>0</v>
      </c>
      <c r="M54">
        <v>4.4985999999999997</v>
      </c>
      <c r="N54" t="b">
        <v>0</v>
      </c>
      <c r="O54" t="b">
        <v>1</v>
      </c>
      <c r="P54">
        <v>0</v>
      </c>
      <c r="Q54">
        <v>614.216628074646</v>
      </c>
    </row>
    <row r="55" spans="1:17" x14ac:dyDescent="0.25">
      <c r="A55">
        <v>8</v>
      </c>
      <c r="B55">
        <v>0.90825</v>
      </c>
      <c r="C55">
        <v>142.66470000000001</v>
      </c>
      <c r="D55">
        <v>33.050699999999999</v>
      </c>
      <c r="E55">
        <v>54.7804</v>
      </c>
      <c r="F55">
        <v>4.1000000000000002E-2</v>
      </c>
      <c r="G55">
        <v>6.2526000000000002</v>
      </c>
      <c r="H55">
        <v>1.5341</v>
      </c>
      <c r="I55">
        <v>164.9341</v>
      </c>
      <c r="J55">
        <v>0</v>
      </c>
      <c r="K55">
        <v>2</v>
      </c>
      <c r="L55">
        <v>0</v>
      </c>
      <c r="M55">
        <v>4.5058999999999996</v>
      </c>
      <c r="N55" t="b">
        <v>0</v>
      </c>
      <c r="O55" t="b">
        <v>1</v>
      </c>
      <c r="P55">
        <v>0</v>
      </c>
      <c r="Q55">
        <v>685.71630859375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351.54470348358149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364.30526566505432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306.47956705093378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255.3429837226868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243.32292413711551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346.99745416641241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352.82548666000372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438.69605040550232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517.98789596557617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48.256700000000002</v>
      </c>
      <c r="F65">
        <v>8.3099999999999993E-2</v>
      </c>
      <c r="G65">
        <v>6.3014000000000001</v>
      </c>
      <c r="H65">
        <v>1.1192</v>
      </c>
      <c r="I65">
        <v>159.45060000000001</v>
      </c>
      <c r="J65">
        <v>1.0938000000000001</v>
      </c>
      <c r="K65">
        <v>1</v>
      </c>
      <c r="L65">
        <v>0</v>
      </c>
      <c r="M65">
        <v>9.1332000000000004</v>
      </c>
      <c r="N65" t="b">
        <v>1</v>
      </c>
      <c r="O65" t="b">
        <v>0</v>
      </c>
      <c r="P65">
        <v>10.492562788018921</v>
      </c>
      <c r="Q65">
        <v>356.70866084098822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48.190800000000003</v>
      </c>
      <c r="F66">
        <v>6.1199999999999997E-2</v>
      </c>
      <c r="G66">
        <v>6.3014000000000001</v>
      </c>
      <c r="H66">
        <v>1.0295000000000001</v>
      </c>
      <c r="I66">
        <v>166.14750000000001</v>
      </c>
      <c r="J66">
        <v>1.1859999999999999</v>
      </c>
      <c r="K66">
        <v>1</v>
      </c>
      <c r="L66">
        <v>0</v>
      </c>
      <c r="M66">
        <v>6.7271000000000001</v>
      </c>
      <c r="N66" t="b">
        <v>1</v>
      </c>
      <c r="O66" t="b">
        <v>0</v>
      </c>
      <c r="P66">
        <v>10.492562788018921</v>
      </c>
      <c r="Q66">
        <v>341.23279929161072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49.972099999999998</v>
      </c>
      <c r="F67">
        <v>4.6600000000000003E-2</v>
      </c>
      <c r="G67">
        <v>6.3014000000000001</v>
      </c>
      <c r="H67">
        <v>0.91469999999999996</v>
      </c>
      <c r="I67">
        <v>170.93100000000001</v>
      </c>
      <c r="J67">
        <v>1.4056</v>
      </c>
      <c r="K67">
        <v>1</v>
      </c>
      <c r="L67">
        <v>0</v>
      </c>
      <c r="M67">
        <v>5.1180000000000003</v>
      </c>
      <c r="N67" t="b">
        <v>1</v>
      </c>
      <c r="O67" t="b">
        <v>0</v>
      </c>
      <c r="P67">
        <v>10.492562788018921</v>
      </c>
      <c r="Q67">
        <v>355.98785281181341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52.654299999999999</v>
      </c>
      <c r="F68">
        <v>5.0599999999999999E-2</v>
      </c>
      <c r="G68">
        <v>6.3014000000000001</v>
      </c>
      <c r="H68">
        <v>0.80030000000000001</v>
      </c>
      <c r="I68">
        <v>170.7423</v>
      </c>
      <c r="J68">
        <v>1.6251</v>
      </c>
      <c r="K68">
        <v>1</v>
      </c>
      <c r="L68">
        <v>0</v>
      </c>
      <c r="M68">
        <v>5.5585000000000004</v>
      </c>
      <c r="N68" t="b">
        <v>1</v>
      </c>
      <c r="O68" t="b">
        <v>0</v>
      </c>
      <c r="P68">
        <v>10.492562788018921</v>
      </c>
      <c r="Q68">
        <v>271.09805369377142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55.220999999999997</v>
      </c>
      <c r="F69">
        <v>5.4800000000000001E-2</v>
      </c>
      <c r="G69">
        <v>6.3014000000000001</v>
      </c>
      <c r="H69">
        <v>0.68769999999999998</v>
      </c>
      <c r="I69">
        <v>170.55359999999999</v>
      </c>
      <c r="J69">
        <v>1.8444</v>
      </c>
      <c r="K69">
        <v>1</v>
      </c>
      <c r="L69">
        <v>0</v>
      </c>
      <c r="M69">
        <v>6.0220000000000002</v>
      </c>
      <c r="N69" t="b">
        <v>1</v>
      </c>
      <c r="O69" t="b">
        <v>0</v>
      </c>
      <c r="P69">
        <v>10.492562788018921</v>
      </c>
      <c r="Q69">
        <v>271.12521719932562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57.4086</v>
      </c>
      <c r="F70">
        <v>5.8700000000000002E-2</v>
      </c>
      <c r="G70">
        <v>6.3014000000000001</v>
      </c>
      <c r="H70">
        <v>0.69950000000000001</v>
      </c>
      <c r="I70">
        <v>170.36490000000001</v>
      </c>
      <c r="J70">
        <v>2.0636999999999999</v>
      </c>
      <c r="K70">
        <v>1</v>
      </c>
      <c r="L70">
        <v>0</v>
      </c>
      <c r="M70">
        <v>6.4562999999999997</v>
      </c>
      <c r="N70" t="b">
        <v>1</v>
      </c>
      <c r="O70" t="b">
        <v>0</v>
      </c>
      <c r="P70">
        <v>10.492562788018921</v>
      </c>
      <c r="Q70">
        <v>294.88734698295588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58.570900000000002</v>
      </c>
      <c r="F71">
        <v>6.2700000000000006E-2</v>
      </c>
      <c r="G71">
        <v>6.2984999999999998</v>
      </c>
      <c r="H71">
        <v>0.70679999999999998</v>
      </c>
      <c r="I71">
        <v>170.17619999999999</v>
      </c>
      <c r="J71">
        <v>2.2829000000000002</v>
      </c>
      <c r="K71">
        <v>1</v>
      </c>
      <c r="L71">
        <v>0</v>
      </c>
      <c r="M71">
        <v>6.8971999999999998</v>
      </c>
      <c r="N71" t="b">
        <v>1</v>
      </c>
      <c r="O71" t="b">
        <v>0</v>
      </c>
      <c r="P71">
        <v>10.492562788018921</v>
      </c>
      <c r="Q71">
        <v>319.45278692245478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58.052399999999999</v>
      </c>
      <c r="F72">
        <v>6.4199999999999993E-2</v>
      </c>
      <c r="G72">
        <v>6.2888999999999999</v>
      </c>
      <c r="H72">
        <v>0.69969999999999999</v>
      </c>
      <c r="I72">
        <v>169.792</v>
      </c>
      <c r="J72">
        <v>2.3408000000000002</v>
      </c>
      <c r="K72">
        <v>1</v>
      </c>
      <c r="L72">
        <v>0</v>
      </c>
      <c r="M72">
        <v>7.0606</v>
      </c>
      <c r="N72" t="b">
        <v>1</v>
      </c>
      <c r="O72" t="b">
        <v>0</v>
      </c>
      <c r="P72">
        <v>10.52101700754522</v>
      </c>
      <c r="Q72">
        <v>417.63023352622992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57.616900000000001</v>
      </c>
      <c r="F73">
        <v>6.4899999999999999E-2</v>
      </c>
      <c r="G73">
        <v>6.2831999999999999</v>
      </c>
      <c r="H73">
        <v>0.69440000000000002</v>
      </c>
      <c r="I73">
        <v>169.0694</v>
      </c>
      <c r="J73">
        <v>2.3332999999999999</v>
      </c>
      <c r="K73">
        <v>1</v>
      </c>
      <c r="L73">
        <v>0</v>
      </c>
      <c r="M73">
        <v>7.1348000000000003</v>
      </c>
      <c r="N73" t="b">
        <v>1</v>
      </c>
      <c r="O73" t="b">
        <v>0</v>
      </c>
      <c r="P73">
        <v>10.529887531033911</v>
      </c>
      <c r="Q73">
        <v>535.51180696487427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48.322000000000003</v>
      </c>
      <c r="F74">
        <v>9.3899999999999997E-2</v>
      </c>
      <c r="G74">
        <v>6.3014000000000001</v>
      </c>
      <c r="H74">
        <v>1.1201000000000001</v>
      </c>
      <c r="I74">
        <v>156.73320000000001</v>
      </c>
      <c r="J74">
        <v>0</v>
      </c>
      <c r="K74">
        <v>2</v>
      </c>
      <c r="L74">
        <v>0</v>
      </c>
      <c r="M74">
        <v>10.319100000000001</v>
      </c>
      <c r="N74" t="b">
        <v>1</v>
      </c>
      <c r="O74" t="b">
        <v>0</v>
      </c>
      <c r="P74">
        <v>0</v>
      </c>
      <c r="Q74">
        <v>324.78414630889893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48.195</v>
      </c>
      <c r="F75">
        <v>7.2800000000000004E-2</v>
      </c>
      <c r="G75">
        <v>6.3014000000000001</v>
      </c>
      <c r="H75">
        <v>1.0294000000000001</v>
      </c>
      <c r="I75">
        <v>163.20920000000001</v>
      </c>
      <c r="J75">
        <v>0</v>
      </c>
      <c r="K75">
        <v>2</v>
      </c>
      <c r="L75">
        <v>0</v>
      </c>
      <c r="M75">
        <v>8.0075000000000003</v>
      </c>
      <c r="N75" t="b">
        <v>1</v>
      </c>
      <c r="O75" t="b">
        <v>0</v>
      </c>
      <c r="P75">
        <v>0</v>
      </c>
      <c r="Q75">
        <v>343.7516405582428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49.963099999999997</v>
      </c>
      <c r="F76">
        <v>5.9400000000000001E-2</v>
      </c>
      <c r="G76">
        <v>6.3014000000000001</v>
      </c>
      <c r="H76">
        <v>0.91559999999999997</v>
      </c>
      <c r="I76">
        <v>167.6694</v>
      </c>
      <c r="J76">
        <v>0</v>
      </c>
      <c r="K76">
        <v>2</v>
      </c>
      <c r="L76">
        <v>0</v>
      </c>
      <c r="M76">
        <v>6.5293999999999999</v>
      </c>
      <c r="N76" t="b">
        <v>1</v>
      </c>
      <c r="O76" t="b">
        <v>0</v>
      </c>
      <c r="P76">
        <v>0</v>
      </c>
      <c r="Q76">
        <v>350.28189182281488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52.739199999999997</v>
      </c>
      <c r="F77">
        <v>6.4399999999999999E-2</v>
      </c>
      <c r="G77">
        <v>6.3014000000000001</v>
      </c>
      <c r="H77">
        <v>0.79890000000000005</v>
      </c>
      <c r="I77">
        <v>167.2338</v>
      </c>
      <c r="J77">
        <v>0</v>
      </c>
      <c r="K77">
        <v>2</v>
      </c>
      <c r="L77">
        <v>0</v>
      </c>
      <c r="M77">
        <v>7.077</v>
      </c>
      <c r="N77" t="b">
        <v>1</v>
      </c>
      <c r="O77" t="b">
        <v>0</v>
      </c>
      <c r="P77">
        <v>0</v>
      </c>
      <c r="Q77">
        <v>231.60809636116031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55.375</v>
      </c>
      <c r="F78">
        <v>6.9000000000000006E-2</v>
      </c>
      <c r="G78">
        <v>6.3014000000000001</v>
      </c>
      <c r="H78">
        <v>0.68740000000000001</v>
      </c>
      <c r="I78">
        <v>166.79740000000001</v>
      </c>
      <c r="J78">
        <v>0</v>
      </c>
      <c r="K78">
        <v>2</v>
      </c>
      <c r="L78">
        <v>0</v>
      </c>
      <c r="M78">
        <v>7.5861000000000001</v>
      </c>
      <c r="N78" t="b">
        <v>1</v>
      </c>
      <c r="O78" t="b">
        <v>0</v>
      </c>
      <c r="P78">
        <v>0</v>
      </c>
      <c r="Q78">
        <v>269.34042382240301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57.647100000000002</v>
      </c>
      <c r="F79">
        <v>7.3899999999999993E-2</v>
      </c>
      <c r="G79">
        <v>6.3014000000000001</v>
      </c>
      <c r="H79">
        <v>0.6996</v>
      </c>
      <c r="I79">
        <v>166.3605</v>
      </c>
      <c r="J79">
        <v>0</v>
      </c>
      <c r="K79">
        <v>2</v>
      </c>
      <c r="L79">
        <v>0</v>
      </c>
      <c r="M79">
        <v>8.1258999999999997</v>
      </c>
      <c r="N79" t="b">
        <v>1</v>
      </c>
      <c r="O79" t="b">
        <v>0</v>
      </c>
      <c r="P79">
        <v>0</v>
      </c>
      <c r="Q79">
        <v>317.51862335205078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58.860799999999998</v>
      </c>
      <c r="F80">
        <v>7.9299999999999995E-2</v>
      </c>
      <c r="G80">
        <v>6.2984999999999998</v>
      </c>
      <c r="H80">
        <v>0.70679999999999998</v>
      </c>
      <c r="I80">
        <v>165.923</v>
      </c>
      <c r="J80">
        <v>0</v>
      </c>
      <c r="K80">
        <v>2</v>
      </c>
      <c r="L80">
        <v>0</v>
      </c>
      <c r="M80">
        <v>8.7204999999999995</v>
      </c>
      <c r="N80" t="b">
        <v>1</v>
      </c>
      <c r="O80" t="b">
        <v>0</v>
      </c>
      <c r="P80">
        <v>0</v>
      </c>
      <c r="Q80">
        <v>286.95792698860168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58.2744</v>
      </c>
      <c r="F81">
        <v>8.0699999999999994E-2</v>
      </c>
      <c r="G81">
        <v>6.2888999999999999</v>
      </c>
      <c r="H81">
        <v>0.69969999999999999</v>
      </c>
      <c r="I81">
        <v>165.62039999999999</v>
      </c>
      <c r="J81">
        <v>0</v>
      </c>
      <c r="K81">
        <v>2</v>
      </c>
      <c r="L81">
        <v>0</v>
      </c>
      <c r="M81">
        <v>8.8673000000000002</v>
      </c>
      <c r="N81" t="b">
        <v>1</v>
      </c>
      <c r="O81" t="b">
        <v>0</v>
      </c>
      <c r="P81">
        <v>0</v>
      </c>
      <c r="Q81">
        <v>441.97537922859192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57.811799999999998</v>
      </c>
      <c r="F82">
        <v>8.1199999999999994E-2</v>
      </c>
      <c r="G82">
        <v>6.2831999999999999</v>
      </c>
      <c r="H82">
        <v>0.69450000000000001</v>
      </c>
      <c r="I82">
        <v>164.9487</v>
      </c>
      <c r="J82">
        <v>0</v>
      </c>
      <c r="K82">
        <v>2</v>
      </c>
      <c r="L82">
        <v>0</v>
      </c>
      <c r="M82">
        <v>8.9271999999999991</v>
      </c>
      <c r="N82" t="b">
        <v>1</v>
      </c>
      <c r="O82" t="b">
        <v>0</v>
      </c>
      <c r="P82">
        <v>0</v>
      </c>
      <c r="Q82">
        <v>470.76985430717468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349.6131432056427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364.72489833831793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306.77956891059881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255.35298228263849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243.00948095321661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347.66823506355291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353.03549146652222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438.46604990959167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519.41940331459045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48.283299999999997</v>
      </c>
      <c r="F92">
        <v>8.4099999999999994E-2</v>
      </c>
      <c r="G92">
        <v>6.3014000000000001</v>
      </c>
      <c r="H92">
        <v>1.1195999999999999</v>
      </c>
      <c r="I92">
        <v>159.1671</v>
      </c>
      <c r="J92">
        <v>2.1667000000000001</v>
      </c>
      <c r="K92">
        <v>1</v>
      </c>
      <c r="L92">
        <v>0</v>
      </c>
      <c r="M92">
        <v>9.2487999999999992</v>
      </c>
      <c r="N92" t="b">
        <v>0</v>
      </c>
      <c r="O92" t="b">
        <v>0</v>
      </c>
      <c r="P92">
        <v>10.292071182259489</v>
      </c>
      <c r="Q92">
        <v>357.33938837051392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48.210700000000003</v>
      </c>
      <c r="F93">
        <v>6.2300000000000001E-2</v>
      </c>
      <c r="G93">
        <v>6.3014000000000001</v>
      </c>
      <c r="H93">
        <v>1.0295000000000001</v>
      </c>
      <c r="I93">
        <v>165.85220000000001</v>
      </c>
      <c r="J93">
        <v>2.2572000000000001</v>
      </c>
      <c r="K93">
        <v>1</v>
      </c>
      <c r="L93">
        <v>0</v>
      </c>
      <c r="M93">
        <v>6.8482000000000003</v>
      </c>
      <c r="N93" t="b">
        <v>0</v>
      </c>
      <c r="O93" t="b">
        <v>0</v>
      </c>
      <c r="P93">
        <v>10.292071182259489</v>
      </c>
      <c r="Q93">
        <v>351.494704246521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49.988799999999998</v>
      </c>
      <c r="F94">
        <v>4.7699999999999999E-2</v>
      </c>
      <c r="G94">
        <v>6.3014000000000001</v>
      </c>
      <c r="H94">
        <v>0.91439999999999999</v>
      </c>
      <c r="I94">
        <v>170.63399999999999</v>
      </c>
      <c r="J94">
        <v>2.3268</v>
      </c>
      <c r="K94">
        <v>1</v>
      </c>
      <c r="L94">
        <v>0</v>
      </c>
      <c r="M94">
        <v>5.2427000000000001</v>
      </c>
      <c r="N94" t="b">
        <v>0</v>
      </c>
      <c r="O94" t="b">
        <v>0</v>
      </c>
      <c r="P94">
        <v>10.32260710650305</v>
      </c>
      <c r="Q94">
        <v>330.43494749069208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52.671300000000002</v>
      </c>
      <c r="F95">
        <v>5.1700000000000003E-2</v>
      </c>
      <c r="G95">
        <v>6.3014000000000001</v>
      </c>
      <c r="H95">
        <v>0.80030000000000001</v>
      </c>
      <c r="I95">
        <v>170.45529999999999</v>
      </c>
      <c r="J95">
        <v>2.3313000000000001</v>
      </c>
      <c r="K95">
        <v>1</v>
      </c>
      <c r="L95">
        <v>0</v>
      </c>
      <c r="M95">
        <v>5.6790000000000003</v>
      </c>
      <c r="N95" t="b">
        <v>0</v>
      </c>
      <c r="O95" t="b">
        <v>0</v>
      </c>
      <c r="P95">
        <v>10.365704199373781</v>
      </c>
      <c r="Q95">
        <v>251.54987812042239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55.239699999999999</v>
      </c>
      <c r="F96">
        <v>5.5800000000000002E-2</v>
      </c>
      <c r="G96">
        <v>6.3014000000000001</v>
      </c>
      <c r="H96">
        <v>0.68710000000000004</v>
      </c>
      <c r="I96">
        <v>170.27629999999999</v>
      </c>
      <c r="J96">
        <v>2.3359000000000001</v>
      </c>
      <c r="K96">
        <v>1</v>
      </c>
      <c r="L96">
        <v>0</v>
      </c>
      <c r="M96">
        <v>6.1353999999999997</v>
      </c>
      <c r="N96" t="b">
        <v>0</v>
      </c>
      <c r="O96" t="b">
        <v>0</v>
      </c>
      <c r="P96">
        <v>10.407560316903149</v>
      </c>
      <c r="Q96">
        <v>270.29443311691278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57.428400000000003</v>
      </c>
      <c r="F97">
        <v>5.9700000000000003E-2</v>
      </c>
      <c r="G97">
        <v>6.3014000000000001</v>
      </c>
      <c r="H97">
        <v>0.69950000000000001</v>
      </c>
      <c r="I97">
        <v>170.09700000000001</v>
      </c>
      <c r="J97">
        <v>2.3403999999999998</v>
      </c>
      <c r="K97">
        <v>1</v>
      </c>
      <c r="L97">
        <v>0</v>
      </c>
      <c r="M97">
        <v>6.5673000000000004</v>
      </c>
      <c r="N97" t="b">
        <v>0</v>
      </c>
      <c r="O97" t="b">
        <v>0</v>
      </c>
      <c r="P97">
        <v>10.4481613200154</v>
      </c>
      <c r="Q97">
        <v>288.88997507095343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58.592799999999997</v>
      </c>
      <c r="F98">
        <v>6.3799999999999996E-2</v>
      </c>
      <c r="G98">
        <v>6.2984999999999998</v>
      </c>
      <c r="H98">
        <v>0.70689999999999997</v>
      </c>
      <c r="I98">
        <v>169.91739999999999</v>
      </c>
      <c r="J98">
        <v>2.3448000000000002</v>
      </c>
      <c r="K98">
        <v>1</v>
      </c>
      <c r="L98">
        <v>0</v>
      </c>
      <c r="M98">
        <v>7.0138999999999996</v>
      </c>
      <c r="N98" t="b">
        <v>0</v>
      </c>
      <c r="O98" t="b">
        <v>0</v>
      </c>
      <c r="P98">
        <v>10.48748875730962</v>
      </c>
      <c r="Q98">
        <v>307.4807755947113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58.050699999999999</v>
      </c>
      <c r="F99">
        <v>6.4399999999999999E-2</v>
      </c>
      <c r="G99">
        <v>6.2888999999999999</v>
      </c>
      <c r="H99">
        <v>0.69969999999999999</v>
      </c>
      <c r="I99">
        <v>169.73750000000001</v>
      </c>
      <c r="J99">
        <v>2.3491</v>
      </c>
      <c r="K99">
        <v>1</v>
      </c>
      <c r="L99">
        <v>0</v>
      </c>
      <c r="M99">
        <v>7.0803000000000003</v>
      </c>
      <c r="N99" t="b">
        <v>0</v>
      </c>
      <c r="O99" t="b">
        <v>0</v>
      </c>
      <c r="P99">
        <v>10.525519596455769</v>
      </c>
      <c r="Q99">
        <v>421.63269376754761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57.618400000000001</v>
      </c>
      <c r="F100">
        <v>6.4899999999999999E-2</v>
      </c>
      <c r="G100">
        <v>6.2831999999999999</v>
      </c>
      <c r="H100">
        <v>0.69450000000000001</v>
      </c>
      <c r="I100">
        <v>169.07910000000001</v>
      </c>
      <c r="J100">
        <v>2.3416000000000001</v>
      </c>
      <c r="K100">
        <v>1</v>
      </c>
      <c r="L100">
        <v>0</v>
      </c>
      <c r="M100">
        <v>7.1326000000000001</v>
      </c>
      <c r="N100" t="b">
        <v>0</v>
      </c>
      <c r="O100" t="b">
        <v>0</v>
      </c>
      <c r="P100">
        <v>10.5343773882057</v>
      </c>
      <c r="Q100">
        <v>450.86266279220581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48.534799999999997</v>
      </c>
      <c r="F101">
        <v>9.7100000000000006E-2</v>
      </c>
      <c r="G101">
        <v>6.3014000000000001</v>
      </c>
      <c r="H101">
        <v>1.119</v>
      </c>
      <c r="I101">
        <v>155.8382</v>
      </c>
      <c r="J101">
        <v>0</v>
      </c>
      <c r="K101">
        <v>2</v>
      </c>
      <c r="L101">
        <v>0</v>
      </c>
      <c r="M101">
        <v>10.677</v>
      </c>
      <c r="N101" t="b">
        <v>0</v>
      </c>
      <c r="O101" t="b">
        <v>0</v>
      </c>
      <c r="P101">
        <v>0</v>
      </c>
      <c r="Q101">
        <v>328.55647921562189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48.377600000000001</v>
      </c>
      <c r="F102">
        <v>7.5999999999999998E-2</v>
      </c>
      <c r="G102">
        <v>6.3014000000000001</v>
      </c>
      <c r="H102">
        <v>1.0304</v>
      </c>
      <c r="I102">
        <v>162.316</v>
      </c>
      <c r="J102">
        <v>0</v>
      </c>
      <c r="K102">
        <v>2</v>
      </c>
      <c r="L102">
        <v>0</v>
      </c>
      <c r="M102">
        <v>8.3572000000000006</v>
      </c>
      <c r="N102" t="b">
        <v>0</v>
      </c>
      <c r="O102" t="b">
        <v>0</v>
      </c>
      <c r="P102">
        <v>0</v>
      </c>
      <c r="Q102">
        <v>340.31915974616999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50.110100000000003</v>
      </c>
      <c r="F103">
        <v>6.2199999999999998E-2</v>
      </c>
      <c r="G103">
        <v>6.3014000000000001</v>
      </c>
      <c r="H103">
        <v>0.91569999999999996</v>
      </c>
      <c r="I103">
        <v>166.90029999999999</v>
      </c>
      <c r="J103">
        <v>0</v>
      </c>
      <c r="K103">
        <v>2</v>
      </c>
      <c r="L103">
        <v>0</v>
      </c>
      <c r="M103">
        <v>6.8346</v>
      </c>
      <c r="N103" t="b">
        <v>0</v>
      </c>
      <c r="O103" t="b">
        <v>0</v>
      </c>
      <c r="P103">
        <v>0</v>
      </c>
      <c r="Q103">
        <v>290.05352210998541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52.8491</v>
      </c>
      <c r="F104">
        <v>6.6500000000000004E-2</v>
      </c>
      <c r="G104">
        <v>6.3014000000000001</v>
      </c>
      <c r="H104">
        <v>0.7994</v>
      </c>
      <c r="I104">
        <v>166.64269999999999</v>
      </c>
      <c r="J104">
        <v>0</v>
      </c>
      <c r="K104">
        <v>2</v>
      </c>
      <c r="L104">
        <v>0</v>
      </c>
      <c r="M104">
        <v>7.3087999999999997</v>
      </c>
      <c r="N104" t="b">
        <v>0</v>
      </c>
      <c r="O104" t="b">
        <v>0</v>
      </c>
      <c r="P104">
        <v>0</v>
      </c>
      <c r="Q104">
        <v>233.15965938568121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55.441600000000001</v>
      </c>
      <c r="F105">
        <v>7.0400000000000004E-2</v>
      </c>
      <c r="G105">
        <v>6.3014000000000001</v>
      </c>
      <c r="H105">
        <v>0.68759999999999999</v>
      </c>
      <c r="I105">
        <v>166.38509999999999</v>
      </c>
      <c r="J105">
        <v>0</v>
      </c>
      <c r="K105">
        <v>2</v>
      </c>
      <c r="L105">
        <v>0</v>
      </c>
      <c r="M105">
        <v>7.7423000000000002</v>
      </c>
      <c r="N105" t="b">
        <v>0</v>
      </c>
      <c r="O105" t="b">
        <v>0</v>
      </c>
      <c r="P105">
        <v>0</v>
      </c>
      <c r="Q105">
        <v>272.70677828788757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57.678800000000003</v>
      </c>
      <c r="F106">
        <v>7.4800000000000005E-2</v>
      </c>
      <c r="G106">
        <v>6.3014000000000001</v>
      </c>
      <c r="H106">
        <v>0.6996</v>
      </c>
      <c r="I106">
        <v>166.1275</v>
      </c>
      <c r="J106">
        <v>0</v>
      </c>
      <c r="K106">
        <v>2</v>
      </c>
      <c r="L106">
        <v>0</v>
      </c>
      <c r="M106">
        <v>8.2225000000000001</v>
      </c>
      <c r="N106" t="b">
        <v>0</v>
      </c>
      <c r="O106" t="b">
        <v>0</v>
      </c>
      <c r="P106">
        <v>0</v>
      </c>
      <c r="Q106">
        <v>279.23144698143011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58.871600000000001</v>
      </c>
      <c r="F107">
        <v>7.9600000000000004E-2</v>
      </c>
      <c r="G107">
        <v>6.2984999999999998</v>
      </c>
      <c r="H107">
        <v>0.70689999999999997</v>
      </c>
      <c r="I107">
        <v>165.8698</v>
      </c>
      <c r="J107">
        <v>0</v>
      </c>
      <c r="K107">
        <v>2</v>
      </c>
      <c r="L107">
        <v>0</v>
      </c>
      <c r="M107">
        <v>8.7476000000000003</v>
      </c>
      <c r="N107" t="b">
        <v>0</v>
      </c>
      <c r="O107" t="b">
        <v>0</v>
      </c>
      <c r="P107">
        <v>0</v>
      </c>
      <c r="Q107">
        <v>293.38659358024597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58.271500000000003</v>
      </c>
      <c r="F108">
        <v>8.0699999999999994E-2</v>
      </c>
      <c r="G108">
        <v>6.2888999999999999</v>
      </c>
      <c r="H108">
        <v>0.69969999999999999</v>
      </c>
      <c r="I108">
        <v>165.6121</v>
      </c>
      <c r="J108">
        <v>0</v>
      </c>
      <c r="K108">
        <v>2</v>
      </c>
      <c r="L108">
        <v>0</v>
      </c>
      <c r="M108">
        <v>8.8671000000000006</v>
      </c>
      <c r="N108" t="b">
        <v>0</v>
      </c>
      <c r="O108" t="b">
        <v>0</v>
      </c>
      <c r="P108">
        <v>0</v>
      </c>
      <c r="Q108">
        <v>431.90509724616999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57.8108</v>
      </c>
      <c r="F109">
        <v>8.1199999999999994E-2</v>
      </c>
      <c r="G109">
        <v>6.2831999999999999</v>
      </c>
      <c r="H109">
        <v>0.69450000000000001</v>
      </c>
      <c r="I109">
        <v>164.94040000000001</v>
      </c>
      <c r="J109">
        <v>0</v>
      </c>
      <c r="K109">
        <v>2</v>
      </c>
      <c r="L109">
        <v>0</v>
      </c>
      <c r="M109">
        <v>8.9309999999999992</v>
      </c>
      <c r="N109" t="b">
        <v>0</v>
      </c>
      <c r="O109" t="b">
        <v>0</v>
      </c>
      <c r="P109">
        <v>0</v>
      </c>
      <c r="Q109">
        <v>360.76998686790472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5868-46A7-4D3B-93AB-4075B33D7331}">
  <dimension ref="A1:AB109"/>
  <sheetViews>
    <sheetView topLeftCell="A22" zoomScale="85" zoomScaleNormal="85" workbookViewId="0">
      <selection activeCell="AB19" sqref="AB19"/>
    </sheetView>
  </sheetViews>
  <sheetFormatPr defaultRowHeight="15" x14ac:dyDescent="0.25"/>
  <cols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26" max="27" width="15.28515625" customWidth="1"/>
    <col min="28" max="28" width="15" customWidth="1"/>
  </cols>
  <sheetData>
    <row r="1" spans="1:2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U1" s="21" t="s">
        <v>52</v>
      </c>
      <c r="V1" t="s">
        <v>45</v>
      </c>
      <c r="W1" s="24" t="s">
        <v>55</v>
      </c>
    </row>
    <row r="2" spans="1:28" ht="6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636.71809458732605</v>
      </c>
      <c r="U2" s="22" t="s">
        <v>51</v>
      </c>
      <c r="V2" s="18" t="s">
        <v>46</v>
      </c>
      <c r="W2" s="19" t="s">
        <v>47</v>
      </c>
      <c r="X2" s="20" t="s">
        <v>48</v>
      </c>
      <c r="Z2" s="18" t="s">
        <v>46</v>
      </c>
      <c r="AA2" s="19" t="s">
        <v>47</v>
      </c>
      <c r="AB2" s="20" t="s">
        <v>48</v>
      </c>
    </row>
    <row r="3" spans="1:28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1524.729214906693</v>
      </c>
      <c r="U3">
        <v>-29</v>
      </c>
      <c r="V3">
        <f>C20+(E20*0.99)-F20/0.95-G20-H20/0.95</f>
        <v>172.7124052631579</v>
      </c>
      <c r="W3">
        <f>C11+E11*0.99-F11/0.95-G11-H11/0.95</f>
        <v>182.03398415789474</v>
      </c>
      <c r="X3">
        <f>C2*0.99+E2-F2/0.95-G2-H2/0.95</f>
        <v>174.94879310526312</v>
      </c>
      <c r="Z3">
        <f>B11</f>
        <v>0.88970000000000005</v>
      </c>
      <c r="AA3">
        <f>B20</f>
        <v>0.84547000000000005</v>
      </c>
      <c r="AB3">
        <f t="shared" ref="AB3:AB11" si="0">B2</f>
        <v>0.85985999999999996</v>
      </c>
    </row>
    <row r="4" spans="1:28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1509.7275032997129</v>
      </c>
      <c r="U4">
        <v>-25</v>
      </c>
      <c r="V4">
        <f t="shared" ref="V4:V11" si="1">C21+(E21*0.99)-F21/0.95-G21-H21/0.95</f>
        <v>183.99229778947367</v>
      </c>
      <c r="W4">
        <f t="shared" ref="W4:W11" si="2">C12+E12*0.99-F12/0.95-G12-H12/0.95</f>
        <v>195.04546521052629</v>
      </c>
      <c r="X4">
        <f t="shared" ref="X4:X11" si="3">C3*0.99+E3-F3/0.95-G3-H3/0.95</f>
        <v>187.3071440526316</v>
      </c>
      <c r="Z4">
        <f t="shared" ref="Z4:Z11" si="4">B12</f>
        <v>0.94932000000000005</v>
      </c>
      <c r="AA4">
        <f t="shared" ref="AA4:AA11" si="5">B21</f>
        <v>0.89854999999999996</v>
      </c>
      <c r="AB4">
        <f t="shared" si="0"/>
        <v>0.91771000000000003</v>
      </c>
    </row>
    <row r="5" spans="1:28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1156.584912538528</v>
      </c>
      <c r="U5">
        <v>-20</v>
      </c>
      <c r="V5">
        <f t="shared" si="1"/>
        <v>193.51576836842108</v>
      </c>
      <c r="W5">
        <f t="shared" si="2"/>
        <v>205.62188805263162</v>
      </c>
      <c r="X5">
        <f t="shared" si="3"/>
        <v>197.72554563157894</v>
      </c>
      <c r="Z5">
        <f t="shared" si="4"/>
        <v>0.98975999999999997</v>
      </c>
      <c r="AA5">
        <f t="shared" si="5"/>
        <v>0.93374000000000001</v>
      </c>
      <c r="AB5">
        <f t="shared" si="0"/>
        <v>0.95733000000000001</v>
      </c>
    </row>
    <row r="6" spans="1:28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701.46476936340332</v>
      </c>
      <c r="U6">
        <v>-15</v>
      </c>
      <c r="V6">
        <f t="shared" si="1"/>
        <v>193.51555189473683</v>
      </c>
      <c r="W6">
        <f t="shared" si="2"/>
        <v>206.84162847368421</v>
      </c>
      <c r="X6">
        <f t="shared" si="3"/>
        <v>198.4425450526316</v>
      </c>
      <c r="Z6">
        <f t="shared" si="4"/>
        <v>0.98258999999999996</v>
      </c>
      <c r="AA6">
        <f t="shared" si="5"/>
        <v>0.92064000000000001</v>
      </c>
      <c r="AB6">
        <f t="shared" si="0"/>
        <v>0.94764999999999999</v>
      </c>
    </row>
    <row r="7" spans="1:28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1393.263759374619</v>
      </c>
      <c r="U7">
        <v>-10</v>
      </c>
      <c r="V7">
        <f t="shared" si="1"/>
        <v>193.18588878947369</v>
      </c>
      <c r="W7">
        <f t="shared" si="2"/>
        <v>207.79115621052631</v>
      </c>
      <c r="X7">
        <f t="shared" si="3"/>
        <v>198.86861257894736</v>
      </c>
      <c r="Z7">
        <f t="shared" si="4"/>
        <v>0.97457000000000005</v>
      </c>
      <c r="AA7">
        <f t="shared" si="5"/>
        <v>0.90629999999999999</v>
      </c>
      <c r="AB7">
        <f t="shared" si="0"/>
        <v>0.93705000000000005</v>
      </c>
    </row>
    <row r="8" spans="1:28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636.11387467384338</v>
      </c>
      <c r="U8">
        <v>-5</v>
      </c>
      <c r="V8">
        <f t="shared" si="1"/>
        <v>193.62273863157898</v>
      </c>
      <c r="W8">
        <f t="shared" si="2"/>
        <v>209.1103456842105</v>
      </c>
      <c r="X8">
        <f t="shared" si="3"/>
        <v>199.81034278947368</v>
      </c>
      <c r="Z8">
        <f t="shared" si="4"/>
        <v>0.97009999999999996</v>
      </c>
      <c r="AA8">
        <f t="shared" si="5"/>
        <v>0.89702000000000004</v>
      </c>
      <c r="AB8">
        <f t="shared" si="0"/>
        <v>0.93044000000000004</v>
      </c>
    </row>
    <row r="9" spans="1:28" x14ac:dyDescent="0.2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806.78432488441467</v>
      </c>
      <c r="U9">
        <v>0</v>
      </c>
      <c r="V9">
        <f t="shared" si="1"/>
        <v>192.00194673684209</v>
      </c>
      <c r="W9">
        <f t="shared" si="2"/>
        <v>208.44454636842104</v>
      </c>
      <c r="X9">
        <f t="shared" si="3"/>
        <v>198.89352226315791</v>
      </c>
      <c r="Z9">
        <f t="shared" si="4"/>
        <v>0.96735000000000004</v>
      </c>
      <c r="AA9">
        <f t="shared" si="5"/>
        <v>0.88851000000000002</v>
      </c>
      <c r="AB9">
        <f t="shared" si="0"/>
        <v>0.92576999999999998</v>
      </c>
    </row>
    <row r="10" spans="1:28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887.07017183303833</v>
      </c>
      <c r="U10">
        <v>5</v>
      </c>
      <c r="V10">
        <f t="shared" si="1"/>
        <v>187.65528515789472</v>
      </c>
      <c r="W10">
        <f t="shared" si="2"/>
        <v>203.76869831578946</v>
      </c>
      <c r="X10">
        <f t="shared" si="3"/>
        <v>194.48353315789473</v>
      </c>
      <c r="Z10">
        <f t="shared" si="4"/>
        <v>0.96772000000000002</v>
      </c>
      <c r="AA10">
        <f t="shared" si="5"/>
        <v>0.88778999999999997</v>
      </c>
      <c r="AB10">
        <f t="shared" si="0"/>
        <v>0.92593999999999999</v>
      </c>
    </row>
    <row r="11" spans="1:28" x14ac:dyDescent="0.25">
      <c r="A11">
        <v>-29</v>
      </c>
      <c r="B11">
        <v>0.88970000000000005</v>
      </c>
      <c r="C11">
        <v>147.3869</v>
      </c>
      <c r="D11">
        <v>33.183</v>
      </c>
      <c r="E11">
        <v>43.947899999999997</v>
      </c>
      <c r="F11">
        <v>4.0399999999999998E-2</v>
      </c>
      <c r="G11">
        <v>6.2625999999999999</v>
      </c>
      <c r="H11">
        <v>2.4283999999999999</v>
      </c>
      <c r="I11">
        <v>159.9263</v>
      </c>
      <c r="J11">
        <v>2.1876000000000002</v>
      </c>
      <c r="K11">
        <v>1</v>
      </c>
      <c r="L11">
        <v>0</v>
      </c>
      <c r="M11">
        <v>4.4360999999999997</v>
      </c>
      <c r="N11" t="b">
        <v>1</v>
      </c>
      <c r="O11" t="b">
        <v>1</v>
      </c>
      <c r="P11">
        <v>20.985125576037831</v>
      </c>
      <c r="Q11">
        <v>1510.7275137901311</v>
      </c>
      <c r="U11">
        <v>8</v>
      </c>
      <c r="V11">
        <f t="shared" si="1"/>
        <v>184.60374468421054</v>
      </c>
      <c r="W11">
        <f t="shared" si="2"/>
        <v>200.50898457894735</v>
      </c>
      <c r="X11">
        <f t="shared" si="3"/>
        <v>191.38086263157894</v>
      </c>
      <c r="Z11">
        <f t="shared" si="4"/>
        <v>0.96652000000000005</v>
      </c>
      <c r="AA11">
        <f t="shared" si="5"/>
        <v>0.88644999999999996</v>
      </c>
      <c r="AB11">
        <f t="shared" si="0"/>
        <v>0.92483000000000004</v>
      </c>
    </row>
    <row r="12" spans="1:28" x14ac:dyDescent="0.25">
      <c r="A12">
        <v>-25</v>
      </c>
      <c r="B12">
        <v>0.94932000000000005</v>
      </c>
      <c r="C12">
        <v>157.26410000000001</v>
      </c>
      <c r="D12">
        <v>33.849299999999999</v>
      </c>
      <c r="E12">
        <v>46.261899999999997</v>
      </c>
      <c r="F12">
        <v>4.0399999999999998E-2</v>
      </c>
      <c r="G12">
        <v>6.2835999999999999</v>
      </c>
      <c r="H12">
        <v>1.6072</v>
      </c>
      <c r="I12">
        <v>166.64320000000001</v>
      </c>
      <c r="J12">
        <v>2.3721000000000001</v>
      </c>
      <c r="K12">
        <v>1</v>
      </c>
      <c r="L12">
        <v>0</v>
      </c>
      <c r="M12">
        <v>4.4428999999999998</v>
      </c>
      <c r="N12" t="b">
        <v>1</v>
      </c>
      <c r="O12" t="b">
        <v>1</v>
      </c>
      <c r="P12">
        <v>20.985125576037831</v>
      </c>
      <c r="Q12">
        <v>1569.987674474716</v>
      </c>
      <c r="U12" s="23" t="s">
        <v>53</v>
      </c>
    </row>
    <row r="13" spans="1:28" x14ac:dyDescent="0.25">
      <c r="A13">
        <v>-20</v>
      </c>
      <c r="B13">
        <v>0.98975999999999997</v>
      </c>
      <c r="C13">
        <v>163.96350000000001</v>
      </c>
      <c r="D13">
        <v>34.078400000000002</v>
      </c>
      <c r="E13">
        <v>49.5533</v>
      </c>
      <c r="F13">
        <v>4.0099999999999997E-2</v>
      </c>
      <c r="G13">
        <v>6.2977999999999996</v>
      </c>
      <c r="H13">
        <v>1.0064</v>
      </c>
      <c r="I13">
        <v>171.59610000000001</v>
      </c>
      <c r="J13">
        <v>2.8113000000000001</v>
      </c>
      <c r="K13">
        <v>1</v>
      </c>
      <c r="L13">
        <v>0</v>
      </c>
      <c r="M13">
        <v>4.4066000000000001</v>
      </c>
      <c r="N13" t="b">
        <v>1</v>
      </c>
      <c r="O13" t="b">
        <v>1</v>
      </c>
      <c r="P13">
        <v>20.985125576037831</v>
      </c>
      <c r="Q13">
        <v>589.97453260421753</v>
      </c>
      <c r="U13" s="23" t="s">
        <v>54</v>
      </c>
      <c r="W13" s="24" t="s">
        <v>55</v>
      </c>
    </row>
    <row r="14" spans="1:28" ht="30" x14ac:dyDescent="0.25">
      <c r="A14">
        <v>-15</v>
      </c>
      <c r="B14">
        <v>0.98258999999999996</v>
      </c>
      <c r="C14">
        <v>162.77619999999999</v>
      </c>
      <c r="D14">
        <v>34.061500000000002</v>
      </c>
      <c r="E14">
        <v>51.9161</v>
      </c>
      <c r="F14">
        <v>4.02E-2</v>
      </c>
      <c r="G14">
        <v>6.2953000000000001</v>
      </c>
      <c r="H14">
        <v>0.94420000000000004</v>
      </c>
      <c r="I14">
        <v>171.65979999999999</v>
      </c>
      <c r="J14">
        <v>3.2502</v>
      </c>
      <c r="K14">
        <v>1</v>
      </c>
      <c r="L14">
        <v>0</v>
      </c>
      <c r="M14">
        <v>4.4206000000000003</v>
      </c>
      <c r="N14" t="b">
        <v>1</v>
      </c>
      <c r="O14" t="b">
        <v>1</v>
      </c>
      <c r="P14">
        <v>20.985125576037831</v>
      </c>
      <c r="Q14">
        <v>535.24327397346497</v>
      </c>
      <c r="V14" s="18" t="s">
        <v>46</v>
      </c>
      <c r="W14" s="19" t="s">
        <v>47</v>
      </c>
      <c r="X14" s="20" t="s">
        <v>48</v>
      </c>
    </row>
    <row r="15" spans="1:28" x14ac:dyDescent="0.25">
      <c r="A15">
        <v>-10</v>
      </c>
      <c r="B15">
        <v>0.97457000000000005</v>
      </c>
      <c r="C15">
        <v>161.44649999999999</v>
      </c>
      <c r="D15">
        <v>34.020400000000002</v>
      </c>
      <c r="E15">
        <v>54.142800000000001</v>
      </c>
      <c r="F15">
        <v>4.0399999999999998E-2</v>
      </c>
      <c r="G15">
        <v>6.2923999999999998</v>
      </c>
      <c r="H15">
        <v>0.87570000000000003</v>
      </c>
      <c r="I15">
        <v>171.7654</v>
      </c>
      <c r="J15">
        <v>3.6888999999999998</v>
      </c>
      <c r="K15">
        <v>1</v>
      </c>
      <c r="L15">
        <v>0</v>
      </c>
      <c r="M15">
        <v>4.4458000000000002</v>
      </c>
      <c r="N15" t="b">
        <v>1</v>
      </c>
      <c r="O15" t="b">
        <v>1</v>
      </c>
      <c r="P15">
        <v>20.985125576037831</v>
      </c>
      <c r="Q15">
        <v>493.83305788040161</v>
      </c>
      <c r="U15">
        <v>-29</v>
      </c>
      <c r="V15">
        <f>C65+E65*0.99-F65/0.95-G65-H65/0.95</f>
        <v>205.64552415789476</v>
      </c>
      <c r="W15">
        <f>C74+E74*0.99-F74/0.95-G74-H74/0.95</f>
        <v>205.90733715789474</v>
      </c>
      <c r="X15">
        <f>C56+E56*0.99-F56/0.95-G56-H56/0.95</f>
        <v>206.11112036842104</v>
      </c>
    </row>
    <row r="16" spans="1:28" x14ac:dyDescent="0.25">
      <c r="A16">
        <v>-5</v>
      </c>
      <c r="B16">
        <v>0.97009999999999996</v>
      </c>
      <c r="C16">
        <v>160.70609999999999</v>
      </c>
      <c r="D16">
        <v>33.971699999999998</v>
      </c>
      <c r="E16">
        <v>56.1128</v>
      </c>
      <c r="F16">
        <v>4.0500000000000001E-2</v>
      </c>
      <c r="G16">
        <v>6.2908999999999997</v>
      </c>
      <c r="H16">
        <v>0.7732</v>
      </c>
      <c r="I16">
        <v>171.92429999999999</v>
      </c>
      <c r="J16">
        <v>4.1273999999999997</v>
      </c>
      <c r="K16">
        <v>1</v>
      </c>
      <c r="L16">
        <v>0</v>
      </c>
      <c r="M16">
        <v>4.4489000000000001</v>
      </c>
      <c r="N16" t="b">
        <v>1</v>
      </c>
      <c r="O16" t="b">
        <v>1</v>
      </c>
      <c r="P16">
        <v>20.985125576037831</v>
      </c>
      <c r="Q16">
        <v>1166.066960811615</v>
      </c>
      <c r="U16">
        <v>-25</v>
      </c>
      <c r="V16">
        <f t="shared" ref="V16:V23" si="6">C66+E66*0.99-F66/0.95-G66-H66/0.95</f>
        <v>205.76869721052631</v>
      </c>
      <c r="W16">
        <f t="shared" ref="W16:W23" si="7">C75+E75*0.99-F75/0.95-G75-H75/0.95</f>
        <v>205.86426173684211</v>
      </c>
      <c r="X16">
        <f t="shared" ref="X16:X23" si="8">C57+E57*0.99-F57/0.95-G57-H57/0.95</f>
        <v>206.0977649473684</v>
      </c>
    </row>
    <row r="17" spans="1:28" x14ac:dyDescent="0.25">
      <c r="A17">
        <v>0</v>
      </c>
      <c r="B17">
        <v>0.96735000000000004</v>
      </c>
      <c r="C17">
        <v>158.94049999999999</v>
      </c>
      <c r="D17">
        <v>33.907400000000003</v>
      </c>
      <c r="E17">
        <v>57.190100000000001</v>
      </c>
      <c r="F17">
        <v>4.0399999999999998E-2</v>
      </c>
      <c r="G17">
        <v>6.2870999999999997</v>
      </c>
      <c r="H17">
        <v>0.74529999999999996</v>
      </c>
      <c r="I17">
        <v>172.1525</v>
      </c>
      <c r="J17">
        <v>4.5658000000000003</v>
      </c>
      <c r="K17">
        <v>1</v>
      </c>
      <c r="L17">
        <v>0</v>
      </c>
      <c r="M17">
        <v>4.4433999999999996</v>
      </c>
      <c r="N17" t="b">
        <v>1</v>
      </c>
      <c r="O17" t="b">
        <v>1</v>
      </c>
      <c r="P17">
        <v>20.985125576037831</v>
      </c>
      <c r="Q17">
        <v>1201.691404819489</v>
      </c>
      <c r="U17">
        <v>-20</v>
      </c>
      <c r="V17">
        <f t="shared" si="6"/>
        <v>207.71359510526315</v>
      </c>
      <c r="W17">
        <f t="shared" si="7"/>
        <v>207.76580147368423</v>
      </c>
      <c r="X17">
        <f t="shared" si="8"/>
        <v>207.95203905263156</v>
      </c>
    </row>
    <row r="18" spans="1:28" x14ac:dyDescent="0.25">
      <c r="A18">
        <v>5</v>
      </c>
      <c r="B18">
        <v>0.96772000000000002</v>
      </c>
      <c r="C18">
        <v>154.6283</v>
      </c>
      <c r="D18">
        <v>33.728200000000001</v>
      </c>
      <c r="E18">
        <v>56.892800000000001</v>
      </c>
      <c r="F18">
        <v>4.0399999999999998E-2</v>
      </c>
      <c r="G18">
        <v>6.2779999999999996</v>
      </c>
      <c r="H18">
        <v>0.81979999999999997</v>
      </c>
      <c r="I18">
        <v>172.0909</v>
      </c>
      <c r="J18">
        <v>4.6816000000000004</v>
      </c>
      <c r="K18">
        <v>1</v>
      </c>
      <c r="L18">
        <v>0</v>
      </c>
      <c r="M18">
        <v>4.4377000000000004</v>
      </c>
      <c r="N18" t="b">
        <v>1</v>
      </c>
      <c r="O18" t="b">
        <v>1</v>
      </c>
      <c r="P18">
        <v>21.042034015090429</v>
      </c>
      <c r="Q18">
        <v>1778.6026713848109</v>
      </c>
      <c r="U18">
        <v>-15</v>
      </c>
      <c r="V18">
        <f t="shared" si="6"/>
        <v>210.46387984210526</v>
      </c>
      <c r="W18">
        <f t="shared" si="7"/>
        <v>210.69062947368423</v>
      </c>
      <c r="X18">
        <f t="shared" si="8"/>
        <v>210.7499690526316</v>
      </c>
    </row>
    <row r="19" spans="1:28" x14ac:dyDescent="0.25">
      <c r="A19">
        <v>8</v>
      </c>
      <c r="B19">
        <v>0.96652000000000005</v>
      </c>
      <c r="C19">
        <v>151.8167</v>
      </c>
      <c r="D19">
        <v>33.592500000000001</v>
      </c>
      <c r="E19">
        <v>56.5047</v>
      </c>
      <c r="F19">
        <v>4.0500000000000001E-2</v>
      </c>
      <c r="G19">
        <v>6.2720000000000002</v>
      </c>
      <c r="H19">
        <v>0.8861</v>
      </c>
      <c r="I19">
        <v>171.42500000000001</v>
      </c>
      <c r="J19">
        <v>4.6665000000000001</v>
      </c>
      <c r="K19">
        <v>1</v>
      </c>
      <c r="L19">
        <v>0</v>
      </c>
      <c r="M19">
        <v>4.4489999999999998</v>
      </c>
      <c r="N19" t="b">
        <v>1</v>
      </c>
      <c r="O19" t="b">
        <v>1</v>
      </c>
      <c r="P19">
        <v>21.059775062067811</v>
      </c>
      <c r="Q19">
        <v>1112.8371059894559</v>
      </c>
      <c r="U19">
        <v>-10</v>
      </c>
      <c r="V19">
        <f t="shared" si="6"/>
        <v>213.11472352631577</v>
      </c>
      <c r="W19">
        <f t="shared" si="7"/>
        <v>213.47209052631578</v>
      </c>
      <c r="X19">
        <f t="shared" si="8"/>
        <v>213.40532410526316</v>
      </c>
    </row>
    <row r="20" spans="1:28" x14ac:dyDescent="0.25">
      <c r="A20">
        <v>-29</v>
      </c>
      <c r="B20">
        <v>0.84547000000000005</v>
      </c>
      <c r="C20">
        <v>140.06100000000001</v>
      </c>
      <c r="D20">
        <v>32.563200000000002</v>
      </c>
      <c r="E20">
        <v>42.16</v>
      </c>
      <c r="F20">
        <v>3.9899999999999998E-2</v>
      </c>
      <c r="G20">
        <v>6.2470999999999997</v>
      </c>
      <c r="H20">
        <v>2.6579999999999999</v>
      </c>
      <c r="I20">
        <v>155.67019999999999</v>
      </c>
      <c r="J20">
        <v>0</v>
      </c>
      <c r="K20">
        <v>2</v>
      </c>
      <c r="L20">
        <v>0</v>
      </c>
      <c r="M20">
        <v>4.3879999999999999</v>
      </c>
      <c r="N20" t="b">
        <v>1</v>
      </c>
      <c r="O20" t="b">
        <v>1</v>
      </c>
      <c r="P20">
        <v>0</v>
      </c>
      <c r="Q20">
        <v>621.80461502075195</v>
      </c>
      <c r="U20">
        <v>-5</v>
      </c>
      <c r="V20">
        <f t="shared" si="6"/>
        <v>215.2602895263158</v>
      </c>
      <c r="W20">
        <f t="shared" si="7"/>
        <v>215.7533404736842</v>
      </c>
      <c r="X20">
        <f t="shared" si="8"/>
        <v>215.56180394736842</v>
      </c>
    </row>
    <row r="21" spans="1:28" x14ac:dyDescent="0.25">
      <c r="A21">
        <v>-25</v>
      </c>
      <c r="B21">
        <v>0.89854999999999996</v>
      </c>
      <c r="C21">
        <v>148.8545</v>
      </c>
      <c r="D21">
        <v>33.304200000000002</v>
      </c>
      <c r="E21">
        <v>44.261800000000001</v>
      </c>
      <c r="F21">
        <v>3.9800000000000002E-2</v>
      </c>
      <c r="G21">
        <v>6.2656999999999998</v>
      </c>
      <c r="H21">
        <v>2.2551000000000001</v>
      </c>
      <c r="I21">
        <v>162.05279999999999</v>
      </c>
      <c r="J21">
        <v>0</v>
      </c>
      <c r="K21">
        <v>2</v>
      </c>
      <c r="L21">
        <v>0</v>
      </c>
      <c r="M21">
        <v>4.3806000000000003</v>
      </c>
      <c r="N21" t="b">
        <v>1</v>
      </c>
      <c r="O21" t="b">
        <v>1</v>
      </c>
      <c r="P21">
        <v>0</v>
      </c>
      <c r="Q21">
        <v>581.02258992195129</v>
      </c>
      <c r="U21">
        <v>0</v>
      </c>
      <c r="V21">
        <f t="shared" si="6"/>
        <v>215.05115084210527</v>
      </c>
      <c r="W21">
        <f t="shared" si="7"/>
        <v>215.63488963157894</v>
      </c>
      <c r="X21">
        <f t="shared" si="8"/>
        <v>215.34508489473683</v>
      </c>
    </row>
    <row r="22" spans="1:28" x14ac:dyDescent="0.25">
      <c r="A22">
        <v>-20</v>
      </c>
      <c r="B22">
        <v>0.93374000000000001</v>
      </c>
      <c r="C22">
        <v>154.68270000000001</v>
      </c>
      <c r="D22">
        <v>33.715699999999998</v>
      </c>
      <c r="E22">
        <v>47.367899999999999</v>
      </c>
      <c r="F22">
        <v>3.9899999999999998E-2</v>
      </c>
      <c r="G22">
        <v>6.2781000000000002</v>
      </c>
      <c r="H22">
        <v>1.6539999999999999</v>
      </c>
      <c r="I22">
        <v>166.29349999999999</v>
      </c>
      <c r="J22">
        <v>0</v>
      </c>
      <c r="K22">
        <v>2</v>
      </c>
      <c r="L22">
        <v>0</v>
      </c>
      <c r="M22">
        <v>4.3891999999999998</v>
      </c>
      <c r="N22" t="b">
        <v>1</v>
      </c>
      <c r="O22" t="b">
        <v>1</v>
      </c>
      <c r="P22">
        <v>0</v>
      </c>
      <c r="Q22">
        <v>574.0570957660675</v>
      </c>
      <c r="U22">
        <v>5</v>
      </c>
      <c r="V22">
        <f t="shared" si="6"/>
        <v>210.09539226315786</v>
      </c>
      <c r="W22">
        <f t="shared" si="7"/>
        <v>210.48877910526315</v>
      </c>
      <c r="X22">
        <f t="shared" si="8"/>
        <v>210.25308473684208</v>
      </c>
    </row>
    <row r="23" spans="1:28" x14ac:dyDescent="0.25">
      <c r="A23">
        <v>-15</v>
      </c>
      <c r="B23">
        <v>0.92064000000000001</v>
      </c>
      <c r="C23">
        <v>152.5128</v>
      </c>
      <c r="D23">
        <v>33.580800000000004</v>
      </c>
      <c r="E23">
        <v>49.550600000000003</v>
      </c>
      <c r="F23">
        <v>4.02E-2</v>
      </c>
      <c r="G23">
        <v>6.2735000000000003</v>
      </c>
      <c r="H23">
        <v>1.6496999999999999</v>
      </c>
      <c r="I23">
        <v>165.63849999999999</v>
      </c>
      <c r="J23">
        <v>0</v>
      </c>
      <c r="K23">
        <v>2</v>
      </c>
      <c r="L23">
        <v>0</v>
      </c>
      <c r="M23">
        <v>4.4177</v>
      </c>
      <c r="N23" t="b">
        <v>1</v>
      </c>
      <c r="O23" t="b">
        <v>1</v>
      </c>
      <c r="P23">
        <v>0</v>
      </c>
      <c r="Q23">
        <v>495.04556560516357</v>
      </c>
      <c r="U23">
        <v>8</v>
      </c>
      <c r="V23">
        <f t="shared" si="6"/>
        <v>206.98812031578947</v>
      </c>
      <c r="W23">
        <f t="shared" si="7"/>
        <v>207.3068987368421</v>
      </c>
      <c r="X23">
        <f t="shared" si="8"/>
        <v>207.10366384210528</v>
      </c>
    </row>
    <row r="24" spans="1:28" ht="60" x14ac:dyDescent="0.25">
      <c r="A24">
        <v>-10</v>
      </c>
      <c r="B24">
        <v>0.90629999999999999</v>
      </c>
      <c r="C24">
        <v>150.13730000000001</v>
      </c>
      <c r="D24">
        <v>33.405200000000001</v>
      </c>
      <c r="E24">
        <v>51.602699999999999</v>
      </c>
      <c r="F24">
        <v>4.0399999999999998E-2</v>
      </c>
      <c r="G24">
        <v>6.2683999999999997</v>
      </c>
      <c r="H24">
        <v>1.6408</v>
      </c>
      <c r="I24">
        <v>164.98230000000001</v>
      </c>
      <c r="J24">
        <v>0</v>
      </c>
      <c r="K24">
        <v>2</v>
      </c>
      <c r="L24">
        <v>0</v>
      </c>
      <c r="M24">
        <v>4.4359999999999999</v>
      </c>
      <c r="N24" t="b">
        <v>1</v>
      </c>
      <c r="O24" t="b">
        <v>1</v>
      </c>
      <c r="P24">
        <v>0</v>
      </c>
      <c r="Q24">
        <v>955.4615433216095</v>
      </c>
      <c r="U24" s="22" t="s">
        <v>51</v>
      </c>
      <c r="V24" t="s">
        <v>57</v>
      </c>
      <c r="W24" t="s">
        <v>56</v>
      </c>
      <c r="Z24" t="s">
        <v>58</v>
      </c>
    </row>
    <row r="25" spans="1:28" ht="45" x14ac:dyDescent="0.25">
      <c r="A25">
        <v>-5</v>
      </c>
      <c r="B25">
        <v>0.89702000000000004</v>
      </c>
      <c r="C25">
        <v>148.60040000000001</v>
      </c>
      <c r="D25">
        <v>33.263800000000003</v>
      </c>
      <c r="E25">
        <v>53.491399999999999</v>
      </c>
      <c r="F25">
        <v>4.07E-2</v>
      </c>
      <c r="G25">
        <v>6.2652000000000001</v>
      </c>
      <c r="H25">
        <v>1.5448</v>
      </c>
      <c r="I25">
        <v>164.32499999999999</v>
      </c>
      <c r="J25">
        <v>0</v>
      </c>
      <c r="K25">
        <v>2</v>
      </c>
      <c r="L25">
        <v>0</v>
      </c>
      <c r="M25">
        <v>4.4744000000000002</v>
      </c>
      <c r="N25" t="b">
        <v>1</v>
      </c>
      <c r="O25" t="b">
        <v>1</v>
      </c>
      <c r="P25">
        <v>0</v>
      </c>
      <c r="Q25">
        <v>481.06655812263489</v>
      </c>
      <c r="V25" s="18" t="s">
        <v>46</v>
      </c>
      <c r="W25" s="19" t="s">
        <v>47</v>
      </c>
      <c r="X25" s="20" t="s">
        <v>48</v>
      </c>
      <c r="Z25" s="18" t="s">
        <v>46</v>
      </c>
      <c r="AA25" s="19" t="s">
        <v>47</v>
      </c>
      <c r="AB25" s="20" t="s">
        <v>48</v>
      </c>
    </row>
    <row r="26" spans="1:28" x14ac:dyDescent="0.25">
      <c r="A26">
        <v>0</v>
      </c>
      <c r="B26">
        <v>0.88851000000000002</v>
      </c>
      <c r="C26">
        <v>145.98609999999999</v>
      </c>
      <c r="D26">
        <v>33.1053</v>
      </c>
      <c r="E26">
        <v>54.524799999999999</v>
      </c>
      <c r="F26">
        <v>4.0800000000000003E-2</v>
      </c>
      <c r="G26">
        <v>6.2595999999999998</v>
      </c>
      <c r="H26">
        <v>1.5781000000000001</v>
      </c>
      <c r="I26">
        <v>163.66679999999999</v>
      </c>
      <c r="J26">
        <v>0</v>
      </c>
      <c r="K26">
        <v>2</v>
      </c>
      <c r="L26">
        <v>0</v>
      </c>
      <c r="M26">
        <v>4.4855</v>
      </c>
      <c r="N26" t="b">
        <v>1</v>
      </c>
      <c r="O26" t="b">
        <v>1</v>
      </c>
      <c r="P26">
        <v>0</v>
      </c>
      <c r="Q26">
        <v>519.04626727104187</v>
      </c>
      <c r="U26">
        <v>-29</v>
      </c>
      <c r="V26">
        <f>C38+E38*0.99-F38/0.95-G38-H38/0.95</f>
        <v>184.95721052631581</v>
      </c>
      <c r="W26">
        <f>C47+E47*0.99-F47/0.95-G47-H47/0.95</f>
        <v>169.50259778947367</v>
      </c>
      <c r="X26">
        <f>C29+E29*0.99-F29/0.95-G29-H29/0.95</f>
        <v>175.94346610526313</v>
      </c>
      <c r="Z26">
        <f>B38</f>
        <v>0.90378999999999998</v>
      </c>
      <c r="AA26">
        <f>B47</f>
        <v>0.82816000000000001</v>
      </c>
      <c r="AB26">
        <f t="shared" ref="AB26:AB34" si="9">B29</f>
        <v>0.85985999999999996</v>
      </c>
    </row>
    <row r="27" spans="1:28" x14ac:dyDescent="0.25">
      <c r="A27">
        <v>5</v>
      </c>
      <c r="B27">
        <v>0.88778999999999997</v>
      </c>
      <c r="C27">
        <v>141.85759999999999</v>
      </c>
      <c r="D27">
        <v>32.918900000000001</v>
      </c>
      <c r="E27">
        <v>54.447800000000001</v>
      </c>
      <c r="F27">
        <v>4.1000000000000002E-2</v>
      </c>
      <c r="G27">
        <v>6.2508999999999997</v>
      </c>
      <c r="H27">
        <v>1.7210000000000001</v>
      </c>
      <c r="I27">
        <v>163.2876</v>
      </c>
      <c r="J27">
        <v>0</v>
      </c>
      <c r="K27">
        <v>2</v>
      </c>
      <c r="L27">
        <v>0</v>
      </c>
      <c r="M27">
        <v>4.5029000000000003</v>
      </c>
      <c r="N27" t="b">
        <v>1</v>
      </c>
      <c r="O27" t="b">
        <v>1</v>
      </c>
      <c r="P27">
        <v>0</v>
      </c>
      <c r="Q27">
        <v>568.9267418384552</v>
      </c>
      <c r="U27">
        <v>-25</v>
      </c>
      <c r="V27">
        <f t="shared" ref="V27:V34" si="10">C39+E39*0.99-F39/0.95-G39-H39/0.95</f>
        <v>198.19120699999999</v>
      </c>
      <c r="W27">
        <f t="shared" ref="W27:W34" si="11">C48+E48*0.99-F48/0.95-G48-H48/0.95</f>
        <v>180.39312336842104</v>
      </c>
      <c r="X27">
        <f t="shared" ref="X27:X34" si="12">C30+E30*0.99-F30/0.95-G30-H30/0.95</f>
        <v>188.37498305263159</v>
      </c>
      <c r="Z27">
        <f t="shared" ref="Z27:Z34" si="13">B39</f>
        <v>0.96428999999999998</v>
      </c>
      <c r="AA27">
        <f t="shared" ref="AA27:AA34" si="14">B48</f>
        <v>0.88012000000000001</v>
      </c>
      <c r="AB27">
        <f t="shared" si="9"/>
        <v>0.91771000000000003</v>
      </c>
    </row>
    <row r="28" spans="1:28" x14ac:dyDescent="0.25">
      <c r="A28">
        <v>8</v>
      </c>
      <c r="B28">
        <v>0.88644999999999996</v>
      </c>
      <c r="C28">
        <v>139.23990000000001</v>
      </c>
      <c r="D28">
        <v>32.775599999999997</v>
      </c>
      <c r="E28">
        <v>54.122900000000001</v>
      </c>
      <c r="F28">
        <v>4.1000000000000002E-2</v>
      </c>
      <c r="G28">
        <v>6.2453000000000003</v>
      </c>
      <c r="H28">
        <v>1.8329</v>
      </c>
      <c r="I28">
        <v>162.62260000000001</v>
      </c>
      <c r="J28">
        <v>0</v>
      </c>
      <c r="K28">
        <v>2</v>
      </c>
      <c r="L28">
        <v>0</v>
      </c>
      <c r="M28">
        <v>4.5086000000000004</v>
      </c>
      <c r="N28" t="b">
        <v>1</v>
      </c>
      <c r="O28" t="b">
        <v>1</v>
      </c>
      <c r="P28">
        <v>0</v>
      </c>
      <c r="Q28">
        <v>621.27579212188721</v>
      </c>
      <c r="U28">
        <v>-20</v>
      </c>
      <c r="V28">
        <f t="shared" si="10"/>
        <v>208.57111015789476</v>
      </c>
      <c r="W28">
        <f t="shared" si="11"/>
        <v>190.50142705263158</v>
      </c>
      <c r="X28">
        <f t="shared" si="12"/>
        <v>198.82669163157897</v>
      </c>
      <c r="Z28">
        <f t="shared" si="13"/>
        <v>1.0039800000000001</v>
      </c>
      <c r="AA28">
        <f t="shared" si="14"/>
        <v>0.91852999999999996</v>
      </c>
      <c r="AB28">
        <f t="shared" si="9"/>
        <v>0.95733000000000001</v>
      </c>
    </row>
    <row r="29" spans="1:28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641.39117622375488</v>
      </c>
      <c r="U29">
        <v>-15</v>
      </c>
      <c r="V29">
        <f t="shared" si="10"/>
        <v>209.21449121052632</v>
      </c>
      <c r="W29">
        <f t="shared" si="11"/>
        <v>191.0044156842105</v>
      </c>
      <c r="X29">
        <f t="shared" si="12"/>
        <v>199.50516705263158</v>
      </c>
      <c r="Z29">
        <f t="shared" si="13"/>
        <v>0.99397999999999997</v>
      </c>
      <c r="AA29">
        <f t="shared" si="14"/>
        <v>0.90817000000000003</v>
      </c>
      <c r="AB29">
        <f t="shared" si="9"/>
        <v>0.94764999999999999</v>
      </c>
    </row>
    <row r="30" spans="1:28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1527.3192486763</v>
      </c>
      <c r="U30">
        <v>-10</v>
      </c>
      <c r="V30">
        <f t="shared" si="10"/>
        <v>209.41025736842107</v>
      </c>
      <c r="W30">
        <f t="shared" si="11"/>
        <v>191.50194663157893</v>
      </c>
      <c r="X30">
        <f t="shared" si="12"/>
        <v>199.89263457894737</v>
      </c>
      <c r="Z30">
        <f t="shared" si="13"/>
        <v>0.98236999999999997</v>
      </c>
      <c r="AA30">
        <f t="shared" si="14"/>
        <v>0.89790999999999999</v>
      </c>
      <c r="AB30">
        <f t="shared" si="9"/>
        <v>0.93705000000000005</v>
      </c>
    </row>
    <row r="31" spans="1:28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1508.5460412502291</v>
      </c>
      <c r="U31">
        <v>-5</v>
      </c>
      <c r="V31">
        <f t="shared" si="10"/>
        <v>210.09483263157895</v>
      </c>
      <c r="W31">
        <f t="shared" si="11"/>
        <v>192.60445494736845</v>
      </c>
      <c r="X31">
        <f t="shared" si="12"/>
        <v>200.80440578947366</v>
      </c>
      <c r="Z31">
        <f t="shared" si="13"/>
        <v>0.97487999999999997</v>
      </c>
      <c r="AA31">
        <f t="shared" si="14"/>
        <v>0.89212999999999998</v>
      </c>
      <c r="AB31">
        <f t="shared" si="9"/>
        <v>0.93044000000000004</v>
      </c>
    </row>
    <row r="32" spans="1:28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1162.8568775653839</v>
      </c>
      <c r="U32">
        <v>0</v>
      </c>
      <c r="V32">
        <f t="shared" si="10"/>
        <v>208.63539031578949</v>
      </c>
      <c r="W32">
        <f t="shared" si="11"/>
        <v>191.75172300000003</v>
      </c>
      <c r="X32">
        <f t="shared" si="12"/>
        <v>199.85661726315791</v>
      </c>
      <c r="Z32">
        <f t="shared" si="13"/>
        <v>0.96826999999999996</v>
      </c>
      <c r="AA32">
        <f t="shared" si="14"/>
        <v>0.88732</v>
      </c>
      <c r="AB32">
        <f t="shared" si="9"/>
        <v>0.92576999999999998</v>
      </c>
    </row>
    <row r="33" spans="1:28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703.11965894699097</v>
      </c>
      <c r="U33">
        <v>5</v>
      </c>
      <c r="V33">
        <f t="shared" si="10"/>
        <v>203.76610231578948</v>
      </c>
      <c r="W33">
        <f t="shared" si="11"/>
        <v>187.61341099999999</v>
      </c>
      <c r="X33">
        <f t="shared" si="12"/>
        <v>195.40697715789474</v>
      </c>
      <c r="Z33">
        <f t="shared" si="13"/>
        <v>0.9677</v>
      </c>
      <c r="AA33">
        <f t="shared" si="14"/>
        <v>0.88761000000000001</v>
      </c>
      <c r="AB33">
        <f t="shared" si="9"/>
        <v>0.92593999999999999</v>
      </c>
    </row>
    <row r="34" spans="1:28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1395.4037849903109</v>
      </c>
      <c r="U34">
        <v>8</v>
      </c>
      <c r="V34">
        <f t="shared" si="10"/>
        <v>200.49158173684211</v>
      </c>
      <c r="W34">
        <f t="shared" si="11"/>
        <v>184.57820952631582</v>
      </c>
      <c r="X34">
        <f t="shared" si="12"/>
        <v>192.28099663157894</v>
      </c>
      <c r="Z34">
        <f t="shared" si="13"/>
        <v>0.96643000000000001</v>
      </c>
      <c r="AA34">
        <f t="shared" si="14"/>
        <v>0.88631000000000004</v>
      </c>
      <c r="AB34">
        <f t="shared" si="9"/>
        <v>0.92483000000000004</v>
      </c>
    </row>
    <row r="35" spans="1:28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635.11313915252686</v>
      </c>
      <c r="U35" s="23" t="s">
        <v>54</v>
      </c>
      <c r="W35" s="24" t="s">
        <v>55</v>
      </c>
    </row>
    <row r="36" spans="1:28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801.26970481872559</v>
      </c>
      <c r="V36" s="18" t="s">
        <v>46</v>
      </c>
      <c r="W36" s="19" t="s">
        <v>47</v>
      </c>
      <c r="X36" s="20" t="s">
        <v>48</v>
      </c>
    </row>
    <row r="37" spans="1:28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884.15787482261658</v>
      </c>
      <c r="U37">
        <v>-29</v>
      </c>
      <c r="V37">
        <f>C92+E92*0.95-F92/0.95-G92-H92/0.95</f>
        <v>203.77412999999999</v>
      </c>
      <c r="W37">
        <f>C101+E101*0.99-F101/0.95-G101-H101/0.95</f>
        <v>206.36420357894735</v>
      </c>
      <c r="X37">
        <f>C83+E83*0.99-F83/0.95-G83-H83/0.95</f>
        <v>206.11112036842104</v>
      </c>
    </row>
    <row r="38" spans="1:28" x14ac:dyDescent="0.25">
      <c r="A38">
        <v>-29</v>
      </c>
      <c r="B38">
        <v>0.90378999999999998</v>
      </c>
      <c r="C38">
        <v>149.7226</v>
      </c>
      <c r="D38">
        <v>33.363500000000002</v>
      </c>
      <c r="E38">
        <v>44.4</v>
      </c>
      <c r="F38">
        <v>4.0399999999999998E-2</v>
      </c>
      <c r="G38">
        <v>6.2675999999999998</v>
      </c>
      <c r="H38">
        <v>2.2907000000000002</v>
      </c>
      <c r="I38">
        <v>161.3218</v>
      </c>
      <c r="J38">
        <v>4.3333000000000004</v>
      </c>
      <c r="K38">
        <v>1</v>
      </c>
      <c r="L38">
        <v>0</v>
      </c>
      <c r="M38">
        <v>4.4362000000000004</v>
      </c>
      <c r="N38" t="b">
        <v>0</v>
      </c>
      <c r="O38" t="b">
        <v>1</v>
      </c>
      <c r="P38">
        <v>20.584142364518978</v>
      </c>
      <c r="Q38">
        <v>1601.7520234584811</v>
      </c>
      <c r="U38">
        <v>-25</v>
      </c>
      <c r="V38">
        <f t="shared" ref="V38:V45" si="15">C93+E93*0.95-F93/0.95-G93-H93/0.95</f>
        <v>203.87625736842105</v>
      </c>
      <c r="W38">
        <f t="shared" ref="W38:W45" si="16">C102+E102*0.99-F102/0.95-G102-H102/0.95</f>
        <v>206.27837389473683</v>
      </c>
      <c r="X38">
        <f t="shared" ref="X38:X45" si="17">C84+E84*0.99-F84/0.95-G84-H84/0.95</f>
        <v>206.0977649473684</v>
      </c>
    </row>
    <row r="39" spans="1:28" x14ac:dyDescent="0.25">
      <c r="A39">
        <v>-25</v>
      </c>
      <c r="B39">
        <v>0.96428999999999998</v>
      </c>
      <c r="C39">
        <v>159.7441</v>
      </c>
      <c r="D39">
        <v>33.958799999999997</v>
      </c>
      <c r="E39">
        <v>46.7393</v>
      </c>
      <c r="F39">
        <v>4.0300000000000002E-2</v>
      </c>
      <c r="G39">
        <v>6.2888000000000002</v>
      </c>
      <c r="H39">
        <v>1.4189000000000001</v>
      </c>
      <c r="I39">
        <v>168.09729999999999</v>
      </c>
      <c r="J39">
        <v>4.5143000000000004</v>
      </c>
      <c r="K39">
        <v>1</v>
      </c>
      <c r="L39">
        <v>0</v>
      </c>
      <c r="M39">
        <v>4.4336000000000002</v>
      </c>
      <c r="N39" t="b">
        <v>0</v>
      </c>
      <c r="O39" t="b">
        <v>1</v>
      </c>
      <c r="P39">
        <v>20.584142364518978</v>
      </c>
      <c r="Q39">
        <v>1634.952194213867</v>
      </c>
      <c r="U39">
        <v>-20</v>
      </c>
      <c r="V39">
        <f t="shared" si="15"/>
        <v>205.74132657894734</v>
      </c>
      <c r="W39">
        <f t="shared" si="16"/>
        <v>208.09641400000001</v>
      </c>
      <c r="X39">
        <f t="shared" si="17"/>
        <v>207.95203905263156</v>
      </c>
    </row>
    <row r="40" spans="1:28" x14ac:dyDescent="0.25">
      <c r="A40">
        <v>-20</v>
      </c>
      <c r="B40">
        <v>1.0039800000000001</v>
      </c>
      <c r="C40">
        <v>166.31960000000001</v>
      </c>
      <c r="D40">
        <v>34.090699999999998</v>
      </c>
      <c r="E40">
        <v>50.025300000000001</v>
      </c>
      <c r="F40">
        <v>4.0300000000000002E-2</v>
      </c>
      <c r="G40">
        <v>6.3028000000000004</v>
      </c>
      <c r="H40">
        <v>0.88190000000000002</v>
      </c>
      <c r="I40">
        <v>172.95070000000001</v>
      </c>
      <c r="J40">
        <v>4.6535000000000002</v>
      </c>
      <c r="K40">
        <v>1</v>
      </c>
      <c r="L40">
        <v>0</v>
      </c>
      <c r="M40">
        <v>4.4330999999999996</v>
      </c>
      <c r="N40" t="b">
        <v>0</v>
      </c>
      <c r="O40" t="b">
        <v>1</v>
      </c>
      <c r="P40">
        <v>20.64521421300611</v>
      </c>
      <c r="Q40">
        <v>1486.1911773681641</v>
      </c>
      <c r="U40">
        <v>-15</v>
      </c>
      <c r="V40">
        <f t="shared" si="15"/>
        <v>208.3931794736842</v>
      </c>
      <c r="W40">
        <f t="shared" si="16"/>
        <v>210.94540294736839</v>
      </c>
      <c r="X40">
        <f t="shared" si="17"/>
        <v>210.7499690526316</v>
      </c>
    </row>
    <row r="41" spans="1:28" x14ac:dyDescent="0.25">
      <c r="A41">
        <v>-15</v>
      </c>
      <c r="B41">
        <v>0.99397999999999997</v>
      </c>
      <c r="C41">
        <v>164.6619</v>
      </c>
      <c r="D41">
        <v>34.089700000000001</v>
      </c>
      <c r="E41">
        <v>52.3093</v>
      </c>
      <c r="F41">
        <v>4.0399999999999998E-2</v>
      </c>
      <c r="G41">
        <v>6.2992999999999997</v>
      </c>
      <c r="H41">
        <v>0.84719999999999995</v>
      </c>
      <c r="I41">
        <v>172.7791</v>
      </c>
      <c r="J41">
        <v>4.6627000000000001</v>
      </c>
      <c r="K41">
        <v>1</v>
      </c>
      <c r="L41">
        <v>0</v>
      </c>
      <c r="M41">
        <v>4.4401000000000002</v>
      </c>
      <c r="N41" t="b">
        <v>0</v>
      </c>
      <c r="O41" t="b">
        <v>1</v>
      </c>
      <c r="P41">
        <v>20.731408398747561</v>
      </c>
      <c r="Q41">
        <v>1226.4924423694611</v>
      </c>
      <c r="U41">
        <v>-10</v>
      </c>
      <c r="V41">
        <f t="shared" si="15"/>
        <v>210.94078684210524</v>
      </c>
      <c r="W41">
        <f t="shared" si="16"/>
        <v>213.62445536842105</v>
      </c>
      <c r="X41">
        <f t="shared" si="17"/>
        <v>213.40532410526316</v>
      </c>
    </row>
    <row r="42" spans="1:28" x14ac:dyDescent="0.25">
      <c r="A42">
        <v>-10</v>
      </c>
      <c r="B42">
        <v>0.98236999999999997</v>
      </c>
      <c r="C42">
        <v>162.7396</v>
      </c>
      <c r="D42">
        <v>34.052799999999998</v>
      </c>
      <c r="E42">
        <v>54.408999999999999</v>
      </c>
      <c r="F42">
        <v>4.0300000000000002E-2</v>
      </c>
      <c r="G42">
        <v>6.2952000000000004</v>
      </c>
      <c r="H42">
        <v>0.81379999999999997</v>
      </c>
      <c r="I42">
        <v>172.6069</v>
      </c>
      <c r="J42">
        <v>4.6718000000000002</v>
      </c>
      <c r="K42">
        <v>1</v>
      </c>
      <c r="L42">
        <v>0</v>
      </c>
      <c r="M42">
        <v>4.431</v>
      </c>
      <c r="N42" t="b">
        <v>0</v>
      </c>
      <c r="O42" t="b">
        <v>1</v>
      </c>
      <c r="P42">
        <v>20.815120633806291</v>
      </c>
      <c r="Q42">
        <v>718.42497992515564</v>
      </c>
      <c r="U42">
        <v>-5</v>
      </c>
      <c r="V42">
        <f t="shared" si="15"/>
        <v>212.99249526315791</v>
      </c>
      <c r="W42">
        <f t="shared" si="16"/>
        <v>215.82281847368421</v>
      </c>
      <c r="X42">
        <f t="shared" si="17"/>
        <v>215.56180394736842</v>
      </c>
    </row>
    <row r="43" spans="1:28" x14ac:dyDescent="0.25">
      <c r="A43">
        <v>-5</v>
      </c>
      <c r="B43">
        <v>0.97487999999999997</v>
      </c>
      <c r="C43">
        <v>161.4991</v>
      </c>
      <c r="D43">
        <v>33.996099999999998</v>
      </c>
      <c r="E43">
        <v>56.271999999999998</v>
      </c>
      <c r="F43">
        <v>4.0399999999999998E-2</v>
      </c>
      <c r="G43">
        <v>6.2926000000000002</v>
      </c>
      <c r="H43">
        <v>0.73950000000000005</v>
      </c>
      <c r="I43">
        <v>172.434</v>
      </c>
      <c r="J43">
        <v>4.6806999999999999</v>
      </c>
      <c r="K43">
        <v>1</v>
      </c>
      <c r="L43">
        <v>0</v>
      </c>
      <c r="M43">
        <v>4.4444999999999997</v>
      </c>
      <c r="N43" t="b">
        <v>0</v>
      </c>
      <c r="O43" t="b">
        <v>1</v>
      </c>
      <c r="P43">
        <v>20.8963226400308</v>
      </c>
      <c r="Q43">
        <v>1222.292477369308</v>
      </c>
      <c r="U43">
        <v>0</v>
      </c>
      <c r="V43">
        <f t="shared" si="15"/>
        <v>212.73725631578947</v>
      </c>
      <c r="W43">
        <f t="shared" si="16"/>
        <v>215.64150384210527</v>
      </c>
      <c r="X43">
        <f t="shared" si="17"/>
        <v>215.34508489473683</v>
      </c>
    </row>
    <row r="44" spans="1:28" x14ac:dyDescent="0.25">
      <c r="A44">
        <v>0</v>
      </c>
      <c r="B44">
        <v>0.96826999999999996</v>
      </c>
      <c r="C44">
        <v>159.0909</v>
      </c>
      <c r="D44">
        <v>33.912700000000001</v>
      </c>
      <c r="E44">
        <v>57.223599999999998</v>
      </c>
      <c r="F44">
        <v>4.0399999999999998E-2</v>
      </c>
      <c r="G44">
        <v>6.2873999999999999</v>
      </c>
      <c r="H44">
        <v>0.73809999999999998</v>
      </c>
      <c r="I44">
        <v>172.26060000000001</v>
      </c>
      <c r="J44">
        <v>4.6894999999999998</v>
      </c>
      <c r="K44">
        <v>1</v>
      </c>
      <c r="L44">
        <v>0</v>
      </c>
      <c r="M44">
        <v>4.4458000000000002</v>
      </c>
      <c r="N44" t="b">
        <v>0</v>
      </c>
      <c r="O44" t="b">
        <v>1</v>
      </c>
      <c r="P44">
        <v>20.974977514619241</v>
      </c>
      <c r="Q44">
        <v>1400.59589600563</v>
      </c>
      <c r="U44">
        <v>5</v>
      </c>
      <c r="V44">
        <f t="shared" si="15"/>
        <v>207.7766789473684</v>
      </c>
      <c r="W44">
        <f t="shared" si="16"/>
        <v>210.48788810526312</v>
      </c>
      <c r="X44">
        <f t="shared" si="17"/>
        <v>210.25308473684208</v>
      </c>
    </row>
    <row r="45" spans="1:28" x14ac:dyDescent="0.25">
      <c r="A45">
        <v>5</v>
      </c>
      <c r="B45">
        <v>0.9677</v>
      </c>
      <c r="C45">
        <v>154.62610000000001</v>
      </c>
      <c r="D45">
        <v>33.728099999999998</v>
      </c>
      <c r="E45">
        <v>56.892400000000002</v>
      </c>
      <c r="F45">
        <v>4.0399999999999998E-2</v>
      </c>
      <c r="G45">
        <v>6.2779999999999996</v>
      </c>
      <c r="H45">
        <v>0.81979999999999997</v>
      </c>
      <c r="I45">
        <v>172.0866</v>
      </c>
      <c r="J45">
        <v>4.6981999999999999</v>
      </c>
      <c r="K45">
        <v>1</v>
      </c>
      <c r="L45">
        <v>0</v>
      </c>
      <c r="M45">
        <v>4.4429999999999996</v>
      </c>
      <c r="N45" t="b">
        <v>0</v>
      </c>
      <c r="O45" t="b">
        <v>1</v>
      </c>
      <c r="P45">
        <v>21.051039192911549</v>
      </c>
      <c r="Q45">
        <v>1789.331675767899</v>
      </c>
      <c r="U45">
        <v>8</v>
      </c>
      <c r="V45">
        <f t="shared" si="15"/>
        <v>204.68209657894735</v>
      </c>
      <c r="W45">
        <f t="shared" si="16"/>
        <v>207.30946647368418</v>
      </c>
      <c r="X45">
        <f t="shared" si="17"/>
        <v>207.10366384210528</v>
      </c>
    </row>
    <row r="46" spans="1:28" x14ac:dyDescent="0.25">
      <c r="A46">
        <v>8</v>
      </c>
      <c r="B46">
        <v>0.96643000000000001</v>
      </c>
      <c r="C46">
        <v>151.80340000000001</v>
      </c>
      <c r="D46">
        <v>33.591999999999999</v>
      </c>
      <c r="E46">
        <v>56.501300000000001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1162.648074388504</v>
      </c>
    </row>
    <row r="47" spans="1:28" x14ac:dyDescent="0.25">
      <c r="A47">
        <v>-29</v>
      </c>
      <c r="B47">
        <v>0.82816000000000001</v>
      </c>
      <c r="C47">
        <v>137.19370000000001</v>
      </c>
      <c r="D47">
        <v>32.309100000000001</v>
      </c>
      <c r="E47">
        <v>41.821800000000003</v>
      </c>
      <c r="F47">
        <v>3.9899999999999998E-2</v>
      </c>
      <c r="G47">
        <v>6.2409999999999997</v>
      </c>
      <c r="H47">
        <v>2.6711</v>
      </c>
      <c r="I47">
        <v>153.69929999999999</v>
      </c>
      <c r="J47">
        <v>0</v>
      </c>
      <c r="K47">
        <v>2</v>
      </c>
      <c r="L47">
        <v>0</v>
      </c>
      <c r="M47">
        <v>4.3882000000000003</v>
      </c>
      <c r="N47" t="b">
        <v>0</v>
      </c>
      <c r="O47" t="b">
        <v>1</v>
      </c>
      <c r="P47">
        <v>0</v>
      </c>
      <c r="Q47">
        <v>634.93086838722229</v>
      </c>
    </row>
    <row r="48" spans="1:28" x14ac:dyDescent="0.25">
      <c r="A48">
        <v>-25</v>
      </c>
      <c r="B48">
        <v>0.88012000000000001</v>
      </c>
      <c r="C48">
        <v>145.80000000000001</v>
      </c>
      <c r="D48">
        <v>33.060899999999997</v>
      </c>
      <c r="E48">
        <v>43.9024</v>
      </c>
      <c r="F48">
        <v>3.9899999999999998E-2</v>
      </c>
      <c r="G48">
        <v>6.2591999999999999</v>
      </c>
      <c r="H48">
        <v>2.4405999999999999</v>
      </c>
      <c r="I48">
        <v>160.08619999999999</v>
      </c>
      <c r="J48">
        <v>0</v>
      </c>
      <c r="K48">
        <v>2</v>
      </c>
      <c r="L48">
        <v>0</v>
      </c>
      <c r="M48">
        <v>4.3868999999999998</v>
      </c>
      <c r="N48" t="b">
        <v>0</v>
      </c>
      <c r="O48" t="b">
        <v>1</v>
      </c>
      <c r="P48">
        <v>0</v>
      </c>
      <c r="Q48">
        <v>617.64821338653564</v>
      </c>
    </row>
    <row r="49" spans="1:17" x14ac:dyDescent="0.25">
      <c r="A49">
        <v>-20</v>
      </c>
      <c r="B49">
        <v>0.91852999999999996</v>
      </c>
      <c r="C49">
        <v>152.16309999999999</v>
      </c>
      <c r="D49">
        <v>33.5535</v>
      </c>
      <c r="E49">
        <v>47.0794</v>
      </c>
      <c r="F49">
        <v>4.0399999999999998E-2</v>
      </c>
      <c r="G49">
        <v>6.2727000000000004</v>
      </c>
      <c r="H49">
        <v>1.8573</v>
      </c>
      <c r="I49">
        <v>164.59790000000001</v>
      </c>
      <c r="J49">
        <v>0</v>
      </c>
      <c r="K49">
        <v>2</v>
      </c>
      <c r="L49">
        <v>0</v>
      </c>
      <c r="M49">
        <v>4.4387999999999996</v>
      </c>
      <c r="N49" t="b">
        <v>0</v>
      </c>
      <c r="O49" t="b">
        <v>1</v>
      </c>
      <c r="P49">
        <v>0</v>
      </c>
      <c r="Q49">
        <v>1217.678063631058</v>
      </c>
    </row>
    <row r="50" spans="1:17" x14ac:dyDescent="0.25">
      <c r="A50">
        <v>-15</v>
      </c>
      <c r="B50">
        <v>0.90817000000000003</v>
      </c>
      <c r="C50">
        <v>150.447</v>
      </c>
      <c r="D50">
        <v>33.435699999999997</v>
      </c>
      <c r="E50">
        <v>49.275799999999997</v>
      </c>
      <c r="F50">
        <v>4.02E-2</v>
      </c>
      <c r="G50">
        <v>6.2690999999999999</v>
      </c>
      <c r="H50">
        <v>1.8185</v>
      </c>
      <c r="I50">
        <v>164.3321</v>
      </c>
      <c r="J50">
        <v>0</v>
      </c>
      <c r="K50">
        <v>2</v>
      </c>
      <c r="L50">
        <v>0</v>
      </c>
      <c r="M50">
        <v>4.42</v>
      </c>
      <c r="N50" t="b">
        <v>0</v>
      </c>
      <c r="O50" t="b">
        <v>1</v>
      </c>
      <c r="P50">
        <v>0</v>
      </c>
      <c r="Q50">
        <v>480.5079562664032</v>
      </c>
    </row>
    <row r="51" spans="1:17" x14ac:dyDescent="0.25">
      <c r="A51">
        <v>-10</v>
      </c>
      <c r="B51">
        <v>0.89790999999999999</v>
      </c>
      <c r="C51">
        <v>148.74809999999999</v>
      </c>
      <c r="D51">
        <v>33.300400000000003</v>
      </c>
      <c r="E51">
        <v>51.430599999999998</v>
      </c>
      <c r="F51">
        <v>4.1399999999999999E-2</v>
      </c>
      <c r="G51">
        <v>6.2655000000000003</v>
      </c>
      <c r="H51">
        <v>1.7606999999999999</v>
      </c>
      <c r="I51">
        <v>164.06639999999999</v>
      </c>
      <c r="J51">
        <v>0</v>
      </c>
      <c r="K51">
        <v>2</v>
      </c>
      <c r="L51">
        <v>0</v>
      </c>
      <c r="M51">
        <v>4.5495999999999999</v>
      </c>
      <c r="N51" t="b">
        <v>0</v>
      </c>
      <c r="O51" t="b">
        <v>1</v>
      </c>
      <c r="P51">
        <v>0</v>
      </c>
      <c r="Q51">
        <v>255.40779232978821</v>
      </c>
    </row>
    <row r="52" spans="1:17" x14ac:dyDescent="0.25">
      <c r="A52">
        <v>-5</v>
      </c>
      <c r="B52">
        <v>0.89212999999999998</v>
      </c>
      <c r="C52">
        <v>147.7895</v>
      </c>
      <c r="D52">
        <v>33.200499999999998</v>
      </c>
      <c r="E52">
        <v>53.352400000000003</v>
      </c>
      <c r="F52">
        <v>4.07E-2</v>
      </c>
      <c r="G52">
        <v>6.2634999999999996</v>
      </c>
      <c r="H52">
        <v>1.6127</v>
      </c>
      <c r="I52">
        <v>163.80109999999999</v>
      </c>
      <c r="J52">
        <v>0</v>
      </c>
      <c r="K52">
        <v>2</v>
      </c>
      <c r="L52">
        <v>0</v>
      </c>
      <c r="M52">
        <v>4.4724000000000004</v>
      </c>
      <c r="N52" t="b">
        <v>0</v>
      </c>
      <c r="O52" t="b">
        <v>1</v>
      </c>
      <c r="P52">
        <v>0</v>
      </c>
      <c r="Q52">
        <v>522.38520765304565</v>
      </c>
    </row>
    <row r="53" spans="1:17" x14ac:dyDescent="0.25">
      <c r="A53">
        <v>0</v>
      </c>
      <c r="B53">
        <v>0.88732</v>
      </c>
      <c r="C53">
        <v>145.7901</v>
      </c>
      <c r="D53">
        <v>33.089500000000001</v>
      </c>
      <c r="E53">
        <v>54.487699999999997</v>
      </c>
      <c r="F53">
        <v>4.0800000000000003E-2</v>
      </c>
      <c r="G53">
        <v>6.2591999999999999</v>
      </c>
      <c r="H53">
        <v>1.5951</v>
      </c>
      <c r="I53">
        <v>163.536</v>
      </c>
      <c r="J53">
        <v>0</v>
      </c>
      <c r="K53">
        <v>2</v>
      </c>
      <c r="L53">
        <v>0</v>
      </c>
      <c r="M53">
        <v>4.4870000000000001</v>
      </c>
      <c r="N53" t="b">
        <v>0</v>
      </c>
      <c r="O53" t="b">
        <v>1</v>
      </c>
      <c r="P53">
        <v>0</v>
      </c>
      <c r="Q53">
        <v>505.33019018173218</v>
      </c>
    </row>
    <row r="54" spans="1:17" x14ac:dyDescent="0.25">
      <c r="A54">
        <v>5</v>
      </c>
      <c r="B54">
        <v>0.88761000000000001</v>
      </c>
      <c r="C54">
        <v>141.82769999999999</v>
      </c>
      <c r="D54">
        <v>32.916400000000003</v>
      </c>
      <c r="E54">
        <v>54.438899999999997</v>
      </c>
      <c r="F54">
        <v>4.0899999999999999E-2</v>
      </c>
      <c r="G54">
        <v>6.2507999999999999</v>
      </c>
      <c r="H54">
        <v>1.7242</v>
      </c>
      <c r="I54">
        <v>163.2714</v>
      </c>
      <c r="J54">
        <v>0</v>
      </c>
      <c r="K54">
        <v>2</v>
      </c>
      <c r="L54">
        <v>0</v>
      </c>
      <c r="M54">
        <v>4.5014000000000003</v>
      </c>
      <c r="N54" t="b">
        <v>0</v>
      </c>
      <c r="O54" t="b">
        <v>1</v>
      </c>
      <c r="P54">
        <v>0</v>
      </c>
      <c r="Q54">
        <v>563.28189778327942</v>
      </c>
    </row>
    <row r="55" spans="1:17" x14ac:dyDescent="0.25">
      <c r="A55">
        <v>8</v>
      </c>
      <c r="B55">
        <v>0.88631000000000004</v>
      </c>
      <c r="C55">
        <v>139.2184</v>
      </c>
      <c r="D55">
        <v>32.773800000000001</v>
      </c>
      <c r="E55">
        <v>54.120100000000001</v>
      </c>
      <c r="F55">
        <v>4.1000000000000002E-2</v>
      </c>
      <c r="G55">
        <v>6.2453000000000003</v>
      </c>
      <c r="H55">
        <v>1.8341000000000001</v>
      </c>
      <c r="I55">
        <v>162.60640000000001</v>
      </c>
      <c r="J55">
        <v>0</v>
      </c>
      <c r="K55">
        <v>2</v>
      </c>
      <c r="L55">
        <v>0</v>
      </c>
      <c r="M55">
        <v>4.5071000000000003</v>
      </c>
      <c r="N55" t="b">
        <v>0</v>
      </c>
      <c r="O55" t="b">
        <v>1</v>
      </c>
      <c r="P55">
        <v>0</v>
      </c>
      <c r="Q55">
        <v>633.18122315406799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352.67924213409418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364.06116533279419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308.05729985237122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256.56171131134028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244.4773516654968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348.61616587638849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353.80001139640808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439.17089200019842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519.73649525642395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48.023899999999998</v>
      </c>
      <c r="F65">
        <v>7.3700000000000002E-2</v>
      </c>
      <c r="G65">
        <v>6.3014000000000001</v>
      </c>
      <c r="H65">
        <v>1.1202000000000001</v>
      </c>
      <c r="I65">
        <v>161.8886</v>
      </c>
      <c r="J65">
        <v>2.1876000000000002</v>
      </c>
      <c r="K65">
        <v>1</v>
      </c>
      <c r="L65">
        <v>0</v>
      </c>
      <c r="M65">
        <v>8.0996000000000006</v>
      </c>
      <c r="N65" t="b">
        <v>1</v>
      </c>
      <c r="O65" t="b">
        <v>0</v>
      </c>
      <c r="P65">
        <v>20.985125576037831</v>
      </c>
      <c r="Q65">
        <v>358.25320839881903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48.028700000000001</v>
      </c>
      <c r="F66">
        <v>5.1499999999999997E-2</v>
      </c>
      <c r="G66">
        <v>6.3014000000000001</v>
      </c>
      <c r="H66">
        <v>1.0299</v>
      </c>
      <c r="I66">
        <v>168.68790000000001</v>
      </c>
      <c r="J66">
        <v>2.3721000000000001</v>
      </c>
      <c r="K66">
        <v>1</v>
      </c>
      <c r="L66">
        <v>0</v>
      </c>
      <c r="M66">
        <v>5.6562999999999999</v>
      </c>
      <c r="N66" t="b">
        <v>1</v>
      </c>
      <c r="O66" t="b">
        <v>0</v>
      </c>
      <c r="P66">
        <v>20.985125576037831</v>
      </c>
      <c r="Q66">
        <v>359.34403347969061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49.854700000000001</v>
      </c>
      <c r="F67">
        <v>3.6600000000000001E-2</v>
      </c>
      <c r="G67">
        <v>6.3014000000000001</v>
      </c>
      <c r="H67">
        <v>0.91449999999999998</v>
      </c>
      <c r="I67">
        <v>173.5446</v>
      </c>
      <c r="J67">
        <v>2.8113000000000001</v>
      </c>
      <c r="K67">
        <v>1</v>
      </c>
      <c r="L67">
        <v>0</v>
      </c>
      <c r="M67">
        <v>4.0186000000000002</v>
      </c>
      <c r="N67" t="b">
        <v>1</v>
      </c>
      <c r="O67" t="b">
        <v>0</v>
      </c>
      <c r="P67">
        <v>20.985125576037831</v>
      </c>
      <c r="Q67">
        <v>345.25303530693049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52.515700000000002</v>
      </c>
      <c r="F68">
        <v>4.0500000000000001E-2</v>
      </c>
      <c r="G68">
        <v>6.3014000000000001</v>
      </c>
      <c r="H68">
        <v>0.80049999999999999</v>
      </c>
      <c r="I68">
        <v>173.35300000000001</v>
      </c>
      <c r="J68">
        <v>3.2502</v>
      </c>
      <c r="K68">
        <v>1</v>
      </c>
      <c r="L68">
        <v>0</v>
      </c>
      <c r="M68">
        <v>4.4542000000000002</v>
      </c>
      <c r="N68" t="b">
        <v>1</v>
      </c>
      <c r="O68" t="b">
        <v>0</v>
      </c>
      <c r="P68">
        <v>20.985125576037831</v>
      </c>
      <c r="Q68">
        <v>263.92636942863459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55.078699999999998</v>
      </c>
      <c r="F69">
        <v>4.5100000000000001E-2</v>
      </c>
      <c r="G69">
        <v>6.3014000000000001</v>
      </c>
      <c r="H69">
        <v>0.68810000000000004</v>
      </c>
      <c r="I69">
        <v>173.16139999999999</v>
      </c>
      <c r="J69">
        <v>3.6888999999999998</v>
      </c>
      <c r="K69">
        <v>1</v>
      </c>
      <c r="L69">
        <v>0</v>
      </c>
      <c r="M69">
        <v>4.9557000000000002</v>
      </c>
      <c r="N69" t="b">
        <v>1</v>
      </c>
      <c r="O69" t="b">
        <v>0</v>
      </c>
      <c r="P69">
        <v>20.985125576037831</v>
      </c>
      <c r="Q69">
        <v>244.5466494560242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57.262099999999997</v>
      </c>
      <c r="F70">
        <v>4.8899999999999999E-2</v>
      </c>
      <c r="G70">
        <v>6.3014000000000001</v>
      </c>
      <c r="H70">
        <v>0.69950000000000001</v>
      </c>
      <c r="I70">
        <v>172.9699</v>
      </c>
      <c r="J70">
        <v>4.1273999999999997</v>
      </c>
      <c r="K70">
        <v>1</v>
      </c>
      <c r="L70">
        <v>0</v>
      </c>
      <c r="M70">
        <v>5.3775000000000004</v>
      </c>
      <c r="N70" t="b">
        <v>1</v>
      </c>
      <c r="O70" t="b">
        <v>0</v>
      </c>
      <c r="P70">
        <v>20.985125576037831</v>
      </c>
      <c r="Q70">
        <v>275.39848637580872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58.428600000000003</v>
      </c>
      <c r="F71">
        <v>5.2499999999999998E-2</v>
      </c>
      <c r="G71">
        <v>6.2984999999999998</v>
      </c>
      <c r="H71">
        <v>0.70679999999999998</v>
      </c>
      <c r="I71">
        <v>172.7783</v>
      </c>
      <c r="J71">
        <v>4.5658000000000003</v>
      </c>
      <c r="K71">
        <v>1</v>
      </c>
      <c r="L71">
        <v>0</v>
      </c>
      <c r="M71">
        <v>5.7760999999999996</v>
      </c>
      <c r="N71" t="b">
        <v>1</v>
      </c>
      <c r="O71" t="b">
        <v>0</v>
      </c>
      <c r="P71">
        <v>20.985125576037831</v>
      </c>
      <c r="Q71">
        <v>300.30120205879211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57.971299999999999</v>
      </c>
      <c r="F72">
        <v>5.4600000000000003E-2</v>
      </c>
      <c r="G72">
        <v>6.2888999999999999</v>
      </c>
      <c r="H72">
        <v>0.6996</v>
      </c>
      <c r="I72">
        <v>172.19560000000001</v>
      </c>
      <c r="J72">
        <v>4.6816000000000004</v>
      </c>
      <c r="K72">
        <v>1</v>
      </c>
      <c r="L72">
        <v>0</v>
      </c>
      <c r="M72">
        <v>6.0076999999999998</v>
      </c>
      <c r="N72" t="b">
        <v>1</v>
      </c>
      <c r="O72" t="b">
        <v>0</v>
      </c>
      <c r="P72">
        <v>21.042034015090429</v>
      </c>
      <c r="Q72">
        <v>497.0019359588623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57.560600000000001</v>
      </c>
      <c r="F73">
        <v>5.5599999999999997E-2</v>
      </c>
      <c r="G73">
        <v>6.2831999999999999</v>
      </c>
      <c r="H73">
        <v>0.69440000000000002</v>
      </c>
      <c r="I73">
        <v>171.40170000000001</v>
      </c>
      <c r="J73">
        <v>4.6665000000000001</v>
      </c>
      <c r="K73">
        <v>1</v>
      </c>
      <c r="L73">
        <v>0</v>
      </c>
      <c r="M73">
        <v>6.1127000000000002</v>
      </c>
      <c r="N73" t="b">
        <v>1</v>
      </c>
      <c r="O73" t="b">
        <v>0</v>
      </c>
      <c r="P73">
        <v>21.059775062067811</v>
      </c>
      <c r="Q73">
        <v>441.86567163467407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48.312600000000003</v>
      </c>
      <c r="F74">
        <v>9.8199999999999996E-2</v>
      </c>
      <c r="G74">
        <v>6.3014000000000001</v>
      </c>
      <c r="H74">
        <v>1.1185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326.204017162323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48.153300000000002</v>
      </c>
      <c r="F75">
        <v>7.7499999999999999E-2</v>
      </c>
      <c r="G75">
        <v>6.3014000000000001</v>
      </c>
      <c r="H75">
        <v>1.0303</v>
      </c>
      <c r="I75">
        <v>162.05279999999999</v>
      </c>
      <c r="J75">
        <v>0</v>
      </c>
      <c r="K75">
        <v>2</v>
      </c>
      <c r="L75">
        <v>0</v>
      </c>
      <c r="M75">
        <v>8.5202000000000009</v>
      </c>
      <c r="N75" t="b">
        <v>1</v>
      </c>
      <c r="O75" t="b">
        <v>0</v>
      </c>
      <c r="P75">
        <v>0</v>
      </c>
      <c r="Q75">
        <v>325.03422355651861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49.938800000000001</v>
      </c>
      <c r="F76">
        <v>6.4899999999999999E-2</v>
      </c>
      <c r="G76">
        <v>6.3014000000000001</v>
      </c>
      <c r="H76">
        <v>0.91569999999999996</v>
      </c>
      <c r="I76">
        <v>166.29349999999999</v>
      </c>
      <c r="J76">
        <v>0</v>
      </c>
      <c r="K76">
        <v>2</v>
      </c>
      <c r="L76">
        <v>0</v>
      </c>
      <c r="M76">
        <v>7.1317000000000004</v>
      </c>
      <c r="N76" t="b">
        <v>1</v>
      </c>
      <c r="O76" t="b">
        <v>0</v>
      </c>
      <c r="P76">
        <v>0</v>
      </c>
      <c r="Q76">
        <v>304.30334115028381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52.776000000000003</v>
      </c>
      <c r="F77">
        <v>7.0599999999999996E-2</v>
      </c>
      <c r="G77">
        <v>6.3014000000000001</v>
      </c>
      <c r="H77">
        <v>0.79979999999999996</v>
      </c>
      <c r="I77">
        <v>165.63849999999999</v>
      </c>
      <c r="J77">
        <v>0</v>
      </c>
      <c r="K77">
        <v>2</v>
      </c>
      <c r="L77">
        <v>0</v>
      </c>
      <c r="M77">
        <v>7.7632000000000003</v>
      </c>
      <c r="N77" t="b">
        <v>1</v>
      </c>
      <c r="O77" t="b">
        <v>0</v>
      </c>
      <c r="P77">
        <v>0</v>
      </c>
      <c r="Q77">
        <v>266.05601620674128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55.472000000000001</v>
      </c>
      <c r="F78">
        <v>7.5899999999999995E-2</v>
      </c>
      <c r="G78">
        <v>6.3014000000000001</v>
      </c>
      <c r="H78">
        <v>0.68769999999999998</v>
      </c>
      <c r="I78">
        <v>164.98230000000001</v>
      </c>
      <c r="J78">
        <v>0</v>
      </c>
      <c r="K78">
        <v>2</v>
      </c>
      <c r="L78">
        <v>0</v>
      </c>
      <c r="M78">
        <v>8.3437000000000001</v>
      </c>
      <c r="N78" t="b">
        <v>1</v>
      </c>
      <c r="O78" t="b">
        <v>0</v>
      </c>
      <c r="P78">
        <v>0</v>
      </c>
      <c r="Q78">
        <v>314.65517663955688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57.794899999999998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8.9680999999999997</v>
      </c>
      <c r="N79" t="b">
        <v>1</v>
      </c>
      <c r="O79" t="b">
        <v>0</v>
      </c>
      <c r="P79">
        <v>0</v>
      </c>
      <c r="Q79">
        <v>304.51590180397028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59.0563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9.6963000000000008</v>
      </c>
      <c r="N80" t="b">
        <v>1</v>
      </c>
      <c r="O80" t="b">
        <v>0</v>
      </c>
      <c r="P80">
        <v>0</v>
      </c>
      <c r="Q80">
        <v>286.42243003845209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456.81982278823853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57.919600000000003</v>
      </c>
      <c r="F82">
        <v>9.0399999999999994E-2</v>
      </c>
      <c r="G82">
        <v>6.2831999999999999</v>
      </c>
      <c r="H82">
        <v>0.69440000000000002</v>
      </c>
      <c r="I82">
        <v>162.6371</v>
      </c>
      <c r="J82">
        <v>0</v>
      </c>
      <c r="K82">
        <v>2</v>
      </c>
      <c r="L82">
        <v>0</v>
      </c>
      <c r="M82">
        <v>9.9426000000000005</v>
      </c>
      <c r="N82" t="b">
        <v>1</v>
      </c>
      <c r="O82" t="b">
        <v>0</v>
      </c>
      <c r="P82">
        <v>0</v>
      </c>
      <c r="Q82">
        <v>381.99840641021729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351.21764135360718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365.90277910232538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307.69729495048517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255.6101093292236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244.44734978675839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349.69689345359802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354.60083603858948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438.679851770401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520.02650022506714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48.077399999999997</v>
      </c>
      <c r="F92">
        <v>7.5899999999999995E-2</v>
      </c>
      <c r="G92">
        <v>6.3014000000000001</v>
      </c>
      <c r="H92">
        <v>1.1192</v>
      </c>
      <c r="I92">
        <v>161.3218</v>
      </c>
      <c r="J92">
        <v>4.3333000000000004</v>
      </c>
      <c r="K92">
        <v>1</v>
      </c>
      <c r="L92">
        <v>0</v>
      </c>
      <c r="M92">
        <v>8.3412000000000006</v>
      </c>
      <c r="N92" t="b">
        <v>0</v>
      </c>
      <c r="O92" t="b">
        <v>0</v>
      </c>
      <c r="P92">
        <v>20.584142364518978</v>
      </c>
      <c r="Q92">
        <v>340.35905361175543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48.061799999999998</v>
      </c>
      <c r="F93">
        <v>5.3699999999999998E-2</v>
      </c>
      <c r="G93">
        <v>6.3014000000000001</v>
      </c>
      <c r="H93">
        <v>1.0303</v>
      </c>
      <c r="I93">
        <v>168.09729999999999</v>
      </c>
      <c r="J93">
        <v>4.5143000000000004</v>
      </c>
      <c r="K93">
        <v>1</v>
      </c>
      <c r="L93">
        <v>0</v>
      </c>
      <c r="M93">
        <v>5.9039999999999999</v>
      </c>
      <c r="N93" t="b">
        <v>0</v>
      </c>
      <c r="O93" t="b">
        <v>0</v>
      </c>
      <c r="P93">
        <v>20.584142364518978</v>
      </c>
      <c r="Q93">
        <v>356.34164810180658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49.880099999999999</v>
      </c>
      <c r="F94">
        <v>3.8899999999999997E-2</v>
      </c>
      <c r="G94">
        <v>6.3014000000000001</v>
      </c>
      <c r="H94">
        <v>0.9143</v>
      </c>
      <c r="I94">
        <v>172.95070000000001</v>
      </c>
      <c r="J94">
        <v>4.6535000000000002</v>
      </c>
      <c r="K94">
        <v>1</v>
      </c>
      <c r="L94">
        <v>0</v>
      </c>
      <c r="M94">
        <v>4.2710999999999997</v>
      </c>
      <c r="N94" t="b">
        <v>0</v>
      </c>
      <c r="O94" t="b">
        <v>0</v>
      </c>
      <c r="P94">
        <v>20.64521421300611</v>
      </c>
      <c r="Q94">
        <v>322.79247426986689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52.548200000000001</v>
      </c>
      <c r="F95">
        <v>4.2700000000000002E-2</v>
      </c>
      <c r="G95">
        <v>6.3014000000000001</v>
      </c>
      <c r="H95">
        <v>0.79920000000000002</v>
      </c>
      <c r="I95">
        <v>172.7791</v>
      </c>
      <c r="J95">
        <v>4.6627000000000001</v>
      </c>
      <c r="K95">
        <v>1</v>
      </c>
      <c r="L95">
        <v>0</v>
      </c>
      <c r="M95">
        <v>4.6993999999999998</v>
      </c>
      <c r="N95" t="b">
        <v>0</v>
      </c>
      <c r="O95" t="b">
        <v>0</v>
      </c>
      <c r="P95">
        <v>20.731408398747561</v>
      </c>
      <c r="Q95">
        <v>264.74706602096558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55.110999999999997</v>
      </c>
      <c r="F96">
        <v>4.7199999999999999E-2</v>
      </c>
      <c r="G96">
        <v>6.3014000000000001</v>
      </c>
      <c r="H96">
        <v>0.68740000000000001</v>
      </c>
      <c r="I96">
        <v>172.6069</v>
      </c>
      <c r="J96">
        <v>4.6718000000000002</v>
      </c>
      <c r="K96">
        <v>1</v>
      </c>
      <c r="L96">
        <v>0</v>
      </c>
      <c r="M96">
        <v>5.1874000000000002</v>
      </c>
      <c r="N96" t="b">
        <v>0</v>
      </c>
      <c r="O96" t="b">
        <v>0</v>
      </c>
      <c r="P96">
        <v>20.815120633806291</v>
      </c>
      <c r="Q96">
        <v>272.27588629722601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57.288200000000003</v>
      </c>
      <c r="F97">
        <v>5.0900000000000001E-2</v>
      </c>
      <c r="G97">
        <v>6.3014000000000001</v>
      </c>
      <c r="H97">
        <v>0.69950000000000001</v>
      </c>
      <c r="I97">
        <v>172.434</v>
      </c>
      <c r="J97">
        <v>4.6806999999999999</v>
      </c>
      <c r="K97">
        <v>1</v>
      </c>
      <c r="L97">
        <v>0</v>
      </c>
      <c r="M97">
        <v>5.5959000000000003</v>
      </c>
      <c r="N97" t="b">
        <v>0</v>
      </c>
      <c r="O97" t="b">
        <v>0</v>
      </c>
      <c r="P97">
        <v>20.8963226400308</v>
      </c>
      <c r="Q97">
        <v>297.81978940963751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58.455399999999997</v>
      </c>
      <c r="F98">
        <v>5.4600000000000003E-2</v>
      </c>
      <c r="G98">
        <v>6.2984999999999998</v>
      </c>
      <c r="H98">
        <v>0.70679999999999998</v>
      </c>
      <c r="I98">
        <v>172.26060000000001</v>
      </c>
      <c r="J98">
        <v>4.6894999999999998</v>
      </c>
      <c r="K98">
        <v>1</v>
      </c>
      <c r="L98">
        <v>0</v>
      </c>
      <c r="M98">
        <v>6.0025000000000004</v>
      </c>
      <c r="N98" t="b">
        <v>0</v>
      </c>
      <c r="O98" t="b">
        <v>0</v>
      </c>
      <c r="P98">
        <v>20.974977514619241</v>
      </c>
      <c r="Q98">
        <v>319.36016035079962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57.972000000000001</v>
      </c>
      <c r="F99">
        <v>5.5100000000000003E-2</v>
      </c>
      <c r="G99">
        <v>6.2888999999999999</v>
      </c>
      <c r="H99">
        <v>0.6996</v>
      </c>
      <c r="I99">
        <v>172.0866</v>
      </c>
      <c r="J99">
        <v>4.6981999999999999</v>
      </c>
      <c r="K99">
        <v>1</v>
      </c>
      <c r="L99">
        <v>0</v>
      </c>
      <c r="M99">
        <v>6.0542999999999996</v>
      </c>
      <c r="N99" t="b">
        <v>0</v>
      </c>
      <c r="O99" t="b">
        <v>0</v>
      </c>
      <c r="P99">
        <v>21.051039192911549</v>
      </c>
      <c r="Q99">
        <v>493.98300409317022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57.556699999999999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6.1022999999999996</v>
      </c>
      <c r="N100" t="b">
        <v>0</v>
      </c>
      <c r="O100" t="b">
        <v>0</v>
      </c>
      <c r="P100">
        <v>21.06875477641141</v>
      </c>
      <c r="Q100">
        <v>480.96267819404602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48.782800000000002</v>
      </c>
      <c r="F101">
        <v>0.1052</v>
      </c>
      <c r="G101">
        <v>6.3014000000000001</v>
      </c>
      <c r="H101">
        <v>1.1196999999999999</v>
      </c>
      <c r="I101">
        <v>153.72399999999999</v>
      </c>
      <c r="J101">
        <v>0</v>
      </c>
      <c r="K101">
        <v>2</v>
      </c>
      <c r="L101">
        <v>0</v>
      </c>
      <c r="M101">
        <v>11.5688</v>
      </c>
      <c r="N101" t="b">
        <v>0</v>
      </c>
      <c r="O101" t="b">
        <v>0</v>
      </c>
      <c r="P101">
        <v>0</v>
      </c>
      <c r="Q101">
        <v>330.53140878677368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48.578400000000002</v>
      </c>
      <c r="F102">
        <v>8.4500000000000006E-2</v>
      </c>
      <c r="G102">
        <v>6.3014000000000001</v>
      </c>
      <c r="H102">
        <v>1.0297000000000001</v>
      </c>
      <c r="I102">
        <v>160.11009999999999</v>
      </c>
      <c r="J102">
        <v>0</v>
      </c>
      <c r="K102">
        <v>2</v>
      </c>
      <c r="L102">
        <v>0</v>
      </c>
      <c r="M102">
        <v>9.2863000000000007</v>
      </c>
      <c r="N102" t="b">
        <v>0</v>
      </c>
      <c r="O102" t="b">
        <v>0</v>
      </c>
      <c r="P102">
        <v>0</v>
      </c>
      <c r="Q102">
        <v>315.94717311859131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50.278599999999997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7.7953000000000001</v>
      </c>
      <c r="N103" t="b">
        <v>0</v>
      </c>
      <c r="O103" t="b">
        <v>0</v>
      </c>
      <c r="P103">
        <v>0</v>
      </c>
      <c r="Q103">
        <v>275.80942296981812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53.037599999999998</v>
      </c>
      <c r="F104">
        <v>7.5300000000000006E-2</v>
      </c>
      <c r="G104">
        <v>6.3014000000000001</v>
      </c>
      <c r="H104">
        <v>0.79910000000000003</v>
      </c>
      <c r="I104">
        <v>164.35319999999999</v>
      </c>
      <c r="J104">
        <v>0</v>
      </c>
      <c r="K104">
        <v>2</v>
      </c>
      <c r="L104">
        <v>0</v>
      </c>
      <c r="M104">
        <v>8.2797000000000001</v>
      </c>
      <c r="N104" t="b">
        <v>0</v>
      </c>
      <c r="O104" t="b">
        <v>0</v>
      </c>
      <c r="P104">
        <v>0</v>
      </c>
      <c r="Q104">
        <v>304.08537769317633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55.629199999999997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8.6880000000000006</v>
      </c>
      <c r="N105" t="b">
        <v>0</v>
      </c>
      <c r="O105" t="b">
        <v>0</v>
      </c>
      <c r="P105">
        <v>0</v>
      </c>
      <c r="Q105">
        <v>244.25806474685669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57.867100000000001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9.1755999999999993</v>
      </c>
      <c r="N106" t="b">
        <v>0</v>
      </c>
      <c r="O106" t="b">
        <v>0</v>
      </c>
      <c r="P106">
        <v>0</v>
      </c>
      <c r="Q106">
        <v>374.46425867080688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59.063299999999998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9.7438000000000002</v>
      </c>
      <c r="N107" t="b">
        <v>0</v>
      </c>
      <c r="O107" t="b">
        <v>0</v>
      </c>
      <c r="P107">
        <v>0</v>
      </c>
      <c r="Q107">
        <v>315.49117875099182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58.4054</v>
      </c>
      <c r="F108">
        <v>0.09</v>
      </c>
      <c r="G108">
        <v>6.2888999999999999</v>
      </c>
      <c r="H108">
        <v>0.6996</v>
      </c>
      <c r="I108">
        <v>163.28620000000001</v>
      </c>
      <c r="J108">
        <v>0</v>
      </c>
      <c r="K108">
        <v>2</v>
      </c>
      <c r="L108">
        <v>0</v>
      </c>
      <c r="M108">
        <v>9.8903999999999996</v>
      </c>
      <c r="N108" t="b">
        <v>0</v>
      </c>
      <c r="O108" t="b">
        <v>0</v>
      </c>
      <c r="P108">
        <v>0</v>
      </c>
      <c r="Q108">
        <v>429.05059289932251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57.9223</v>
      </c>
      <c r="F109">
        <v>9.0499999999999997E-2</v>
      </c>
      <c r="G109">
        <v>6.2831999999999999</v>
      </c>
      <c r="H109">
        <v>0.69440000000000002</v>
      </c>
      <c r="I109">
        <v>162.62049999999999</v>
      </c>
      <c r="J109">
        <v>0</v>
      </c>
      <c r="K109">
        <v>2</v>
      </c>
      <c r="L109">
        <v>0</v>
      </c>
      <c r="M109">
        <v>9.9551999999999996</v>
      </c>
      <c r="N109" t="b">
        <v>0</v>
      </c>
      <c r="O109" t="b">
        <v>0</v>
      </c>
      <c r="P109">
        <v>0</v>
      </c>
      <c r="Q109">
        <v>448.733562707901</v>
      </c>
    </row>
  </sheetData>
  <sortState xmlns:xlrd2="http://schemas.microsoft.com/office/spreadsheetml/2017/richdata2" ref="A2:Q109">
    <sortCondition descending="1" ref="O1:O109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CE23-D3BB-4750-87E7-3C125B4E0DE7}">
  <dimension ref="A1:AB109"/>
  <sheetViews>
    <sheetView topLeftCell="X1" zoomScale="85" zoomScaleNormal="85" workbookViewId="0">
      <selection activeCell="AY33" sqref="AY33"/>
    </sheetView>
  </sheetViews>
  <sheetFormatPr defaultRowHeight="15" x14ac:dyDescent="0.25"/>
  <cols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26" max="27" width="15.28515625" customWidth="1"/>
    <col min="28" max="28" width="15" customWidth="1"/>
  </cols>
  <sheetData>
    <row r="1" spans="1:2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U1" s="21" t="s">
        <v>52</v>
      </c>
      <c r="V1" t="s">
        <v>45</v>
      </c>
      <c r="W1" s="24" t="s">
        <v>55</v>
      </c>
    </row>
    <row r="2" spans="1:28" ht="6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588.98364472389221</v>
      </c>
      <c r="U2" s="22" t="s">
        <v>51</v>
      </c>
      <c r="V2" s="18" t="s">
        <v>46</v>
      </c>
      <c r="W2" s="19" t="s">
        <v>47</v>
      </c>
      <c r="X2" s="20" t="s">
        <v>48</v>
      </c>
      <c r="Z2" s="18" t="s">
        <v>46</v>
      </c>
      <c r="AA2" s="19" t="s">
        <v>47</v>
      </c>
      <c r="AB2" s="20" t="s">
        <v>48</v>
      </c>
    </row>
    <row r="3" spans="1:28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1492.6220254898069</v>
      </c>
      <c r="U3">
        <v>-29</v>
      </c>
      <c r="V3">
        <f>C20+(E20*0.99)-F20/0.95-G20-H20/0.95</f>
        <v>170.65525968421053</v>
      </c>
      <c r="W3">
        <f>C11+E11*0.99-F11/0.95-G11-H11/0.95</f>
        <v>185.07917973684209</v>
      </c>
      <c r="X3">
        <f>C2*0.99+E2-F2/0.95-G2-H2/0.95</f>
        <v>174.94879310526312</v>
      </c>
      <c r="Z3">
        <f>B11</f>
        <v>0.90436000000000005</v>
      </c>
      <c r="AA3">
        <f>B20</f>
        <v>0.83579000000000003</v>
      </c>
      <c r="AB3">
        <f t="shared" ref="AB3:AB11" si="0">B2</f>
        <v>0.85985999999999996</v>
      </c>
    </row>
    <row r="4" spans="1:28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1473.4262835979459</v>
      </c>
      <c r="U4">
        <v>-25</v>
      </c>
      <c r="V4">
        <f t="shared" ref="V4:V11" si="1">C21+(E21*0.99)-F21/0.95-G21-H21/0.95</f>
        <v>181.23976078947368</v>
      </c>
      <c r="W4">
        <f t="shared" ref="W4:W11" si="2">C12+E12*0.99-F12/0.95-G12-H12/0.95</f>
        <v>198.32957463157899</v>
      </c>
      <c r="X4">
        <f t="shared" ref="X4:X11" si="3">C3*0.99+E3-F3/0.95-G3-H3/0.95</f>
        <v>187.3071440526316</v>
      </c>
      <c r="Z4">
        <f t="shared" ref="Z4:Z11" si="4">B12</f>
        <v>0.96496999999999999</v>
      </c>
      <c r="AA4">
        <f t="shared" ref="AA4:AA11" si="5">B21</f>
        <v>0.88597000000000004</v>
      </c>
      <c r="AB4">
        <f t="shared" si="0"/>
        <v>0.91771000000000003</v>
      </c>
    </row>
    <row r="5" spans="1:28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1114.001567363739</v>
      </c>
      <c r="U5">
        <v>-20</v>
      </c>
      <c r="V5">
        <f t="shared" si="1"/>
        <v>190.21473631578948</v>
      </c>
      <c r="W5">
        <f t="shared" si="2"/>
        <v>209.15678700000001</v>
      </c>
      <c r="X5">
        <f t="shared" si="3"/>
        <v>197.72554563157894</v>
      </c>
      <c r="Z5">
        <f t="shared" si="4"/>
        <v>1.0067999999999999</v>
      </c>
      <c r="AA5">
        <f t="shared" si="5"/>
        <v>0.91874999999999996</v>
      </c>
      <c r="AB5">
        <f t="shared" si="0"/>
        <v>0.95733000000000001</v>
      </c>
    </row>
    <row r="6" spans="1:28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652.70748162269592</v>
      </c>
      <c r="U6">
        <v>-15</v>
      </c>
      <c r="V6">
        <f t="shared" si="1"/>
        <v>189.81684115789471</v>
      </c>
      <c r="W6">
        <f t="shared" si="2"/>
        <v>210.50373268421052</v>
      </c>
      <c r="X6">
        <f t="shared" si="3"/>
        <v>198.4425450526316</v>
      </c>
      <c r="Z6">
        <f t="shared" si="4"/>
        <v>1.00017</v>
      </c>
      <c r="AA6">
        <f t="shared" si="5"/>
        <v>0.90371999999999997</v>
      </c>
      <c r="AB6">
        <f t="shared" si="0"/>
        <v>0.94764999999999999</v>
      </c>
    </row>
    <row r="7" spans="1:28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1355.4884564876561</v>
      </c>
      <c r="U7">
        <v>-10</v>
      </c>
      <c r="V7">
        <f t="shared" si="1"/>
        <v>189.12249594736844</v>
      </c>
      <c r="W7">
        <f t="shared" si="2"/>
        <v>211.55819405263159</v>
      </c>
      <c r="X7">
        <f t="shared" si="3"/>
        <v>198.86861257894736</v>
      </c>
      <c r="Z7">
        <f t="shared" si="4"/>
        <v>0.99268999999999996</v>
      </c>
      <c r="AA7">
        <f t="shared" si="5"/>
        <v>0.88756000000000002</v>
      </c>
      <c r="AB7">
        <f t="shared" si="0"/>
        <v>0.93705000000000005</v>
      </c>
    </row>
    <row r="8" spans="1:28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597.05648899078369</v>
      </c>
      <c r="U8">
        <v>-5</v>
      </c>
      <c r="V8">
        <f t="shared" si="1"/>
        <v>189.04526252631578</v>
      </c>
      <c r="W8">
        <f t="shared" si="2"/>
        <v>213.00169610526316</v>
      </c>
      <c r="X8">
        <f t="shared" si="3"/>
        <v>199.81034278947368</v>
      </c>
      <c r="Z8">
        <f t="shared" si="4"/>
        <v>0.98914000000000002</v>
      </c>
      <c r="AA8">
        <f t="shared" si="5"/>
        <v>0.87578</v>
      </c>
      <c r="AB8">
        <f t="shared" si="0"/>
        <v>0.93044000000000004</v>
      </c>
    </row>
    <row r="9" spans="1:28" x14ac:dyDescent="0.2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761.69331812858582</v>
      </c>
      <c r="U9">
        <v>0</v>
      </c>
      <c r="V9">
        <f t="shared" si="1"/>
        <v>187.35123884210529</v>
      </c>
      <c r="W9">
        <f t="shared" si="2"/>
        <v>212.47491684210527</v>
      </c>
      <c r="X9">
        <f t="shared" si="3"/>
        <v>198.89352226315791</v>
      </c>
      <c r="Z9">
        <f t="shared" si="4"/>
        <v>0.98750000000000004</v>
      </c>
      <c r="AA9">
        <f t="shared" si="5"/>
        <v>0.86660000000000004</v>
      </c>
      <c r="AB9">
        <f t="shared" si="0"/>
        <v>0.92576999999999998</v>
      </c>
    </row>
    <row r="10" spans="1:28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844.45652651786804</v>
      </c>
      <c r="U10">
        <v>5</v>
      </c>
      <c r="V10">
        <f t="shared" si="1"/>
        <v>183.09321884210527</v>
      </c>
      <c r="W10">
        <f t="shared" si="2"/>
        <v>207.89361863157896</v>
      </c>
      <c r="X10">
        <f t="shared" si="3"/>
        <v>194.48353315789473</v>
      </c>
      <c r="Z10">
        <f t="shared" si="4"/>
        <v>0.98868999999999996</v>
      </c>
      <c r="AA10">
        <f t="shared" si="5"/>
        <v>0.86553999999999998</v>
      </c>
      <c r="AB10">
        <f t="shared" si="0"/>
        <v>0.92593999999999999</v>
      </c>
    </row>
    <row r="11" spans="1:28" x14ac:dyDescent="0.25">
      <c r="A11">
        <v>-29</v>
      </c>
      <c r="B11">
        <v>0.90436000000000005</v>
      </c>
      <c r="C11">
        <v>149.8158</v>
      </c>
      <c r="D11">
        <v>33.3705</v>
      </c>
      <c r="E11">
        <v>44.421500000000002</v>
      </c>
      <c r="F11">
        <v>4.0399999999999998E-2</v>
      </c>
      <c r="G11">
        <v>6.2678000000000003</v>
      </c>
      <c r="H11">
        <v>2.2833999999999999</v>
      </c>
      <c r="I11">
        <v>161.38319999999999</v>
      </c>
      <c r="J11">
        <v>3.2812999999999999</v>
      </c>
      <c r="K11">
        <v>1</v>
      </c>
      <c r="L11">
        <v>0</v>
      </c>
      <c r="M11">
        <v>4.4382999999999999</v>
      </c>
      <c r="N11" t="b">
        <v>1</v>
      </c>
      <c r="O11" t="b">
        <v>1</v>
      </c>
      <c r="P11">
        <v>31.47768836405675</v>
      </c>
      <c r="Q11">
        <v>763.16333651542664</v>
      </c>
      <c r="U11">
        <v>8</v>
      </c>
      <c r="V11">
        <f t="shared" si="1"/>
        <v>180.16569542105262</v>
      </c>
      <c r="W11">
        <f t="shared" si="2"/>
        <v>204.5916015263158</v>
      </c>
      <c r="X11">
        <f t="shared" si="3"/>
        <v>191.38086263157894</v>
      </c>
      <c r="Z11">
        <f t="shared" si="4"/>
        <v>0.98751999999999995</v>
      </c>
      <c r="AA11">
        <f t="shared" si="5"/>
        <v>0.86443000000000003</v>
      </c>
      <c r="AB11">
        <f t="shared" si="0"/>
        <v>0.92483000000000004</v>
      </c>
    </row>
    <row r="12" spans="1:28" x14ac:dyDescent="0.25">
      <c r="A12">
        <v>-25</v>
      </c>
      <c r="B12">
        <v>0.96496999999999999</v>
      </c>
      <c r="C12">
        <v>159.85740000000001</v>
      </c>
      <c r="D12">
        <v>33.963000000000001</v>
      </c>
      <c r="E12">
        <v>46.757800000000003</v>
      </c>
      <c r="F12">
        <v>4.0300000000000002E-2</v>
      </c>
      <c r="G12">
        <v>6.2891000000000004</v>
      </c>
      <c r="H12">
        <v>1.4121999999999999</v>
      </c>
      <c r="I12">
        <v>168.16130000000001</v>
      </c>
      <c r="J12">
        <v>3.5581</v>
      </c>
      <c r="K12">
        <v>1</v>
      </c>
      <c r="L12">
        <v>0</v>
      </c>
      <c r="M12">
        <v>4.4335000000000004</v>
      </c>
      <c r="N12" t="b">
        <v>1</v>
      </c>
      <c r="O12" t="b">
        <v>1</v>
      </c>
      <c r="P12">
        <v>31.47768836405675</v>
      </c>
      <c r="Q12">
        <v>1221.2274475097661</v>
      </c>
      <c r="U12" s="23" t="s">
        <v>53</v>
      </c>
    </row>
    <row r="13" spans="1:28" x14ac:dyDescent="0.25">
      <c r="A13">
        <v>-20</v>
      </c>
      <c r="B13">
        <v>1.0067999999999999</v>
      </c>
      <c r="C13">
        <v>166.78649999999999</v>
      </c>
      <c r="D13">
        <v>34.088299999999997</v>
      </c>
      <c r="E13">
        <v>50.121299999999998</v>
      </c>
      <c r="F13">
        <v>4.0300000000000002E-2</v>
      </c>
      <c r="G13">
        <v>6.3037999999999998</v>
      </c>
      <c r="H13">
        <v>0.85840000000000005</v>
      </c>
      <c r="I13">
        <v>173.2354</v>
      </c>
      <c r="J13">
        <v>4.2168999999999999</v>
      </c>
      <c r="K13">
        <v>1</v>
      </c>
      <c r="L13">
        <v>0</v>
      </c>
      <c r="M13">
        <v>4.4352999999999998</v>
      </c>
      <c r="N13" t="b">
        <v>1</v>
      </c>
      <c r="O13" t="b">
        <v>1</v>
      </c>
      <c r="P13">
        <v>31.47768836405675</v>
      </c>
      <c r="Q13">
        <v>1419.5405976772311</v>
      </c>
      <c r="U13" s="23" t="s">
        <v>54</v>
      </c>
      <c r="W13" s="24" t="s">
        <v>55</v>
      </c>
    </row>
    <row r="14" spans="1:28" ht="30" x14ac:dyDescent="0.25">
      <c r="A14">
        <v>-15</v>
      </c>
      <c r="B14">
        <v>1.00017</v>
      </c>
      <c r="C14">
        <v>165.68879999999999</v>
      </c>
      <c r="D14">
        <v>34.094900000000003</v>
      </c>
      <c r="E14">
        <v>52.524099999999997</v>
      </c>
      <c r="F14">
        <v>4.0399999999999998E-2</v>
      </c>
      <c r="G14">
        <v>6.3014000000000001</v>
      </c>
      <c r="H14">
        <v>0.79800000000000004</v>
      </c>
      <c r="I14">
        <v>173.4239</v>
      </c>
      <c r="J14">
        <v>4.8753000000000002</v>
      </c>
      <c r="K14">
        <v>1</v>
      </c>
      <c r="L14">
        <v>0</v>
      </c>
      <c r="M14">
        <v>4.4382000000000001</v>
      </c>
      <c r="N14" t="b">
        <v>1</v>
      </c>
      <c r="O14" t="b">
        <v>1</v>
      </c>
      <c r="P14">
        <v>31.47768836405675</v>
      </c>
      <c r="Q14">
        <v>1032.481412887573</v>
      </c>
      <c r="V14" s="18" t="s">
        <v>46</v>
      </c>
      <c r="W14" s="19" t="s">
        <v>47</v>
      </c>
      <c r="X14" s="20" t="s">
        <v>48</v>
      </c>
    </row>
    <row r="15" spans="1:28" x14ac:dyDescent="0.25">
      <c r="A15">
        <v>-10</v>
      </c>
      <c r="B15">
        <v>0.99268999999999996</v>
      </c>
      <c r="C15">
        <v>164.4496</v>
      </c>
      <c r="D15">
        <v>34.079799999999999</v>
      </c>
      <c r="E15">
        <v>54.7727</v>
      </c>
      <c r="F15">
        <v>4.0399999999999998E-2</v>
      </c>
      <c r="G15">
        <v>6.2988</v>
      </c>
      <c r="H15">
        <v>0.73629999999999995</v>
      </c>
      <c r="I15">
        <v>173.67519999999999</v>
      </c>
      <c r="J15">
        <v>5.5332999999999997</v>
      </c>
      <c r="K15">
        <v>1</v>
      </c>
      <c r="L15">
        <v>0</v>
      </c>
      <c r="M15">
        <v>4.4387999999999996</v>
      </c>
      <c r="N15" t="b">
        <v>1</v>
      </c>
      <c r="O15" t="b">
        <v>1</v>
      </c>
      <c r="P15">
        <v>31.47768836405675</v>
      </c>
      <c r="Q15">
        <v>542.89909100532532</v>
      </c>
      <c r="U15">
        <v>-29</v>
      </c>
      <c r="V15">
        <f>C65+E65*0.99-F65/0.95-G65-H65/0.95</f>
        <v>205.46111947368419</v>
      </c>
      <c r="W15">
        <f>C74+E74*0.99-F74/0.95-G74-H74/0.95</f>
        <v>205.89500236842102</v>
      </c>
      <c r="X15">
        <f>C56+E56*0.99-F56/0.95-G56-H56/0.95</f>
        <v>206.11112036842104</v>
      </c>
    </row>
    <row r="16" spans="1:28" x14ac:dyDescent="0.25">
      <c r="A16">
        <v>-5</v>
      </c>
      <c r="B16">
        <v>0.98914000000000002</v>
      </c>
      <c r="C16">
        <v>163.86160000000001</v>
      </c>
      <c r="D16">
        <v>34.046799999999998</v>
      </c>
      <c r="E16">
        <v>56.7746</v>
      </c>
      <c r="F16">
        <v>4.0399999999999998E-2</v>
      </c>
      <c r="G16">
        <v>6.2976000000000001</v>
      </c>
      <c r="H16">
        <v>0.69030000000000002</v>
      </c>
      <c r="I16">
        <v>174.00640000000001</v>
      </c>
      <c r="J16">
        <v>6.1910999999999996</v>
      </c>
      <c r="K16">
        <v>1</v>
      </c>
      <c r="L16">
        <v>0</v>
      </c>
      <c r="M16">
        <v>4.4439000000000002</v>
      </c>
      <c r="N16" t="b">
        <v>1</v>
      </c>
      <c r="O16" t="b">
        <v>1</v>
      </c>
      <c r="P16">
        <v>31.47768836405675</v>
      </c>
      <c r="Q16">
        <v>1197.3637804985051</v>
      </c>
      <c r="U16">
        <v>-25</v>
      </c>
      <c r="V16">
        <f t="shared" ref="V16:V23" si="6">C66+E66*0.99-F66/0.95-G66-H66/0.95</f>
        <v>205.65000347368419</v>
      </c>
      <c r="W16">
        <f t="shared" ref="W16:W23" si="7">C75+E75*0.99-F75/0.95-G75-H75/0.95</f>
        <v>205.82975094736841</v>
      </c>
      <c r="X16">
        <f t="shared" ref="X16:X23" si="8">C57+E57*0.99-F57/0.95-G57-H57/0.95</f>
        <v>206.0977649473684</v>
      </c>
    </row>
    <row r="17" spans="1:28" x14ac:dyDescent="0.25">
      <c r="A17">
        <v>0</v>
      </c>
      <c r="B17">
        <v>0.98750000000000004</v>
      </c>
      <c r="C17">
        <v>162.251</v>
      </c>
      <c r="D17">
        <v>33.9938</v>
      </c>
      <c r="E17">
        <v>57.872</v>
      </c>
      <c r="F17">
        <v>4.0399999999999998E-2</v>
      </c>
      <c r="G17">
        <v>6.2941000000000003</v>
      </c>
      <c r="H17">
        <v>0.69610000000000005</v>
      </c>
      <c r="I17">
        <v>174.4417</v>
      </c>
      <c r="J17">
        <v>6.8487</v>
      </c>
      <c r="K17">
        <v>1</v>
      </c>
      <c r="L17">
        <v>0</v>
      </c>
      <c r="M17">
        <v>4.4417999999999997</v>
      </c>
      <c r="N17" t="b">
        <v>1</v>
      </c>
      <c r="O17" t="b">
        <v>1</v>
      </c>
      <c r="P17">
        <v>31.47768836405675</v>
      </c>
      <c r="Q17">
        <v>967.54755926132202</v>
      </c>
      <c r="U17">
        <v>-20</v>
      </c>
      <c r="V17">
        <f t="shared" si="6"/>
        <v>207.63489736842104</v>
      </c>
      <c r="W17">
        <f t="shared" si="7"/>
        <v>207.74925857894738</v>
      </c>
      <c r="X17">
        <f t="shared" si="8"/>
        <v>207.95203905263156</v>
      </c>
    </row>
    <row r="18" spans="1:28" x14ac:dyDescent="0.25">
      <c r="A18">
        <v>5</v>
      </c>
      <c r="B18">
        <v>0.98868999999999996</v>
      </c>
      <c r="C18">
        <v>157.97970000000001</v>
      </c>
      <c r="D18">
        <v>33.814999999999998</v>
      </c>
      <c r="E18">
        <v>57.543399999999998</v>
      </c>
      <c r="F18">
        <v>4.0399999999999998E-2</v>
      </c>
      <c r="G18">
        <v>6.2850999999999999</v>
      </c>
      <c r="H18">
        <v>0.69010000000000005</v>
      </c>
      <c r="I18">
        <v>174.44220000000001</v>
      </c>
      <c r="J18">
        <v>7.0223000000000004</v>
      </c>
      <c r="K18">
        <v>1</v>
      </c>
      <c r="L18">
        <v>0</v>
      </c>
      <c r="M18">
        <v>4.4451999999999998</v>
      </c>
      <c r="N18" t="b">
        <v>1</v>
      </c>
      <c r="O18" t="b">
        <v>1</v>
      </c>
      <c r="P18">
        <v>31.563051022635651</v>
      </c>
      <c r="Q18">
        <v>1591.0781493186951</v>
      </c>
      <c r="U18">
        <v>-15</v>
      </c>
      <c r="V18">
        <f t="shared" si="6"/>
        <v>210.373074</v>
      </c>
      <c r="W18">
        <f t="shared" si="7"/>
        <v>210.7390669473684</v>
      </c>
      <c r="X18">
        <f t="shared" si="8"/>
        <v>210.7499690526316</v>
      </c>
    </row>
    <row r="19" spans="1:28" x14ac:dyDescent="0.25">
      <c r="A19">
        <v>8</v>
      </c>
      <c r="B19">
        <v>0.98751999999999995</v>
      </c>
      <c r="C19">
        <v>155.1148</v>
      </c>
      <c r="D19">
        <v>33.683100000000003</v>
      </c>
      <c r="E19">
        <v>57.130899999999997</v>
      </c>
      <c r="F19">
        <v>4.0399999999999998E-2</v>
      </c>
      <c r="G19">
        <v>6.2789999999999999</v>
      </c>
      <c r="H19">
        <v>0.72319999999999995</v>
      </c>
      <c r="I19">
        <v>173.7689</v>
      </c>
      <c r="J19">
        <v>6.9997999999999996</v>
      </c>
      <c r="K19">
        <v>1</v>
      </c>
      <c r="L19">
        <v>0</v>
      </c>
      <c r="M19">
        <v>4.4420999999999999</v>
      </c>
      <c r="N19" t="b">
        <v>1</v>
      </c>
      <c r="O19" t="b">
        <v>1</v>
      </c>
      <c r="P19">
        <v>31.589662593101721</v>
      </c>
      <c r="Q19">
        <v>1949.6331775188451</v>
      </c>
      <c r="U19">
        <v>-10</v>
      </c>
      <c r="V19">
        <f t="shared" si="6"/>
        <v>213.02173968421053</v>
      </c>
      <c r="W19">
        <f t="shared" si="7"/>
        <v>213.57349178947371</v>
      </c>
      <c r="X19">
        <f t="shared" si="8"/>
        <v>213.40532410526316</v>
      </c>
    </row>
    <row r="20" spans="1:28" x14ac:dyDescent="0.25">
      <c r="A20">
        <v>-29</v>
      </c>
      <c r="B20">
        <v>0.83579000000000003</v>
      </c>
      <c r="C20">
        <v>138.4572</v>
      </c>
      <c r="D20">
        <v>32.421399999999998</v>
      </c>
      <c r="E20">
        <v>41.711399999999998</v>
      </c>
      <c r="F20">
        <v>4.0300000000000002E-2</v>
      </c>
      <c r="G20">
        <v>6.2436999999999996</v>
      </c>
      <c r="H20">
        <v>2.6696</v>
      </c>
      <c r="I20">
        <v>154.58519999999999</v>
      </c>
      <c r="J20">
        <v>0</v>
      </c>
      <c r="K20">
        <v>2</v>
      </c>
      <c r="L20">
        <v>0</v>
      </c>
      <c r="M20">
        <v>4.4333999999999998</v>
      </c>
      <c r="N20" t="b">
        <v>1</v>
      </c>
      <c r="O20" t="b">
        <v>1</v>
      </c>
      <c r="P20">
        <v>0</v>
      </c>
      <c r="Q20">
        <v>1397.3782615661621</v>
      </c>
      <c r="U20">
        <v>-5</v>
      </c>
      <c r="V20">
        <f t="shared" si="6"/>
        <v>215.14755457894736</v>
      </c>
      <c r="W20">
        <f t="shared" si="7"/>
        <v>215.92391768421052</v>
      </c>
      <c r="X20">
        <f t="shared" si="8"/>
        <v>215.56180394736842</v>
      </c>
    </row>
    <row r="21" spans="1:28" x14ac:dyDescent="0.25">
      <c r="A21">
        <v>-25</v>
      </c>
      <c r="B21">
        <v>0.88597000000000004</v>
      </c>
      <c r="C21">
        <v>146.7705</v>
      </c>
      <c r="D21">
        <v>33.14</v>
      </c>
      <c r="E21">
        <v>43.725499999999997</v>
      </c>
      <c r="F21">
        <v>4.0300000000000002E-2</v>
      </c>
      <c r="G21">
        <v>6.2613000000000003</v>
      </c>
      <c r="H21">
        <v>2.3895</v>
      </c>
      <c r="I21">
        <v>160.87520000000001</v>
      </c>
      <c r="J21">
        <v>0</v>
      </c>
      <c r="K21">
        <v>2</v>
      </c>
      <c r="L21">
        <v>0</v>
      </c>
      <c r="M21">
        <v>4.4344000000000001</v>
      </c>
      <c r="N21" t="b">
        <v>1</v>
      </c>
      <c r="O21" t="b">
        <v>1</v>
      </c>
      <c r="P21">
        <v>0</v>
      </c>
      <c r="Q21">
        <v>335.35101437568659</v>
      </c>
      <c r="U21">
        <v>0</v>
      </c>
      <c r="V21">
        <f t="shared" si="6"/>
        <v>214.94525942105264</v>
      </c>
      <c r="W21">
        <f t="shared" si="7"/>
        <v>215.83332221052632</v>
      </c>
      <c r="X21">
        <f t="shared" si="8"/>
        <v>215.34508489473683</v>
      </c>
    </row>
    <row r="22" spans="1:28" x14ac:dyDescent="0.25">
      <c r="A22">
        <v>-20</v>
      </c>
      <c r="B22">
        <v>0.91874999999999996</v>
      </c>
      <c r="C22">
        <v>152.1995</v>
      </c>
      <c r="D22">
        <v>33.555999999999997</v>
      </c>
      <c r="E22">
        <v>46.749000000000002</v>
      </c>
      <c r="F22">
        <v>3.9899999999999998E-2</v>
      </c>
      <c r="G22">
        <v>6.2728000000000002</v>
      </c>
      <c r="H22">
        <v>1.8539000000000001</v>
      </c>
      <c r="I22">
        <v>164.8973</v>
      </c>
      <c r="J22">
        <v>0</v>
      </c>
      <c r="K22">
        <v>2</v>
      </c>
      <c r="L22">
        <v>0</v>
      </c>
      <c r="M22">
        <v>4.391</v>
      </c>
      <c r="N22" t="b">
        <v>1</v>
      </c>
      <c r="O22" t="b">
        <v>1</v>
      </c>
      <c r="P22">
        <v>0</v>
      </c>
      <c r="Q22">
        <v>568.58464097976685</v>
      </c>
      <c r="U22">
        <v>5</v>
      </c>
      <c r="V22">
        <f t="shared" si="6"/>
        <v>210.04876426315786</v>
      </c>
      <c r="W22">
        <f t="shared" si="7"/>
        <v>210.63135063157893</v>
      </c>
      <c r="X22">
        <f t="shared" si="8"/>
        <v>210.25308473684208</v>
      </c>
    </row>
    <row r="23" spans="1:28" x14ac:dyDescent="0.25">
      <c r="A23">
        <v>-15</v>
      </c>
      <c r="B23">
        <v>0.90371999999999997</v>
      </c>
      <c r="C23">
        <v>149.7097</v>
      </c>
      <c r="D23">
        <v>33.3812</v>
      </c>
      <c r="E23">
        <v>48.882199999999997</v>
      </c>
      <c r="F23">
        <v>4.02E-2</v>
      </c>
      <c r="G23">
        <v>6.2675000000000001</v>
      </c>
      <c r="H23">
        <v>1.8775999999999999</v>
      </c>
      <c r="I23">
        <v>164.0239</v>
      </c>
      <c r="J23">
        <v>0</v>
      </c>
      <c r="K23">
        <v>2</v>
      </c>
      <c r="L23">
        <v>0</v>
      </c>
      <c r="M23">
        <v>4.4156000000000004</v>
      </c>
      <c r="N23" t="b">
        <v>1</v>
      </c>
      <c r="O23" t="b">
        <v>1</v>
      </c>
      <c r="P23">
        <v>0</v>
      </c>
      <c r="Q23">
        <v>525.20493030548096</v>
      </c>
      <c r="U23">
        <v>8</v>
      </c>
      <c r="V23">
        <f t="shared" si="6"/>
        <v>206.95603278947368</v>
      </c>
      <c r="W23">
        <f t="shared" si="7"/>
        <v>207.42678673684208</v>
      </c>
      <c r="X23">
        <f t="shared" si="8"/>
        <v>207.10366384210528</v>
      </c>
    </row>
    <row r="24" spans="1:28" ht="60" x14ac:dyDescent="0.25">
      <c r="A24">
        <v>-10</v>
      </c>
      <c r="B24">
        <v>0.88756000000000002</v>
      </c>
      <c r="C24">
        <v>147.0335</v>
      </c>
      <c r="D24">
        <v>33.165599999999998</v>
      </c>
      <c r="E24">
        <v>50.898299999999999</v>
      </c>
      <c r="F24">
        <v>4.0399999999999998E-2</v>
      </c>
      <c r="G24">
        <v>6.2618999999999998</v>
      </c>
      <c r="H24">
        <v>1.8960999999999999</v>
      </c>
      <c r="I24">
        <v>163.14869999999999</v>
      </c>
      <c r="J24">
        <v>0</v>
      </c>
      <c r="K24">
        <v>2</v>
      </c>
      <c r="L24">
        <v>0</v>
      </c>
      <c r="M24">
        <v>4.4432999999999998</v>
      </c>
      <c r="N24" t="b">
        <v>1</v>
      </c>
      <c r="O24" t="b">
        <v>1</v>
      </c>
      <c r="P24">
        <v>0</v>
      </c>
      <c r="Q24">
        <v>526.29299688339233</v>
      </c>
      <c r="U24" s="22" t="s">
        <v>51</v>
      </c>
      <c r="V24" t="s">
        <v>57</v>
      </c>
      <c r="W24" t="s">
        <v>56</v>
      </c>
      <c r="Z24" t="s">
        <v>58</v>
      </c>
    </row>
    <row r="25" spans="1:28" ht="45" x14ac:dyDescent="0.25">
      <c r="A25">
        <v>-5</v>
      </c>
      <c r="B25">
        <v>0.87578</v>
      </c>
      <c r="C25">
        <v>145.0812</v>
      </c>
      <c r="D25">
        <v>32.980699999999999</v>
      </c>
      <c r="E25">
        <v>52.724800000000002</v>
      </c>
      <c r="F25">
        <v>4.0399999999999998E-2</v>
      </c>
      <c r="G25">
        <v>6.2576999999999998</v>
      </c>
      <c r="H25">
        <v>1.8366</v>
      </c>
      <c r="I25">
        <v>162.27199999999999</v>
      </c>
      <c r="J25">
        <v>0</v>
      </c>
      <c r="K25">
        <v>2</v>
      </c>
      <c r="L25">
        <v>0</v>
      </c>
      <c r="M25">
        <v>4.4420999999999999</v>
      </c>
      <c r="N25" t="b">
        <v>1</v>
      </c>
      <c r="O25" t="b">
        <v>1</v>
      </c>
      <c r="P25">
        <v>0</v>
      </c>
      <c r="Q25">
        <v>1246.986060619354</v>
      </c>
      <c r="V25" s="18" t="s">
        <v>46</v>
      </c>
      <c r="W25" s="19" t="s">
        <v>47</v>
      </c>
      <c r="X25" s="20" t="s">
        <v>48</v>
      </c>
      <c r="Z25" s="18" t="s">
        <v>46</v>
      </c>
      <c r="AA25" s="19" t="s">
        <v>47</v>
      </c>
      <c r="AB25" s="20" t="s">
        <v>48</v>
      </c>
    </row>
    <row r="26" spans="1:28" x14ac:dyDescent="0.25">
      <c r="A26">
        <v>0</v>
      </c>
      <c r="B26">
        <v>0.86660000000000004</v>
      </c>
      <c r="C26">
        <v>142.38650000000001</v>
      </c>
      <c r="D26">
        <v>32.805399999999999</v>
      </c>
      <c r="E26">
        <v>53.779800000000002</v>
      </c>
      <c r="F26">
        <v>4.0800000000000003E-2</v>
      </c>
      <c r="G26">
        <v>6.2519999999999998</v>
      </c>
      <c r="H26">
        <v>1.8832</v>
      </c>
      <c r="I26">
        <v>161.3939</v>
      </c>
      <c r="J26">
        <v>0</v>
      </c>
      <c r="K26">
        <v>2</v>
      </c>
      <c r="L26">
        <v>0</v>
      </c>
      <c r="M26">
        <v>4.4874999999999998</v>
      </c>
      <c r="N26" t="b">
        <v>1</v>
      </c>
      <c r="O26" t="b">
        <v>1</v>
      </c>
      <c r="P26">
        <v>0</v>
      </c>
      <c r="Q26">
        <v>491.09641790390009</v>
      </c>
      <c r="U26">
        <v>-29</v>
      </c>
      <c r="V26">
        <f>C38+E38*0.99-F38/0.95-G38-H38/0.95</f>
        <v>189.59543726315792</v>
      </c>
      <c r="W26">
        <f>C47+E47*0.99-F47/0.95-G47-H47/0.95</f>
        <v>165.80695547368421</v>
      </c>
      <c r="X26">
        <f>C29+E29*0.99-F29/0.95-G29-H29/0.95</f>
        <v>175.94346610526313</v>
      </c>
      <c r="Z26">
        <f>B38</f>
        <v>0.92595000000000005</v>
      </c>
      <c r="AA26">
        <f>B47</f>
        <v>0.80940999999999996</v>
      </c>
      <c r="AB26">
        <f t="shared" ref="AB26:AB34" si="9">B29</f>
        <v>0.85985999999999996</v>
      </c>
    </row>
    <row r="27" spans="1:28" x14ac:dyDescent="0.25">
      <c r="A27">
        <v>5</v>
      </c>
      <c r="B27">
        <v>0.86553999999999998</v>
      </c>
      <c r="C27">
        <v>138.3015</v>
      </c>
      <c r="D27">
        <v>32.615099999999998</v>
      </c>
      <c r="E27">
        <v>53.751800000000003</v>
      </c>
      <c r="F27">
        <v>4.0899999999999999E-2</v>
      </c>
      <c r="G27">
        <v>6.2432999999999996</v>
      </c>
      <c r="H27">
        <v>2.0293999999999999</v>
      </c>
      <c r="I27">
        <v>160.94589999999999</v>
      </c>
      <c r="J27">
        <v>0</v>
      </c>
      <c r="K27">
        <v>2</v>
      </c>
      <c r="L27">
        <v>0</v>
      </c>
      <c r="M27">
        <v>4.5014000000000003</v>
      </c>
      <c r="N27" t="b">
        <v>1</v>
      </c>
      <c r="O27" t="b">
        <v>1</v>
      </c>
      <c r="P27">
        <v>0</v>
      </c>
      <c r="Q27">
        <v>553.05855274200439</v>
      </c>
      <c r="U27">
        <v>-25</v>
      </c>
      <c r="V27">
        <f t="shared" ref="V27:V34" si="10">C39+E39*0.99-F39/0.95-G39-H39/0.95</f>
        <v>202.99088831578948</v>
      </c>
      <c r="W27">
        <f t="shared" ref="W27:W34" si="11">C48+E48*0.99-F48/0.95-G48-H48/0.95</f>
        <v>175.89865321052633</v>
      </c>
      <c r="X27">
        <f t="shared" ref="X27:X34" si="12">C30+E30*0.99-F30/0.95-G30-H30/0.95</f>
        <v>188.37498305263159</v>
      </c>
      <c r="Z27">
        <f t="shared" ref="Z27:Z34" si="13">B39</f>
        <v>0.98726000000000003</v>
      </c>
      <c r="AA27">
        <f t="shared" ref="AA27:AA34" si="14">B48</f>
        <v>0.85819000000000001</v>
      </c>
      <c r="AB27">
        <f t="shared" si="9"/>
        <v>0.91771000000000003</v>
      </c>
    </row>
    <row r="28" spans="1:28" x14ac:dyDescent="0.25">
      <c r="A28">
        <v>8</v>
      </c>
      <c r="B28">
        <v>0.86443000000000003</v>
      </c>
      <c r="C28">
        <v>135.78149999999999</v>
      </c>
      <c r="D28">
        <v>32.475200000000001</v>
      </c>
      <c r="E28">
        <v>53.447299999999998</v>
      </c>
      <c r="F28">
        <v>4.1000000000000002E-2</v>
      </c>
      <c r="G28">
        <v>6.2380000000000004</v>
      </c>
      <c r="H28">
        <v>2.1351</v>
      </c>
      <c r="I28">
        <v>160.28809999999999</v>
      </c>
      <c r="J28">
        <v>0</v>
      </c>
      <c r="K28">
        <v>2</v>
      </c>
      <c r="L28">
        <v>0</v>
      </c>
      <c r="M28">
        <v>4.5044000000000004</v>
      </c>
      <c r="N28" t="b">
        <v>1</v>
      </c>
      <c r="O28" t="b">
        <v>1</v>
      </c>
      <c r="P28">
        <v>0</v>
      </c>
      <c r="Q28">
        <v>618.10182666778564</v>
      </c>
      <c r="U28">
        <v>-20</v>
      </c>
      <c r="V28">
        <f t="shared" si="10"/>
        <v>213.27244157894739</v>
      </c>
      <c r="W28">
        <f t="shared" si="11"/>
        <v>185.2678536315789</v>
      </c>
      <c r="X28">
        <f t="shared" si="12"/>
        <v>198.82669163157897</v>
      </c>
      <c r="Z28">
        <f t="shared" si="13"/>
        <v>1.0267599999999999</v>
      </c>
      <c r="AA28">
        <f t="shared" si="14"/>
        <v>0.89385999999999999</v>
      </c>
      <c r="AB28">
        <f t="shared" si="9"/>
        <v>0.95733000000000001</v>
      </c>
    </row>
    <row r="29" spans="1:28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589.89365458488464</v>
      </c>
      <c r="U29">
        <v>-15</v>
      </c>
      <c r="V29">
        <f t="shared" si="10"/>
        <v>213.87741436842106</v>
      </c>
      <c r="W29">
        <f t="shared" si="11"/>
        <v>185.96757157894734</v>
      </c>
      <c r="X29">
        <f t="shared" si="12"/>
        <v>199.50516705263158</v>
      </c>
      <c r="Z29">
        <f t="shared" si="13"/>
        <v>1.01651</v>
      </c>
      <c r="AA29">
        <f t="shared" si="14"/>
        <v>0.88453000000000004</v>
      </c>
      <c r="AB29">
        <f t="shared" si="9"/>
        <v>0.94764999999999999</v>
      </c>
    </row>
    <row r="30" spans="1:28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1492.3920226097109</v>
      </c>
      <c r="U30">
        <v>-10</v>
      </c>
      <c r="V30">
        <f t="shared" si="10"/>
        <v>213.95699310526317</v>
      </c>
      <c r="W30">
        <f t="shared" si="11"/>
        <v>186.45210068421056</v>
      </c>
      <c r="X30">
        <f t="shared" si="12"/>
        <v>199.89263457894737</v>
      </c>
      <c r="Z30">
        <f t="shared" si="13"/>
        <v>1.0044200000000001</v>
      </c>
      <c r="AA30">
        <f t="shared" si="14"/>
        <v>0.87446000000000002</v>
      </c>
      <c r="AB30">
        <f t="shared" si="9"/>
        <v>0.93705000000000005</v>
      </c>
    </row>
    <row r="31" spans="1:28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1466.3061988353729</v>
      </c>
      <c r="U31">
        <v>-5</v>
      </c>
      <c r="V31">
        <f t="shared" si="10"/>
        <v>214.35413436842106</v>
      </c>
      <c r="W31">
        <f t="shared" si="11"/>
        <v>187.47255468421051</v>
      </c>
      <c r="X31">
        <f t="shared" si="12"/>
        <v>200.80440578947366</v>
      </c>
      <c r="Z31">
        <f t="shared" si="13"/>
        <v>0.99594000000000005</v>
      </c>
      <c r="AA31">
        <f t="shared" si="14"/>
        <v>0.86821999999999999</v>
      </c>
      <c r="AB31">
        <f t="shared" si="9"/>
        <v>0.93044000000000004</v>
      </c>
    </row>
    <row r="32" spans="1:28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1105.047557592392</v>
      </c>
      <c r="U32">
        <v>0</v>
      </c>
      <c r="V32">
        <f t="shared" si="10"/>
        <v>212.74816468421051</v>
      </c>
      <c r="W32">
        <f t="shared" si="11"/>
        <v>186.92960926315791</v>
      </c>
      <c r="X32">
        <f t="shared" si="12"/>
        <v>199.85661726315791</v>
      </c>
      <c r="Z32">
        <f t="shared" si="13"/>
        <v>0.98887999999999998</v>
      </c>
      <c r="AA32">
        <f t="shared" si="14"/>
        <v>0.86456999999999995</v>
      </c>
      <c r="AB32">
        <f t="shared" si="9"/>
        <v>0.92576999999999998</v>
      </c>
    </row>
    <row r="33" spans="1:28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656.01751947402954</v>
      </c>
      <c r="U33">
        <v>5</v>
      </c>
      <c r="V33">
        <f t="shared" si="10"/>
        <v>207.86582815789473</v>
      </c>
      <c r="W33">
        <f t="shared" si="11"/>
        <v>183.02538742105264</v>
      </c>
      <c r="X33">
        <f t="shared" si="12"/>
        <v>195.40697715789474</v>
      </c>
      <c r="Z33">
        <f t="shared" si="13"/>
        <v>0.98858000000000001</v>
      </c>
      <c r="AA33">
        <f t="shared" si="14"/>
        <v>0.86528000000000005</v>
      </c>
      <c r="AB33">
        <f t="shared" si="9"/>
        <v>0.92593999999999999</v>
      </c>
    </row>
    <row r="34" spans="1:28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1353.866182327271</v>
      </c>
      <c r="U34">
        <v>8</v>
      </c>
      <c r="V34">
        <f t="shared" si="10"/>
        <v>204.57509142105263</v>
      </c>
      <c r="W34">
        <f t="shared" si="11"/>
        <v>180.10289394736841</v>
      </c>
      <c r="X34">
        <f t="shared" si="12"/>
        <v>192.28099663157894</v>
      </c>
      <c r="Z34">
        <f t="shared" si="13"/>
        <v>0.98743999999999998</v>
      </c>
      <c r="AA34">
        <f t="shared" si="14"/>
        <v>0.86411000000000004</v>
      </c>
      <c r="AB34">
        <f t="shared" si="9"/>
        <v>0.92483000000000004</v>
      </c>
    </row>
    <row r="35" spans="1:28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599.13651418685913</v>
      </c>
      <c r="U35" s="23" t="s">
        <v>54</v>
      </c>
      <c r="W35" s="24" t="s">
        <v>55</v>
      </c>
    </row>
    <row r="36" spans="1:28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759.76958870887756</v>
      </c>
      <c r="V36" s="18" t="s">
        <v>46</v>
      </c>
      <c r="W36" s="19" t="s">
        <v>47</v>
      </c>
      <c r="X36" s="20" t="s">
        <v>48</v>
      </c>
    </row>
    <row r="37" spans="1:28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842.09331274032593</v>
      </c>
      <c r="U37">
        <v>-29</v>
      </c>
      <c r="V37">
        <f>C92+E92*0.95-F92/0.95-G92-H92/0.95</f>
        <v>203.61126342105263</v>
      </c>
      <c r="W37">
        <f>C101+E101*0.99-F101/0.95-G101-H101/0.95</f>
        <v>206.62881199999998</v>
      </c>
      <c r="X37">
        <f>C83+E83*0.99-F83/0.95-G83-H83/0.95</f>
        <v>206.11112036842104</v>
      </c>
    </row>
    <row r="38" spans="1:28" x14ac:dyDescent="0.25">
      <c r="A38">
        <v>-29</v>
      </c>
      <c r="B38">
        <v>0.92595000000000005</v>
      </c>
      <c r="C38">
        <v>153.393</v>
      </c>
      <c r="D38">
        <v>33.620100000000001</v>
      </c>
      <c r="E38">
        <v>45.1068</v>
      </c>
      <c r="F38">
        <v>4.0399999999999998E-2</v>
      </c>
      <c r="G38">
        <v>6.2754000000000003</v>
      </c>
      <c r="H38">
        <v>2.0286</v>
      </c>
      <c r="I38">
        <v>163.47640000000001</v>
      </c>
      <c r="J38">
        <v>6.5</v>
      </c>
      <c r="K38">
        <v>1</v>
      </c>
      <c r="L38">
        <v>0</v>
      </c>
      <c r="M38">
        <v>4.4371</v>
      </c>
      <c r="N38" t="b">
        <v>0</v>
      </c>
      <c r="O38" t="b">
        <v>1</v>
      </c>
      <c r="P38">
        <v>30.87621354677847</v>
      </c>
      <c r="Q38">
        <v>1619.5579075813289</v>
      </c>
      <c r="U38">
        <v>-25</v>
      </c>
      <c r="V38">
        <f t="shared" ref="V38:V45" si="15">C93+E93*0.95-F93/0.95-G93-H93/0.95</f>
        <v>203.77458868421053</v>
      </c>
      <c r="W38">
        <f t="shared" ref="W38:W45" si="16">C102+E102*0.99-F102/0.95-G102-H102/0.95</f>
        <v>206.49171163157894</v>
      </c>
      <c r="X38">
        <f t="shared" ref="X38:X45" si="17">C84+E84*0.99-F84/0.95-G84-H84/0.95</f>
        <v>206.0977649473684</v>
      </c>
    </row>
    <row r="39" spans="1:28" x14ac:dyDescent="0.25">
      <c r="A39">
        <v>-25</v>
      </c>
      <c r="B39">
        <v>0.98726000000000003</v>
      </c>
      <c r="C39">
        <v>163.55019999999999</v>
      </c>
      <c r="D39">
        <v>34.063400000000001</v>
      </c>
      <c r="E39">
        <v>47.473799999999997</v>
      </c>
      <c r="F39">
        <v>4.0300000000000002E-2</v>
      </c>
      <c r="G39">
        <v>6.2968999999999999</v>
      </c>
      <c r="H39">
        <v>1.1580999999999999</v>
      </c>
      <c r="I39">
        <v>170.3424</v>
      </c>
      <c r="J39">
        <v>6.7714999999999996</v>
      </c>
      <c r="K39">
        <v>1</v>
      </c>
      <c r="L39">
        <v>0</v>
      </c>
      <c r="M39">
        <v>4.4340000000000002</v>
      </c>
      <c r="N39" t="b">
        <v>0</v>
      </c>
      <c r="O39" t="b">
        <v>1</v>
      </c>
      <c r="P39">
        <v>30.87621354677847</v>
      </c>
      <c r="Q39">
        <v>1479.47745680809</v>
      </c>
      <c r="U39">
        <v>-20</v>
      </c>
      <c r="V39">
        <f t="shared" si="15"/>
        <v>205.66373157894736</v>
      </c>
      <c r="W39">
        <f t="shared" si="16"/>
        <v>208.28318963157895</v>
      </c>
      <c r="X39">
        <f t="shared" si="17"/>
        <v>207.95203905263156</v>
      </c>
    </row>
    <row r="40" spans="1:28" x14ac:dyDescent="0.25">
      <c r="A40">
        <v>-20</v>
      </c>
      <c r="B40">
        <v>1.0267599999999999</v>
      </c>
      <c r="C40">
        <v>170.09350000000001</v>
      </c>
      <c r="D40">
        <v>34.021000000000001</v>
      </c>
      <c r="E40">
        <v>50.789000000000001</v>
      </c>
      <c r="F40">
        <v>4.0399999999999998E-2</v>
      </c>
      <c r="G40">
        <v>6.3108000000000004</v>
      </c>
      <c r="H40">
        <v>0.71140000000000003</v>
      </c>
      <c r="I40">
        <v>175.26730000000001</v>
      </c>
      <c r="J40">
        <v>6.9802999999999997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30.967821319509159</v>
      </c>
      <c r="Q40">
        <v>1378.039627552032</v>
      </c>
      <c r="U40">
        <v>-15</v>
      </c>
      <c r="V40">
        <f t="shared" si="15"/>
        <v>208.3007747368421</v>
      </c>
      <c r="W40">
        <f t="shared" si="16"/>
        <v>211.14234931578949</v>
      </c>
      <c r="X40">
        <f t="shared" si="17"/>
        <v>210.7499690526316</v>
      </c>
    </row>
    <row r="41" spans="1:28" x14ac:dyDescent="0.25">
      <c r="A41">
        <v>-15</v>
      </c>
      <c r="B41">
        <v>1.01651</v>
      </c>
      <c r="C41">
        <v>168.39519999999999</v>
      </c>
      <c r="D41">
        <v>34.070700000000002</v>
      </c>
      <c r="E41">
        <v>53.083300000000001</v>
      </c>
      <c r="F41">
        <v>4.0399999999999998E-2</v>
      </c>
      <c r="G41">
        <v>6.3071999999999999</v>
      </c>
      <c r="H41">
        <v>0.6845</v>
      </c>
      <c r="I41">
        <v>175.1028</v>
      </c>
      <c r="J41">
        <v>6.9939999999999998</v>
      </c>
      <c r="K41">
        <v>1</v>
      </c>
      <c r="L41">
        <v>0</v>
      </c>
      <c r="M41">
        <v>4.4385000000000003</v>
      </c>
      <c r="N41" t="b">
        <v>0</v>
      </c>
      <c r="O41" t="b">
        <v>1</v>
      </c>
      <c r="P41">
        <v>31.097112598121331</v>
      </c>
      <c r="Q41">
        <v>1172.725118875504</v>
      </c>
      <c r="U41">
        <v>-10</v>
      </c>
      <c r="V41">
        <f t="shared" si="15"/>
        <v>210.84673368421053</v>
      </c>
      <c r="W41">
        <f t="shared" si="16"/>
        <v>213.82637173684211</v>
      </c>
      <c r="X41">
        <f t="shared" si="17"/>
        <v>213.40532410526316</v>
      </c>
    </row>
    <row r="42" spans="1:28" x14ac:dyDescent="0.25">
      <c r="A42">
        <v>-10</v>
      </c>
      <c r="B42">
        <v>1.0044200000000001</v>
      </c>
      <c r="C42">
        <v>166.392</v>
      </c>
      <c r="D42">
        <v>34.086100000000002</v>
      </c>
      <c r="E42">
        <v>55.184899999999999</v>
      </c>
      <c r="F42">
        <v>4.0399999999999998E-2</v>
      </c>
      <c r="G42">
        <v>6.3029000000000002</v>
      </c>
      <c r="H42">
        <v>0.6865</v>
      </c>
      <c r="I42">
        <v>174.9374</v>
      </c>
      <c r="J42">
        <v>7.0076000000000001</v>
      </c>
      <c r="K42">
        <v>1</v>
      </c>
      <c r="L42">
        <v>0</v>
      </c>
      <c r="M42">
        <v>4.4381000000000004</v>
      </c>
      <c r="N42" t="b">
        <v>0</v>
      </c>
      <c r="O42" t="b">
        <v>1</v>
      </c>
      <c r="P42">
        <v>31.222680950709439</v>
      </c>
      <c r="Q42">
        <v>653.19108867645264</v>
      </c>
      <c r="U42">
        <v>-5</v>
      </c>
      <c r="V42">
        <f t="shared" si="15"/>
        <v>212.89725842105261</v>
      </c>
      <c r="W42">
        <f t="shared" si="16"/>
        <v>216.03560605263161</v>
      </c>
      <c r="X42">
        <f t="shared" si="17"/>
        <v>215.56180394736842</v>
      </c>
    </row>
    <row r="43" spans="1:28" x14ac:dyDescent="0.25">
      <c r="A43">
        <v>-5</v>
      </c>
      <c r="B43">
        <v>0.99594000000000005</v>
      </c>
      <c r="C43">
        <v>164.988</v>
      </c>
      <c r="D43">
        <v>34.058399999999999</v>
      </c>
      <c r="E43">
        <v>57.011299999999999</v>
      </c>
      <c r="F43">
        <v>4.0399999999999998E-2</v>
      </c>
      <c r="G43">
        <v>6.3</v>
      </c>
      <c r="H43">
        <v>0.69589999999999996</v>
      </c>
      <c r="I43">
        <v>174.77109999999999</v>
      </c>
      <c r="J43">
        <v>7.0210999999999997</v>
      </c>
      <c r="K43">
        <v>1</v>
      </c>
      <c r="L43">
        <v>0</v>
      </c>
      <c r="M43">
        <v>4.4461000000000004</v>
      </c>
      <c r="N43" t="b">
        <v>0</v>
      </c>
      <c r="O43" t="b">
        <v>1</v>
      </c>
      <c r="P43">
        <v>31.344483960046201</v>
      </c>
      <c r="Q43">
        <v>1192.400113344193</v>
      </c>
      <c r="U43">
        <v>0</v>
      </c>
      <c r="V43">
        <f t="shared" si="15"/>
        <v>212.64187052631578</v>
      </c>
      <c r="W43">
        <f t="shared" si="16"/>
        <v>215.85208836842105</v>
      </c>
      <c r="X43">
        <f t="shared" si="17"/>
        <v>215.34508489473683</v>
      </c>
    </row>
    <row r="44" spans="1:28" x14ac:dyDescent="0.25">
      <c r="A44">
        <v>0</v>
      </c>
      <c r="B44">
        <v>0.98887999999999998</v>
      </c>
      <c r="C44">
        <v>162.4776</v>
      </c>
      <c r="D44">
        <v>33.997300000000003</v>
      </c>
      <c r="E44">
        <v>57.920900000000003</v>
      </c>
      <c r="F44">
        <v>4.0399999999999998E-2</v>
      </c>
      <c r="G44">
        <v>6.2946</v>
      </c>
      <c r="H44">
        <v>0.69730000000000003</v>
      </c>
      <c r="I44">
        <v>174.60390000000001</v>
      </c>
      <c r="J44">
        <v>7.0343</v>
      </c>
      <c r="K44">
        <v>1</v>
      </c>
      <c r="L44">
        <v>0</v>
      </c>
      <c r="M44">
        <v>4.4459</v>
      </c>
      <c r="N44" t="b">
        <v>0</v>
      </c>
      <c r="O44" t="b">
        <v>1</v>
      </c>
      <c r="P44">
        <v>31.462466271928861</v>
      </c>
      <c r="Q44">
        <v>1172.8248205184941</v>
      </c>
      <c r="U44">
        <v>5</v>
      </c>
      <c r="V44">
        <f t="shared" si="15"/>
        <v>207.73829315789473</v>
      </c>
      <c r="W44">
        <f t="shared" si="16"/>
        <v>210.62738436842105</v>
      </c>
      <c r="X44">
        <f t="shared" si="17"/>
        <v>210.25308473684208</v>
      </c>
    </row>
    <row r="45" spans="1:28" x14ac:dyDescent="0.25">
      <c r="A45">
        <v>5</v>
      </c>
      <c r="B45">
        <v>0.98858000000000001</v>
      </c>
      <c r="C45">
        <v>157.9614</v>
      </c>
      <c r="D45">
        <v>33.814799999999998</v>
      </c>
      <c r="E45">
        <v>57.533499999999997</v>
      </c>
      <c r="F45">
        <v>4.0399999999999998E-2</v>
      </c>
      <c r="G45">
        <v>6.2850000000000001</v>
      </c>
      <c r="H45">
        <v>0.68989999999999996</v>
      </c>
      <c r="I45">
        <v>174.4357</v>
      </c>
      <c r="J45">
        <v>7.0472999999999999</v>
      </c>
      <c r="K45">
        <v>1</v>
      </c>
      <c r="L45">
        <v>0</v>
      </c>
      <c r="M45">
        <v>4.4391999999999996</v>
      </c>
      <c r="N45" t="b">
        <v>0</v>
      </c>
      <c r="O45" t="b">
        <v>1</v>
      </c>
      <c r="P45">
        <v>31.576558789367311</v>
      </c>
      <c r="Q45">
        <v>1873.837244749069</v>
      </c>
      <c r="U45">
        <v>8</v>
      </c>
      <c r="V45">
        <f t="shared" si="15"/>
        <v>204.65721105263157</v>
      </c>
      <c r="W45">
        <f t="shared" si="16"/>
        <v>207.42707121052632</v>
      </c>
      <c r="X45">
        <f t="shared" si="17"/>
        <v>207.10366384210528</v>
      </c>
    </row>
    <row r="46" spans="1:28" x14ac:dyDescent="0.25">
      <c r="A46">
        <v>8</v>
      </c>
      <c r="B46">
        <v>0.98743999999999998</v>
      </c>
      <c r="C46">
        <v>155.10230000000001</v>
      </c>
      <c r="D46">
        <v>33.682899999999997</v>
      </c>
      <c r="E46">
        <v>57.127699999999997</v>
      </c>
      <c r="F46">
        <v>4.0399999999999998E-2</v>
      </c>
      <c r="G46">
        <v>6.2789999999999999</v>
      </c>
      <c r="H46">
        <v>0.72399999999999998</v>
      </c>
      <c r="I46">
        <v>173.76310000000001</v>
      </c>
      <c r="J46">
        <v>7.0247999999999999</v>
      </c>
      <c r="K46">
        <v>1</v>
      </c>
      <c r="L46">
        <v>0</v>
      </c>
      <c r="M46">
        <v>4.4391999999999996</v>
      </c>
      <c r="N46" t="b">
        <v>0</v>
      </c>
      <c r="O46" t="b">
        <v>1</v>
      </c>
      <c r="P46">
        <v>31.603132164617111</v>
      </c>
      <c r="Q46">
        <v>2183.1839518547058</v>
      </c>
    </row>
    <row r="47" spans="1:28" x14ac:dyDescent="0.25">
      <c r="A47">
        <v>-29</v>
      </c>
      <c r="B47">
        <v>0.80940999999999996</v>
      </c>
      <c r="C47">
        <v>134.08619999999999</v>
      </c>
      <c r="D47">
        <v>32.032400000000003</v>
      </c>
      <c r="E47">
        <v>41.203400000000002</v>
      </c>
      <c r="F47">
        <v>4.0399999999999998E-2</v>
      </c>
      <c r="G47">
        <v>6.2343999999999999</v>
      </c>
      <c r="H47">
        <v>2.6539999999999999</v>
      </c>
      <c r="I47">
        <v>151.54470000000001</v>
      </c>
      <c r="J47">
        <v>0</v>
      </c>
      <c r="K47">
        <v>2</v>
      </c>
      <c r="L47">
        <v>0</v>
      </c>
      <c r="M47">
        <v>4.4370000000000003</v>
      </c>
      <c r="N47" t="b">
        <v>0</v>
      </c>
      <c r="O47" t="b">
        <v>1</v>
      </c>
      <c r="P47">
        <v>0</v>
      </c>
      <c r="Q47">
        <v>1327.519062519073</v>
      </c>
    </row>
    <row r="48" spans="1:28" x14ac:dyDescent="0.25">
      <c r="A48">
        <v>-25</v>
      </c>
      <c r="B48">
        <v>0.85819000000000001</v>
      </c>
      <c r="C48">
        <v>142.16720000000001</v>
      </c>
      <c r="D48">
        <v>32.753399999999999</v>
      </c>
      <c r="E48">
        <v>43.183100000000003</v>
      </c>
      <c r="F48">
        <v>3.9899999999999998E-2</v>
      </c>
      <c r="G48">
        <v>6.2515000000000001</v>
      </c>
      <c r="H48">
        <v>2.59</v>
      </c>
      <c r="I48">
        <v>157.84100000000001</v>
      </c>
      <c r="J48">
        <v>0</v>
      </c>
      <c r="K48">
        <v>2</v>
      </c>
      <c r="L48">
        <v>0</v>
      </c>
      <c r="M48">
        <v>4.3887999999999998</v>
      </c>
      <c r="N48" t="b">
        <v>0</v>
      </c>
      <c r="O48" t="b">
        <v>1</v>
      </c>
      <c r="P48">
        <v>0</v>
      </c>
      <c r="Q48">
        <v>599.04770970344543</v>
      </c>
    </row>
    <row r="49" spans="1:17" x14ac:dyDescent="0.25">
      <c r="A49">
        <v>-20</v>
      </c>
      <c r="B49">
        <v>0.89385999999999999</v>
      </c>
      <c r="C49">
        <v>148.07749999999999</v>
      </c>
      <c r="D49">
        <v>33.252600000000001</v>
      </c>
      <c r="E49">
        <v>46.249899999999997</v>
      </c>
      <c r="F49">
        <v>0.04</v>
      </c>
      <c r="G49">
        <v>6.2641</v>
      </c>
      <c r="H49">
        <v>2.1762999999999999</v>
      </c>
      <c r="I49">
        <v>162.28129999999999</v>
      </c>
      <c r="J49">
        <v>0</v>
      </c>
      <c r="K49">
        <v>2</v>
      </c>
      <c r="L49">
        <v>0</v>
      </c>
      <c r="M49">
        <v>4.4006999999999996</v>
      </c>
      <c r="N49" t="b">
        <v>0</v>
      </c>
      <c r="O49" t="b">
        <v>1</v>
      </c>
      <c r="P49">
        <v>0</v>
      </c>
      <c r="Q49">
        <v>565.1200954914093</v>
      </c>
    </row>
    <row r="50" spans="1:17" x14ac:dyDescent="0.25">
      <c r="A50">
        <v>-15</v>
      </c>
      <c r="B50">
        <v>0.88453000000000004</v>
      </c>
      <c r="C50">
        <v>146.53039999999999</v>
      </c>
      <c r="D50">
        <v>33.1327</v>
      </c>
      <c r="E50">
        <v>48.466000000000001</v>
      </c>
      <c r="F50">
        <v>4.02E-2</v>
      </c>
      <c r="G50">
        <v>6.2607999999999997</v>
      </c>
      <c r="H50">
        <v>2.129</v>
      </c>
      <c r="I50">
        <v>162.00819999999999</v>
      </c>
      <c r="J50">
        <v>0</v>
      </c>
      <c r="K50">
        <v>2</v>
      </c>
      <c r="L50">
        <v>0</v>
      </c>
      <c r="M50">
        <v>4.4246999999999996</v>
      </c>
      <c r="N50" t="b">
        <v>0</v>
      </c>
      <c r="O50" t="b">
        <v>1</v>
      </c>
      <c r="P50">
        <v>0</v>
      </c>
      <c r="Q50">
        <v>471.94600224494928</v>
      </c>
    </row>
    <row r="51" spans="1:17" x14ac:dyDescent="0.25">
      <c r="A51">
        <v>-10</v>
      </c>
      <c r="B51">
        <v>0.87446000000000002</v>
      </c>
      <c r="C51">
        <v>144.86240000000001</v>
      </c>
      <c r="D51">
        <v>32.987400000000001</v>
      </c>
      <c r="E51">
        <v>50.577300000000001</v>
      </c>
      <c r="F51">
        <v>4.0399999999999998E-2</v>
      </c>
      <c r="G51">
        <v>6.2572999999999999</v>
      </c>
      <c r="H51">
        <v>2.0729000000000002</v>
      </c>
      <c r="I51">
        <v>161.73570000000001</v>
      </c>
      <c r="J51">
        <v>0</v>
      </c>
      <c r="K51">
        <v>2</v>
      </c>
      <c r="L51">
        <v>0</v>
      </c>
      <c r="M51">
        <v>4.4402999999999997</v>
      </c>
      <c r="N51" t="b">
        <v>0</v>
      </c>
      <c r="O51" t="b">
        <v>1</v>
      </c>
      <c r="P51">
        <v>0</v>
      </c>
      <c r="Q51">
        <v>618.71784472465515</v>
      </c>
    </row>
    <row r="52" spans="1:17" x14ac:dyDescent="0.25">
      <c r="A52">
        <v>-5</v>
      </c>
      <c r="B52">
        <v>0.86821999999999999</v>
      </c>
      <c r="C52">
        <v>143.82939999999999</v>
      </c>
      <c r="D52">
        <v>32.875399999999999</v>
      </c>
      <c r="E52">
        <v>52.511899999999997</v>
      </c>
      <c r="F52">
        <v>4.0399999999999998E-2</v>
      </c>
      <c r="G52">
        <v>6.2550999999999997</v>
      </c>
      <c r="H52">
        <v>1.9437</v>
      </c>
      <c r="I52">
        <v>161.46379999999999</v>
      </c>
      <c r="J52">
        <v>0</v>
      </c>
      <c r="K52">
        <v>2</v>
      </c>
      <c r="L52">
        <v>0</v>
      </c>
      <c r="M52">
        <v>4.4391999999999996</v>
      </c>
      <c r="N52" t="b">
        <v>0</v>
      </c>
      <c r="O52" t="b">
        <v>1</v>
      </c>
      <c r="P52">
        <v>0</v>
      </c>
      <c r="Q52">
        <v>1139.1203835010531</v>
      </c>
    </row>
    <row r="53" spans="1:17" x14ac:dyDescent="0.25">
      <c r="A53">
        <v>0</v>
      </c>
      <c r="B53">
        <v>0.86456999999999995</v>
      </c>
      <c r="C53">
        <v>142.05240000000001</v>
      </c>
      <c r="D53">
        <v>32.776699999999998</v>
      </c>
      <c r="E53">
        <v>53.7196</v>
      </c>
      <c r="F53">
        <v>4.0800000000000003E-2</v>
      </c>
      <c r="G53">
        <v>6.2512999999999996</v>
      </c>
      <c r="H53">
        <v>1.9104000000000001</v>
      </c>
      <c r="I53">
        <v>161.1925</v>
      </c>
      <c r="J53">
        <v>0</v>
      </c>
      <c r="K53">
        <v>2</v>
      </c>
      <c r="L53">
        <v>0</v>
      </c>
      <c r="M53">
        <v>4.4859</v>
      </c>
      <c r="N53" t="b">
        <v>0</v>
      </c>
      <c r="O53" t="b">
        <v>1</v>
      </c>
      <c r="P53">
        <v>0</v>
      </c>
      <c r="Q53">
        <v>487.30490827560419</v>
      </c>
    </row>
    <row r="54" spans="1:17" x14ac:dyDescent="0.25">
      <c r="A54">
        <v>5</v>
      </c>
      <c r="B54">
        <v>0.86528000000000005</v>
      </c>
      <c r="C54">
        <v>138.2604</v>
      </c>
      <c r="D54">
        <v>32.611499999999999</v>
      </c>
      <c r="E54">
        <v>53.728099999999998</v>
      </c>
      <c r="F54">
        <v>4.0399999999999998E-2</v>
      </c>
      <c r="G54">
        <v>6.2431999999999999</v>
      </c>
      <c r="H54">
        <v>2.0331000000000001</v>
      </c>
      <c r="I54">
        <v>160.92189999999999</v>
      </c>
      <c r="J54">
        <v>0</v>
      </c>
      <c r="K54">
        <v>2</v>
      </c>
      <c r="L54">
        <v>0</v>
      </c>
      <c r="M54">
        <v>4.4400000000000004</v>
      </c>
      <c r="N54" t="b">
        <v>0</v>
      </c>
      <c r="O54" t="b">
        <v>1</v>
      </c>
      <c r="P54">
        <v>0</v>
      </c>
      <c r="Q54">
        <v>341.87296104431152</v>
      </c>
    </row>
    <row r="55" spans="1:17" x14ac:dyDescent="0.25">
      <c r="A55">
        <v>8</v>
      </c>
      <c r="B55">
        <v>0.86411000000000004</v>
      </c>
      <c r="C55">
        <v>135.7311</v>
      </c>
      <c r="D55">
        <v>32.470700000000001</v>
      </c>
      <c r="E55">
        <v>53.438499999999998</v>
      </c>
      <c r="F55">
        <v>4.1000000000000002E-2</v>
      </c>
      <c r="G55">
        <v>6.2378999999999998</v>
      </c>
      <c r="H55">
        <v>2.1387</v>
      </c>
      <c r="I55">
        <v>160.26400000000001</v>
      </c>
      <c r="J55">
        <v>0</v>
      </c>
      <c r="K55">
        <v>2</v>
      </c>
      <c r="L55">
        <v>0</v>
      </c>
      <c r="M55">
        <v>4.5029000000000003</v>
      </c>
      <c r="N55" t="b">
        <v>0</v>
      </c>
      <c r="O55" t="b">
        <v>1</v>
      </c>
      <c r="P55">
        <v>0</v>
      </c>
      <c r="Q55">
        <v>695.4815776348114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324.28509545326227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331.76246571540833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283.02976965904242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232.71712875366211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225.90683126449579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320.40504693984991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346.27086210250849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412.22542476654053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505.38626384735107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47.826999999999998</v>
      </c>
      <c r="F65">
        <v>6.4399999999999999E-2</v>
      </c>
      <c r="G65">
        <v>6.3014000000000001</v>
      </c>
      <c r="H65">
        <v>1.1194999999999999</v>
      </c>
      <c r="I65">
        <v>164.32669999999999</v>
      </c>
      <c r="J65">
        <v>3.2812999999999999</v>
      </c>
      <c r="K65">
        <v>1</v>
      </c>
      <c r="L65">
        <v>0</v>
      </c>
      <c r="M65">
        <v>7.0765000000000002</v>
      </c>
      <c r="N65" t="b">
        <v>1</v>
      </c>
      <c r="O65" t="b">
        <v>0</v>
      </c>
      <c r="P65">
        <v>31.47768836405675</v>
      </c>
      <c r="Q65">
        <v>324.28509306907648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47.898600000000002</v>
      </c>
      <c r="F66">
        <v>4.1700000000000001E-2</v>
      </c>
      <c r="G66">
        <v>6.3014000000000001</v>
      </c>
      <c r="H66">
        <v>1.0301</v>
      </c>
      <c r="I66">
        <v>171.22839999999999</v>
      </c>
      <c r="J66">
        <v>3.5581</v>
      </c>
      <c r="K66">
        <v>1</v>
      </c>
      <c r="L66">
        <v>0</v>
      </c>
      <c r="M66">
        <v>4.5862999999999996</v>
      </c>
      <c r="N66" t="b">
        <v>1</v>
      </c>
      <c r="O66" t="b">
        <v>0</v>
      </c>
      <c r="P66">
        <v>31.47768836405675</v>
      </c>
      <c r="Q66">
        <v>340.62079405784613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49.765000000000001</v>
      </c>
      <c r="F67">
        <v>2.6499999999999999E-2</v>
      </c>
      <c r="G67">
        <v>6.3014000000000001</v>
      </c>
      <c r="H67">
        <v>0.91500000000000004</v>
      </c>
      <c r="I67">
        <v>176.15819999999999</v>
      </c>
      <c r="J67">
        <v>4.2168999999999999</v>
      </c>
      <c r="K67">
        <v>1</v>
      </c>
      <c r="L67">
        <v>0</v>
      </c>
      <c r="M67">
        <v>2.9180999999999999</v>
      </c>
      <c r="N67" t="b">
        <v>1</v>
      </c>
      <c r="O67" t="b">
        <v>0</v>
      </c>
      <c r="P67">
        <v>31.47768836405675</v>
      </c>
      <c r="Q67">
        <v>323.24508166313171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52.412599999999998</v>
      </c>
      <c r="F68">
        <v>3.0599999999999999E-2</v>
      </c>
      <c r="G68">
        <v>6.3014000000000001</v>
      </c>
      <c r="H68">
        <v>0.79969999999999997</v>
      </c>
      <c r="I68">
        <v>175.96369999999999</v>
      </c>
      <c r="J68">
        <v>4.8753000000000002</v>
      </c>
      <c r="K68">
        <v>1</v>
      </c>
      <c r="L68">
        <v>0</v>
      </c>
      <c r="M68">
        <v>3.3609</v>
      </c>
      <c r="N68" t="b">
        <v>1</v>
      </c>
      <c r="O68" t="b">
        <v>0</v>
      </c>
      <c r="P68">
        <v>31.47768836405675</v>
      </c>
      <c r="Q68">
        <v>238.63719797134399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54.973399999999998</v>
      </c>
      <c r="F69">
        <v>3.5499999999999997E-2</v>
      </c>
      <c r="G69">
        <v>6.3014000000000001</v>
      </c>
      <c r="H69">
        <v>0.68700000000000006</v>
      </c>
      <c r="I69">
        <v>175.76929999999999</v>
      </c>
      <c r="J69">
        <v>5.5332999999999997</v>
      </c>
      <c r="K69">
        <v>1</v>
      </c>
      <c r="L69">
        <v>0</v>
      </c>
      <c r="M69">
        <v>3.8993000000000002</v>
      </c>
      <c r="N69" t="b">
        <v>1</v>
      </c>
      <c r="O69" t="b">
        <v>0</v>
      </c>
      <c r="P69">
        <v>31.47768836405675</v>
      </c>
      <c r="Q69">
        <v>204.5053684711456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57.137700000000002</v>
      </c>
      <c r="F70">
        <v>3.9100000000000003E-2</v>
      </c>
      <c r="G70">
        <v>6.3014000000000001</v>
      </c>
      <c r="H70">
        <v>0.69940000000000002</v>
      </c>
      <c r="I70">
        <v>175.57480000000001</v>
      </c>
      <c r="J70">
        <v>6.1910999999999996</v>
      </c>
      <c r="K70">
        <v>1</v>
      </c>
      <c r="L70">
        <v>0</v>
      </c>
      <c r="M70">
        <v>4.3013000000000003</v>
      </c>
      <c r="N70" t="b">
        <v>1</v>
      </c>
      <c r="O70" t="b">
        <v>0</v>
      </c>
      <c r="P70">
        <v>31.47768836405675</v>
      </c>
      <c r="Q70">
        <v>300.27380657196039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58.310899999999997</v>
      </c>
      <c r="F71">
        <v>4.24E-2</v>
      </c>
      <c r="G71">
        <v>6.2984999999999998</v>
      </c>
      <c r="H71">
        <v>0.70679999999999998</v>
      </c>
      <c r="I71">
        <v>175.38030000000001</v>
      </c>
      <c r="J71">
        <v>6.8487</v>
      </c>
      <c r="K71">
        <v>1</v>
      </c>
      <c r="L71">
        <v>0</v>
      </c>
      <c r="M71">
        <v>4.6614000000000004</v>
      </c>
      <c r="N71" t="b">
        <v>1</v>
      </c>
      <c r="O71" t="b">
        <v>0</v>
      </c>
      <c r="P71">
        <v>31.47768836405675</v>
      </c>
      <c r="Q71">
        <v>270.64136791229248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57.914099999999998</v>
      </c>
      <c r="F72">
        <v>4.5100000000000001E-2</v>
      </c>
      <c r="G72">
        <v>6.2888999999999999</v>
      </c>
      <c r="H72">
        <v>0.6996</v>
      </c>
      <c r="I72">
        <v>174.5992</v>
      </c>
      <c r="J72">
        <v>7.0223000000000004</v>
      </c>
      <c r="K72">
        <v>1</v>
      </c>
      <c r="L72">
        <v>0</v>
      </c>
      <c r="M72">
        <v>4.9621000000000004</v>
      </c>
      <c r="N72" t="b">
        <v>1</v>
      </c>
      <c r="O72" t="b">
        <v>0</v>
      </c>
      <c r="P72">
        <v>31.563051022635651</v>
      </c>
      <c r="Q72">
        <v>432.82088851928711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57.518300000000004</v>
      </c>
      <c r="F73">
        <v>4.6300000000000001E-2</v>
      </c>
      <c r="G73">
        <v>6.2831999999999999</v>
      </c>
      <c r="H73">
        <v>0.69440000000000002</v>
      </c>
      <c r="I73">
        <v>173.73400000000001</v>
      </c>
      <c r="J73">
        <v>6.9997999999999996</v>
      </c>
      <c r="K73">
        <v>1</v>
      </c>
      <c r="L73">
        <v>0</v>
      </c>
      <c r="M73">
        <v>5.0890000000000004</v>
      </c>
      <c r="N73" t="b">
        <v>1</v>
      </c>
      <c r="O73" t="b">
        <v>0</v>
      </c>
      <c r="P73">
        <v>31.589662593101721</v>
      </c>
      <c r="Q73">
        <v>486.22304725646973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48.304499999999997</v>
      </c>
      <c r="F74">
        <v>0.1026</v>
      </c>
      <c r="G74">
        <v>6.3014000000000001</v>
      </c>
      <c r="H74">
        <v>1.1182000000000001</v>
      </c>
      <c r="I74">
        <v>154.58519999999999</v>
      </c>
      <c r="J74">
        <v>0</v>
      </c>
      <c r="K74">
        <v>2</v>
      </c>
      <c r="L74">
        <v>0</v>
      </c>
      <c r="M74">
        <v>11.2804</v>
      </c>
      <c r="N74" t="b">
        <v>1</v>
      </c>
      <c r="O74" t="b">
        <v>0</v>
      </c>
      <c r="P74">
        <v>0</v>
      </c>
      <c r="Q74">
        <v>316.22282910346979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48.122799999999998</v>
      </c>
      <c r="F75">
        <v>8.2299999999999998E-2</v>
      </c>
      <c r="G75">
        <v>6.3014000000000001</v>
      </c>
      <c r="H75">
        <v>1.0296000000000001</v>
      </c>
      <c r="I75">
        <v>160.87520000000001</v>
      </c>
      <c r="J75">
        <v>0</v>
      </c>
      <c r="K75">
        <v>2</v>
      </c>
      <c r="L75">
        <v>0</v>
      </c>
      <c r="M75">
        <v>9.0437999999999992</v>
      </c>
      <c r="N75" t="b">
        <v>1</v>
      </c>
      <c r="O75" t="b">
        <v>0</v>
      </c>
      <c r="P75">
        <v>0</v>
      </c>
      <c r="Q75">
        <v>333.65875267982477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49.927300000000002</v>
      </c>
      <c r="F76">
        <v>7.0499999999999993E-2</v>
      </c>
      <c r="G76">
        <v>6.3014000000000001</v>
      </c>
      <c r="H76">
        <v>0.91500000000000004</v>
      </c>
      <c r="I76">
        <v>164.8973</v>
      </c>
      <c r="J76">
        <v>0</v>
      </c>
      <c r="K76">
        <v>2</v>
      </c>
      <c r="L76">
        <v>0</v>
      </c>
      <c r="M76">
        <v>7.7473999999999998</v>
      </c>
      <c r="N76" t="b">
        <v>1</v>
      </c>
      <c r="O76" t="b">
        <v>0</v>
      </c>
      <c r="P76">
        <v>0</v>
      </c>
      <c r="Q76">
        <v>309.53851127624512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52.831200000000003</v>
      </c>
      <c r="F77">
        <v>7.6999999999999999E-2</v>
      </c>
      <c r="G77">
        <v>6.3014000000000001</v>
      </c>
      <c r="H77">
        <v>0.79930000000000001</v>
      </c>
      <c r="I77">
        <v>164.0239</v>
      </c>
      <c r="J77">
        <v>0</v>
      </c>
      <c r="K77">
        <v>2</v>
      </c>
      <c r="L77">
        <v>0</v>
      </c>
      <c r="M77">
        <v>8.4627999999999997</v>
      </c>
      <c r="N77" t="b">
        <v>1</v>
      </c>
      <c r="O77" t="b">
        <v>0</v>
      </c>
      <c r="P77">
        <v>0</v>
      </c>
      <c r="Q77">
        <v>220.04936861991879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55.5824</v>
      </c>
      <c r="F78">
        <v>8.2799999999999999E-2</v>
      </c>
      <c r="G78">
        <v>6.3014000000000001</v>
      </c>
      <c r="H78">
        <v>0.68830000000000002</v>
      </c>
      <c r="I78">
        <v>163.14869999999999</v>
      </c>
      <c r="J78">
        <v>0</v>
      </c>
      <c r="K78">
        <v>2</v>
      </c>
      <c r="L78">
        <v>0</v>
      </c>
      <c r="M78">
        <v>9.1047999999999991</v>
      </c>
      <c r="N78" t="b">
        <v>1</v>
      </c>
      <c r="O78" t="b">
        <v>0</v>
      </c>
      <c r="P78">
        <v>0</v>
      </c>
      <c r="Q78">
        <v>288.21818828582758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57.9756</v>
      </c>
      <c r="F79">
        <v>8.9499999999999996E-2</v>
      </c>
      <c r="G79">
        <v>6.3014000000000001</v>
      </c>
      <c r="H79">
        <v>0.69950000000000001</v>
      </c>
      <c r="I79">
        <v>162.27199999999999</v>
      </c>
      <c r="J79">
        <v>0</v>
      </c>
      <c r="K79">
        <v>2</v>
      </c>
      <c r="L79">
        <v>0</v>
      </c>
      <c r="M79">
        <v>9.8359000000000005</v>
      </c>
      <c r="N79" t="b">
        <v>1</v>
      </c>
      <c r="O79" t="b">
        <v>0</v>
      </c>
      <c r="P79">
        <v>0</v>
      </c>
      <c r="Q79">
        <v>494.06489539146418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59.266199999999998</v>
      </c>
      <c r="F80">
        <v>9.7100000000000006E-2</v>
      </c>
      <c r="G80">
        <v>6.2984999999999998</v>
      </c>
      <c r="H80">
        <v>0.70689999999999997</v>
      </c>
      <c r="I80">
        <v>161.3939</v>
      </c>
      <c r="J80">
        <v>0</v>
      </c>
      <c r="K80">
        <v>2</v>
      </c>
      <c r="L80">
        <v>0</v>
      </c>
      <c r="M80">
        <v>10.675000000000001</v>
      </c>
      <c r="N80" t="b">
        <v>1</v>
      </c>
      <c r="O80" t="b">
        <v>0</v>
      </c>
      <c r="P80">
        <v>0</v>
      </c>
      <c r="Q80">
        <v>309.70089244842529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58.560200000000002</v>
      </c>
      <c r="F81">
        <v>9.9199999999999997E-2</v>
      </c>
      <c r="G81">
        <v>6.2888999999999999</v>
      </c>
      <c r="H81">
        <v>0.69969999999999999</v>
      </c>
      <c r="I81">
        <v>160.9699</v>
      </c>
      <c r="J81">
        <v>0</v>
      </c>
      <c r="K81">
        <v>2</v>
      </c>
      <c r="L81">
        <v>0</v>
      </c>
      <c r="M81">
        <v>10.910299999999999</v>
      </c>
      <c r="N81" t="b">
        <v>1</v>
      </c>
      <c r="O81" t="b">
        <v>0</v>
      </c>
      <c r="P81">
        <v>0</v>
      </c>
      <c r="Q81">
        <v>390.556236743927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58.050800000000002</v>
      </c>
      <c r="F82">
        <v>9.98E-2</v>
      </c>
      <c r="G82">
        <v>6.2831999999999999</v>
      </c>
      <c r="H82">
        <v>0.69450000000000001</v>
      </c>
      <c r="I82">
        <v>160.31100000000001</v>
      </c>
      <c r="J82">
        <v>0</v>
      </c>
      <c r="K82">
        <v>2</v>
      </c>
      <c r="L82">
        <v>0</v>
      </c>
      <c r="M82">
        <v>10.974500000000001</v>
      </c>
      <c r="N82" t="b">
        <v>1</v>
      </c>
      <c r="O82" t="b">
        <v>0</v>
      </c>
      <c r="P82">
        <v>0</v>
      </c>
      <c r="Q82">
        <v>416.93661189079279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325.73511242866522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339.60255908966059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283.44977474212652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234.3971483707428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224.0168106555939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323.21507954597467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327.3051290512085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410.39540243148798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488.24498867988592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47.896099999999997</v>
      </c>
      <c r="F92">
        <v>6.7699999999999996E-2</v>
      </c>
      <c r="G92">
        <v>6.3014000000000001</v>
      </c>
      <c r="H92">
        <v>1.1185</v>
      </c>
      <c r="I92">
        <v>163.47640000000001</v>
      </c>
      <c r="J92">
        <v>6.5</v>
      </c>
      <c r="K92">
        <v>1</v>
      </c>
      <c r="L92">
        <v>0</v>
      </c>
      <c r="M92">
        <v>7.4371</v>
      </c>
      <c r="N92" t="b">
        <v>0</v>
      </c>
      <c r="O92" t="b">
        <v>0</v>
      </c>
      <c r="P92">
        <v>30.87621354677847</v>
      </c>
      <c r="Q92">
        <v>344.58084273338318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47.9437</v>
      </c>
      <c r="F93">
        <v>4.5100000000000001E-2</v>
      </c>
      <c r="G93">
        <v>6.3014000000000001</v>
      </c>
      <c r="H93">
        <v>1.0288999999999999</v>
      </c>
      <c r="I93">
        <v>170.3424</v>
      </c>
      <c r="J93">
        <v>6.7714999999999996</v>
      </c>
      <c r="K93">
        <v>1</v>
      </c>
      <c r="L93">
        <v>0</v>
      </c>
      <c r="M93">
        <v>4.9614000000000003</v>
      </c>
      <c r="N93" t="b">
        <v>0</v>
      </c>
      <c r="O93" t="b">
        <v>0</v>
      </c>
      <c r="P93">
        <v>30.87621354677847</v>
      </c>
      <c r="Q93">
        <v>333.74248957633972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49.79</v>
      </c>
      <c r="F94">
        <v>2.9899999999999999E-2</v>
      </c>
      <c r="G94">
        <v>6.3014000000000001</v>
      </c>
      <c r="H94">
        <v>0.91569999999999996</v>
      </c>
      <c r="I94">
        <v>175.26730000000001</v>
      </c>
      <c r="J94">
        <v>6.9802999999999997</v>
      </c>
      <c r="K94">
        <v>1</v>
      </c>
      <c r="L94">
        <v>0</v>
      </c>
      <c r="M94">
        <v>3.2919999999999998</v>
      </c>
      <c r="N94" t="b">
        <v>0</v>
      </c>
      <c r="O94" t="b">
        <v>0</v>
      </c>
      <c r="P94">
        <v>30.967821319509159</v>
      </c>
      <c r="Q94">
        <v>343.39082765579218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52.442399999999999</v>
      </c>
      <c r="F95">
        <v>3.39E-2</v>
      </c>
      <c r="G95">
        <v>6.3014000000000001</v>
      </c>
      <c r="H95">
        <v>0.80030000000000001</v>
      </c>
      <c r="I95">
        <v>175.1028</v>
      </c>
      <c r="J95">
        <v>6.9939999999999998</v>
      </c>
      <c r="K95">
        <v>1</v>
      </c>
      <c r="L95">
        <v>0</v>
      </c>
      <c r="M95">
        <v>3.7218</v>
      </c>
      <c r="N95" t="b">
        <v>0</v>
      </c>
      <c r="O95" t="b">
        <v>0</v>
      </c>
      <c r="P95">
        <v>31.097112598121331</v>
      </c>
      <c r="Q95">
        <v>218.71550846099851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55.002800000000001</v>
      </c>
      <c r="F96">
        <v>3.85E-2</v>
      </c>
      <c r="G96">
        <v>6.3014000000000001</v>
      </c>
      <c r="H96">
        <v>0.68779999999999997</v>
      </c>
      <c r="I96">
        <v>174.9374</v>
      </c>
      <c r="J96">
        <v>7.0076000000000001</v>
      </c>
      <c r="K96">
        <v>1</v>
      </c>
      <c r="L96">
        <v>0</v>
      </c>
      <c r="M96">
        <v>4.2347999999999999</v>
      </c>
      <c r="N96" t="b">
        <v>0</v>
      </c>
      <c r="O96" t="b">
        <v>0</v>
      </c>
      <c r="P96">
        <v>31.222680950709439</v>
      </c>
      <c r="Q96">
        <v>239.21760678291321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57.178199999999997</v>
      </c>
      <c r="F97">
        <v>4.2200000000000001E-2</v>
      </c>
      <c r="G97">
        <v>6.3014000000000001</v>
      </c>
      <c r="H97">
        <v>0.69940000000000002</v>
      </c>
      <c r="I97">
        <v>174.77109999999999</v>
      </c>
      <c r="J97">
        <v>7.0210999999999997</v>
      </c>
      <c r="K97">
        <v>1</v>
      </c>
      <c r="L97">
        <v>0</v>
      </c>
      <c r="M97">
        <v>4.6375000000000002</v>
      </c>
      <c r="N97" t="b">
        <v>0</v>
      </c>
      <c r="O97" t="b">
        <v>0</v>
      </c>
      <c r="P97">
        <v>31.344483960046201</v>
      </c>
      <c r="Q97">
        <v>297.21494746208191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58.344799999999999</v>
      </c>
      <c r="F98">
        <v>4.5400000000000003E-2</v>
      </c>
      <c r="G98">
        <v>6.2984999999999998</v>
      </c>
      <c r="H98">
        <v>0.70679999999999998</v>
      </c>
      <c r="I98">
        <v>174.60390000000001</v>
      </c>
      <c r="J98">
        <v>7.0343</v>
      </c>
      <c r="K98">
        <v>1</v>
      </c>
      <c r="L98">
        <v>0</v>
      </c>
      <c r="M98">
        <v>4.9949000000000003</v>
      </c>
      <c r="N98" t="b">
        <v>0</v>
      </c>
      <c r="O98" t="b">
        <v>0</v>
      </c>
      <c r="P98">
        <v>31.462466271928861</v>
      </c>
      <c r="Q98">
        <v>320.30134463310242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57.921399999999998</v>
      </c>
      <c r="F99">
        <v>4.58E-2</v>
      </c>
      <c r="G99">
        <v>6.2888999999999999</v>
      </c>
      <c r="H99">
        <v>0.69969999999999999</v>
      </c>
      <c r="I99">
        <v>174.4357</v>
      </c>
      <c r="J99">
        <v>7.0472999999999999</v>
      </c>
      <c r="K99">
        <v>1</v>
      </c>
      <c r="L99">
        <v>0</v>
      </c>
      <c r="M99">
        <v>5.0358999999999998</v>
      </c>
      <c r="N99" t="b">
        <v>0</v>
      </c>
      <c r="O99" t="b">
        <v>0</v>
      </c>
      <c r="P99">
        <v>31.576558789367311</v>
      </c>
      <c r="Q99">
        <v>385.0697820186615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57.520200000000003</v>
      </c>
      <c r="F100">
        <v>4.6199999999999998E-2</v>
      </c>
      <c r="G100">
        <v>6.2831999999999999</v>
      </c>
      <c r="H100">
        <v>0.69440000000000002</v>
      </c>
      <c r="I100">
        <v>173.76310000000001</v>
      </c>
      <c r="J100">
        <v>7.0247999999999999</v>
      </c>
      <c r="K100">
        <v>1</v>
      </c>
      <c r="L100">
        <v>0</v>
      </c>
      <c r="M100">
        <v>5.0785</v>
      </c>
      <c r="N100" t="b">
        <v>0</v>
      </c>
      <c r="O100" t="b">
        <v>0</v>
      </c>
      <c r="P100">
        <v>31.603132164617111</v>
      </c>
      <c r="Q100">
        <v>635.58483147621155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49.058799999999998</v>
      </c>
      <c r="F101">
        <v>0.1135</v>
      </c>
      <c r="G101">
        <v>6.3014000000000001</v>
      </c>
      <c r="H101">
        <v>1.1195999999999999</v>
      </c>
      <c r="I101">
        <v>151.58320000000001</v>
      </c>
      <c r="J101">
        <v>0</v>
      </c>
      <c r="K101">
        <v>2</v>
      </c>
      <c r="L101">
        <v>0</v>
      </c>
      <c r="M101">
        <v>12.4734</v>
      </c>
      <c r="N101" t="b">
        <v>0</v>
      </c>
      <c r="O101" t="b">
        <v>0</v>
      </c>
      <c r="P101">
        <v>0</v>
      </c>
      <c r="Q101">
        <v>315.82282733917242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48.804099999999998</v>
      </c>
      <c r="F102">
        <v>9.2999999999999999E-2</v>
      </c>
      <c r="G102">
        <v>6.3014000000000001</v>
      </c>
      <c r="H102">
        <v>1.0307999999999999</v>
      </c>
      <c r="I102">
        <v>157.8785</v>
      </c>
      <c r="J102">
        <v>0</v>
      </c>
      <c r="K102">
        <v>2</v>
      </c>
      <c r="L102">
        <v>0</v>
      </c>
      <c r="M102">
        <v>10.225300000000001</v>
      </c>
      <c r="N102" t="b">
        <v>0</v>
      </c>
      <c r="O102" t="b">
        <v>0</v>
      </c>
      <c r="P102">
        <v>0</v>
      </c>
      <c r="Q102">
        <v>330.92765331268311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50.476300000000002</v>
      </c>
      <c r="F103">
        <v>7.9699999999999993E-2</v>
      </c>
      <c r="G103">
        <v>6.3014000000000001</v>
      </c>
      <c r="H103">
        <v>0.91490000000000005</v>
      </c>
      <c r="I103">
        <v>162.3167</v>
      </c>
      <c r="J103">
        <v>0</v>
      </c>
      <c r="K103">
        <v>2</v>
      </c>
      <c r="L103">
        <v>0</v>
      </c>
      <c r="M103">
        <v>8.7664000000000009</v>
      </c>
      <c r="N103" t="b">
        <v>0</v>
      </c>
      <c r="O103" t="b">
        <v>0</v>
      </c>
      <c r="P103">
        <v>0</v>
      </c>
      <c r="Q103">
        <v>298.41459131240839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53.247700000000002</v>
      </c>
      <c r="F104">
        <v>8.4199999999999997E-2</v>
      </c>
      <c r="G104">
        <v>6.3014000000000001</v>
      </c>
      <c r="H104">
        <v>0.80069999999999997</v>
      </c>
      <c r="I104">
        <v>162.0412</v>
      </c>
      <c r="J104">
        <v>0</v>
      </c>
      <c r="K104">
        <v>2</v>
      </c>
      <c r="L104">
        <v>0</v>
      </c>
      <c r="M104">
        <v>9.2545999999999999</v>
      </c>
      <c r="N104" t="b">
        <v>0</v>
      </c>
      <c r="O104" t="b">
        <v>0</v>
      </c>
      <c r="P104">
        <v>0</v>
      </c>
      <c r="Q104">
        <v>214.7760648727417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55.842300000000002</v>
      </c>
      <c r="F105">
        <v>8.77E-2</v>
      </c>
      <c r="G105">
        <v>6.3014000000000001</v>
      </c>
      <c r="H105">
        <v>0.68759999999999999</v>
      </c>
      <c r="I105">
        <v>161.7663</v>
      </c>
      <c r="J105">
        <v>0</v>
      </c>
      <c r="K105">
        <v>2</v>
      </c>
      <c r="L105">
        <v>0</v>
      </c>
      <c r="M105">
        <v>9.6366999999999994</v>
      </c>
      <c r="N105" t="b">
        <v>0</v>
      </c>
      <c r="O105" t="b">
        <v>0</v>
      </c>
      <c r="P105">
        <v>0</v>
      </c>
      <c r="Q105">
        <v>276.89161944389338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58.091500000000003</v>
      </c>
      <c r="F106">
        <v>9.2200000000000004E-2</v>
      </c>
      <c r="G106">
        <v>6.3014000000000001</v>
      </c>
      <c r="H106">
        <v>0.69969999999999999</v>
      </c>
      <c r="I106">
        <v>161.49199999999999</v>
      </c>
      <c r="J106">
        <v>0</v>
      </c>
      <c r="K106">
        <v>2</v>
      </c>
      <c r="L106">
        <v>0</v>
      </c>
      <c r="M106">
        <v>10.1328</v>
      </c>
      <c r="N106" t="b">
        <v>0</v>
      </c>
      <c r="O106" t="b">
        <v>0</v>
      </c>
      <c r="P106">
        <v>0</v>
      </c>
      <c r="Q106">
        <v>250.98801445961001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59.285899999999998</v>
      </c>
      <c r="F107">
        <v>9.7799999999999998E-2</v>
      </c>
      <c r="G107">
        <v>6.2984999999999998</v>
      </c>
      <c r="H107">
        <v>0.70689999999999997</v>
      </c>
      <c r="I107">
        <v>161.2182</v>
      </c>
      <c r="J107">
        <v>0</v>
      </c>
      <c r="K107">
        <v>2</v>
      </c>
      <c r="L107">
        <v>0</v>
      </c>
      <c r="M107">
        <v>10.754</v>
      </c>
      <c r="N107" t="b">
        <v>0</v>
      </c>
      <c r="O107" t="b">
        <v>0</v>
      </c>
      <c r="P107">
        <v>0</v>
      </c>
      <c r="Q107">
        <v>364.55983757972717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58.5563</v>
      </c>
      <c r="F108">
        <v>9.9299999999999999E-2</v>
      </c>
      <c r="G108">
        <v>6.2888999999999999</v>
      </c>
      <c r="H108">
        <v>0.69969999999999999</v>
      </c>
      <c r="I108">
        <v>160.9451</v>
      </c>
      <c r="J108">
        <v>0</v>
      </c>
      <c r="K108">
        <v>2</v>
      </c>
      <c r="L108">
        <v>0</v>
      </c>
      <c r="M108">
        <v>10.921200000000001</v>
      </c>
      <c r="N108" t="b">
        <v>0</v>
      </c>
      <c r="O108" t="b">
        <v>0</v>
      </c>
      <c r="P108">
        <v>0</v>
      </c>
      <c r="Q108">
        <v>433.33784079551702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58.051299999999998</v>
      </c>
      <c r="F109">
        <v>0.1</v>
      </c>
      <c r="G109">
        <v>6.2831999999999999</v>
      </c>
      <c r="H109">
        <v>0.69450000000000001</v>
      </c>
      <c r="I109">
        <v>160.2861</v>
      </c>
      <c r="J109">
        <v>0</v>
      </c>
      <c r="K109">
        <v>2</v>
      </c>
      <c r="L109">
        <v>0</v>
      </c>
      <c r="M109">
        <v>10.9892</v>
      </c>
      <c r="N109" t="b">
        <v>0</v>
      </c>
      <c r="O109" t="b">
        <v>0</v>
      </c>
      <c r="P109">
        <v>0</v>
      </c>
      <c r="Q109">
        <v>459.51786303520203</v>
      </c>
    </row>
  </sheetData>
  <sortState xmlns:xlrd2="http://schemas.microsoft.com/office/spreadsheetml/2017/richdata2" ref="A2:Q112">
    <sortCondition descending="1" ref="O1:O112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336D-5B8D-406F-BC9D-56189BA6E5AC}">
  <dimension ref="A1:AB109"/>
  <sheetViews>
    <sheetView topLeftCell="X22" zoomScale="85" zoomScaleNormal="85" workbookViewId="0">
      <selection activeCell="AJ53" sqref="AJ53"/>
    </sheetView>
  </sheetViews>
  <sheetFormatPr defaultRowHeight="15" x14ac:dyDescent="0.25"/>
  <cols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26" max="27" width="15.28515625" customWidth="1"/>
    <col min="28" max="28" width="15" customWidth="1"/>
  </cols>
  <sheetData>
    <row r="1" spans="1:2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U1" s="21" t="s">
        <v>52</v>
      </c>
      <c r="V1" t="s">
        <v>45</v>
      </c>
      <c r="W1" s="24" t="s">
        <v>55</v>
      </c>
    </row>
    <row r="2" spans="1:28" ht="6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606.49274110794067</v>
      </c>
      <c r="U2" s="22" t="s">
        <v>51</v>
      </c>
      <c r="V2" s="18" t="s">
        <v>46</v>
      </c>
      <c r="W2" s="19" t="s">
        <v>47</v>
      </c>
      <c r="X2" s="20" t="s">
        <v>48</v>
      </c>
      <c r="Z2" s="18" t="s">
        <v>46</v>
      </c>
      <c r="AA2" s="19" t="s">
        <v>47</v>
      </c>
      <c r="AB2" s="20" t="s">
        <v>48</v>
      </c>
    </row>
    <row r="3" spans="1:28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1533.9382734298711</v>
      </c>
      <c r="U3">
        <v>-29</v>
      </c>
      <c r="V3">
        <f>C11+E11*0.99-F11/0.95-G11-H11/0.95</f>
        <v>188.26319215789474</v>
      </c>
      <c r="W3">
        <f>C20+(E20*0.99)-F20/0.95-G20-H20/0.95</f>
        <v>168.41749268421052</v>
      </c>
      <c r="X3">
        <f>C2*0.99+E2-F2/0.95-G2-H2/0.95</f>
        <v>174.94879310526312</v>
      </c>
      <c r="Z3">
        <f>B11</f>
        <v>0.91959000000000002</v>
      </c>
      <c r="AA3">
        <f>B20</f>
        <v>0.82515000000000005</v>
      </c>
      <c r="AB3">
        <f t="shared" ref="AB3:AB11" si="0">B2</f>
        <v>0.85985999999999996</v>
      </c>
    </row>
    <row r="4" spans="1:28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1513.042693138123</v>
      </c>
      <c r="U4">
        <v>-25</v>
      </c>
      <c r="V4">
        <f>C12+E12*0.99-F12/0.95-G12-H12/0.95</f>
        <v>201.60365994736841</v>
      </c>
      <c r="W4">
        <f>C21+(E21*0.99)-F21/0.95-G21-H21/0.95</f>
        <v>178.52362600000001</v>
      </c>
      <c r="X4">
        <f t="shared" ref="X4:X11" si="1">C3*0.99+E3-F3/0.95-G3-H3/0.95</f>
        <v>187.3071440526316</v>
      </c>
      <c r="Z4">
        <f t="shared" ref="Z4:Z11" si="2">B12</f>
        <v>0.98060000000000003</v>
      </c>
      <c r="AA4">
        <f t="shared" ref="AA4:AA11" si="3">B21</f>
        <v>0.87353999999999998</v>
      </c>
      <c r="AB4">
        <f t="shared" si="0"/>
        <v>0.91771000000000003</v>
      </c>
    </row>
    <row r="5" spans="1:28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1134.9883878231051</v>
      </c>
      <c r="U5">
        <v>-20</v>
      </c>
      <c r="V5">
        <f>C13+E13*0.99-F13/0.95-G13-H13/0.95</f>
        <v>212.50314868421054</v>
      </c>
      <c r="W5">
        <f>C22+(E22*0.99)-F22/0.95-G22-H22/0.95</f>
        <v>186.94061557894736</v>
      </c>
      <c r="X5">
        <f t="shared" si="1"/>
        <v>197.72554563157894</v>
      </c>
      <c r="Z5">
        <f t="shared" si="2"/>
        <v>1.0230300000000001</v>
      </c>
      <c r="AA5">
        <f t="shared" si="3"/>
        <v>0.90388000000000002</v>
      </c>
      <c r="AB5">
        <f t="shared" si="0"/>
        <v>0.95733000000000001</v>
      </c>
    </row>
    <row r="6" spans="1:28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676.65423345565796</v>
      </c>
      <c r="U6">
        <v>-15</v>
      </c>
      <c r="V6">
        <f>C14+E14*0.99-F14/0.95-G14-H14/0.95</f>
        <v>214.02545389473684</v>
      </c>
      <c r="W6">
        <f>C23+(E23*0.99)-F23/0.95-G23-H23/0.95</f>
        <v>186.10015200000001</v>
      </c>
      <c r="X6">
        <f t="shared" si="1"/>
        <v>198.4425450526316</v>
      </c>
      <c r="Z6">
        <f t="shared" si="2"/>
        <v>1.0172300000000001</v>
      </c>
      <c r="AA6">
        <f t="shared" si="3"/>
        <v>0.88673000000000002</v>
      </c>
      <c r="AB6">
        <f t="shared" si="0"/>
        <v>0.94764999999999999</v>
      </c>
    </row>
    <row r="7" spans="1:28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1395.8024275302889</v>
      </c>
      <c r="U7">
        <v>-10</v>
      </c>
      <c r="V7">
        <f>C15+E15*0.99-F15/0.95-G15-H15/0.95</f>
        <v>215.13315421052633</v>
      </c>
      <c r="W7">
        <f>C24+(E24*0.99)-F24/0.95-G24-H24/0.95</f>
        <v>185.03087215789472</v>
      </c>
      <c r="X7">
        <f t="shared" si="1"/>
        <v>198.86861257894736</v>
      </c>
      <c r="Z7">
        <f t="shared" si="2"/>
        <v>1.0103200000000001</v>
      </c>
      <c r="AA7">
        <f t="shared" si="3"/>
        <v>0.86872000000000005</v>
      </c>
      <c r="AB7">
        <f t="shared" si="0"/>
        <v>0.93705000000000005</v>
      </c>
    </row>
    <row r="8" spans="1:28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609.21277284622192</v>
      </c>
      <c r="U8">
        <v>-5</v>
      </c>
      <c r="V8">
        <f>C16+E16*0.99-F16/0.95-G16-H16/0.95</f>
        <v>216.7951352105263</v>
      </c>
      <c r="W8">
        <f>C25+(E25*0.99)-F25/0.95-G25-H25/0.95</f>
        <v>184.64060705263159</v>
      </c>
      <c r="X8">
        <f t="shared" si="1"/>
        <v>199.81034278947368</v>
      </c>
      <c r="Z8">
        <f t="shared" si="2"/>
        <v>1.0081800000000001</v>
      </c>
      <c r="AA8">
        <f t="shared" si="3"/>
        <v>0.85536000000000001</v>
      </c>
      <c r="AB8">
        <f t="shared" si="0"/>
        <v>0.93044000000000004</v>
      </c>
    </row>
    <row r="9" spans="1:28" x14ac:dyDescent="0.2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781.98002219200134</v>
      </c>
      <c r="U9">
        <v>0</v>
      </c>
      <c r="V9">
        <f>C17+E17*0.99-F17/0.95-G17-H17/0.95</f>
        <v>216.34275736842108</v>
      </c>
      <c r="W9">
        <f>C26+(E26*0.99)-F26/0.95-G26-H26/0.95</f>
        <v>182.67511321052629</v>
      </c>
      <c r="X9">
        <f t="shared" si="1"/>
        <v>198.89352226315791</v>
      </c>
      <c r="Z9">
        <f t="shared" si="2"/>
        <v>1.0071699999999999</v>
      </c>
      <c r="AA9">
        <f t="shared" si="3"/>
        <v>0.84453</v>
      </c>
      <c r="AB9">
        <f t="shared" si="0"/>
        <v>0.92576999999999998</v>
      </c>
    </row>
    <row r="10" spans="1:28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862.7190306186676</v>
      </c>
      <c r="U10">
        <v>5</v>
      </c>
      <c r="V10">
        <f>C18+E18*0.99-F18/0.95-G18-H18/0.95</f>
        <v>211.63751042105261</v>
      </c>
      <c r="W10">
        <f>C27+(E27*0.99)-F27/0.95-G27-H27/0.95</f>
        <v>178.59534394736843</v>
      </c>
      <c r="X10">
        <f t="shared" si="1"/>
        <v>194.48353315789473</v>
      </c>
      <c r="Z10">
        <f t="shared" si="2"/>
        <v>1.00848</v>
      </c>
      <c r="AA10">
        <f t="shared" si="3"/>
        <v>0.84352000000000005</v>
      </c>
      <c r="AB10">
        <f t="shared" si="0"/>
        <v>0.92593999999999999</v>
      </c>
    </row>
    <row r="11" spans="1:28" x14ac:dyDescent="0.25">
      <c r="A11">
        <v>-29</v>
      </c>
      <c r="B11">
        <v>0.91959000000000002</v>
      </c>
      <c r="C11">
        <v>152.339</v>
      </c>
      <c r="D11">
        <v>33.550400000000003</v>
      </c>
      <c r="E11">
        <v>44.9071</v>
      </c>
      <c r="F11">
        <v>4.0500000000000001E-2</v>
      </c>
      <c r="G11">
        <v>6.2731000000000003</v>
      </c>
      <c r="H11">
        <v>2.1072000000000002</v>
      </c>
      <c r="I11">
        <v>162.84010000000001</v>
      </c>
      <c r="J11">
        <v>4.3750999999999998</v>
      </c>
      <c r="K11">
        <v>1</v>
      </c>
      <c r="L11">
        <v>0</v>
      </c>
      <c r="M11">
        <v>4.4474</v>
      </c>
      <c r="N11" t="b">
        <v>1</v>
      </c>
      <c r="O11" t="b">
        <v>1</v>
      </c>
      <c r="P11">
        <v>41.970251152075669</v>
      </c>
      <c r="Q11">
        <v>1042.7176201343541</v>
      </c>
      <c r="U11">
        <v>8</v>
      </c>
      <c r="V11">
        <f>C19+E19*0.99-F19/0.95-G19-H19/0.95</f>
        <v>208.35547521052632</v>
      </c>
      <c r="W11">
        <f>C28+(E28*0.99)-F28/0.95-G28-H28/0.95</f>
        <v>175.54909405263157</v>
      </c>
      <c r="X11">
        <f t="shared" si="1"/>
        <v>191.38086263157894</v>
      </c>
      <c r="Z11">
        <f t="shared" si="2"/>
        <v>1.00759</v>
      </c>
      <c r="AA11">
        <f t="shared" si="3"/>
        <v>0.84131</v>
      </c>
      <c r="AB11">
        <f t="shared" si="0"/>
        <v>0.92483000000000004</v>
      </c>
    </row>
    <row r="12" spans="1:28" x14ac:dyDescent="0.25">
      <c r="A12">
        <v>-25</v>
      </c>
      <c r="B12">
        <v>0.98060000000000003</v>
      </c>
      <c r="C12">
        <v>162.44540000000001</v>
      </c>
      <c r="D12">
        <v>34.041800000000002</v>
      </c>
      <c r="E12">
        <v>47.261899999999997</v>
      </c>
      <c r="F12">
        <v>4.0399999999999998E-2</v>
      </c>
      <c r="G12">
        <v>6.2946</v>
      </c>
      <c r="H12">
        <v>1.2292000000000001</v>
      </c>
      <c r="I12">
        <v>169.67939999999999</v>
      </c>
      <c r="J12">
        <v>4.7442000000000002</v>
      </c>
      <c r="K12">
        <v>1</v>
      </c>
      <c r="L12">
        <v>0</v>
      </c>
      <c r="M12">
        <v>4.4382999999999999</v>
      </c>
      <c r="N12" t="b">
        <v>1</v>
      </c>
      <c r="O12" t="b">
        <v>1</v>
      </c>
      <c r="P12">
        <v>41.970251152075669</v>
      </c>
      <c r="Q12">
        <v>1499.0976250171659</v>
      </c>
      <c r="U12" s="23" t="s">
        <v>53</v>
      </c>
    </row>
    <row r="13" spans="1:28" x14ac:dyDescent="0.25">
      <c r="A13">
        <v>-20</v>
      </c>
      <c r="B13">
        <v>1.0230300000000001</v>
      </c>
      <c r="C13">
        <v>169.4753</v>
      </c>
      <c r="D13">
        <v>34.040700000000001</v>
      </c>
      <c r="E13">
        <v>50.662500000000001</v>
      </c>
      <c r="F13">
        <v>4.0399999999999998E-2</v>
      </c>
      <c r="G13">
        <v>6.3094999999999999</v>
      </c>
      <c r="H13">
        <v>0.73719999999999997</v>
      </c>
      <c r="I13">
        <v>174.87469999999999</v>
      </c>
      <c r="J13">
        <v>5.6224999999999996</v>
      </c>
      <c r="K13">
        <v>1</v>
      </c>
      <c r="L13">
        <v>0</v>
      </c>
      <c r="M13">
        <v>4.4382999999999999</v>
      </c>
      <c r="N13" t="b">
        <v>1</v>
      </c>
      <c r="O13" t="b">
        <v>1</v>
      </c>
      <c r="P13">
        <v>41.970251152075669</v>
      </c>
      <c r="Q13">
        <v>1600.6138920784001</v>
      </c>
      <c r="U13" s="23" t="s">
        <v>54</v>
      </c>
      <c r="W13" s="24" t="s">
        <v>55</v>
      </c>
    </row>
    <row r="14" spans="1:28" ht="30" x14ac:dyDescent="0.25">
      <c r="A14">
        <v>-15</v>
      </c>
      <c r="B14">
        <v>1.0172300000000001</v>
      </c>
      <c r="C14">
        <v>168.51439999999999</v>
      </c>
      <c r="D14">
        <v>34.068300000000001</v>
      </c>
      <c r="E14">
        <v>53.110399999999998</v>
      </c>
      <c r="F14">
        <v>4.0300000000000002E-2</v>
      </c>
      <c r="G14">
        <v>6.3074000000000003</v>
      </c>
      <c r="H14">
        <v>0.6825</v>
      </c>
      <c r="I14">
        <v>175.18799999999999</v>
      </c>
      <c r="J14">
        <v>6.5004</v>
      </c>
      <c r="K14">
        <v>1</v>
      </c>
      <c r="L14">
        <v>0</v>
      </c>
      <c r="M14">
        <v>4.4352999999999998</v>
      </c>
      <c r="N14" t="b">
        <v>1</v>
      </c>
      <c r="O14" t="b">
        <v>1</v>
      </c>
      <c r="P14">
        <v>41.970251152075669</v>
      </c>
      <c r="Q14">
        <v>1064.846101760864</v>
      </c>
      <c r="V14" s="18" t="s">
        <v>46</v>
      </c>
      <c r="W14" s="19" t="s">
        <v>47</v>
      </c>
      <c r="X14" s="20" t="s">
        <v>48</v>
      </c>
    </row>
    <row r="15" spans="1:28" x14ac:dyDescent="0.25">
      <c r="A15">
        <v>-10</v>
      </c>
      <c r="B15">
        <v>1.0103200000000001</v>
      </c>
      <c r="C15">
        <v>167.36940000000001</v>
      </c>
      <c r="D15">
        <v>34.078699999999998</v>
      </c>
      <c r="E15">
        <v>55.393000000000001</v>
      </c>
      <c r="F15">
        <v>4.0399999999999998E-2</v>
      </c>
      <c r="G15">
        <v>6.3049999999999997</v>
      </c>
      <c r="H15">
        <v>0.69140000000000001</v>
      </c>
      <c r="I15">
        <v>175.58500000000001</v>
      </c>
      <c r="J15">
        <v>7.3777999999999997</v>
      </c>
      <c r="K15">
        <v>1</v>
      </c>
      <c r="L15">
        <v>0</v>
      </c>
      <c r="M15">
        <v>4.4398999999999997</v>
      </c>
      <c r="N15" t="b">
        <v>1</v>
      </c>
      <c r="O15" t="b">
        <v>1</v>
      </c>
      <c r="P15">
        <v>41.970251152075669</v>
      </c>
      <c r="Q15">
        <v>689.12218308448792</v>
      </c>
      <c r="U15">
        <v>-29</v>
      </c>
      <c r="V15">
        <f>C65+E65*0.99-F65/0.95-G65-H65/0.95</f>
        <v>205.30655136842105</v>
      </c>
      <c r="W15">
        <f>C56+E56*0.99-F56/0.95-G56-H56/0.95</f>
        <v>206.11112036842104</v>
      </c>
      <c r="X15">
        <f>C74+E74*0.99-F74/0.95-G74-H74/0.95</f>
        <v>205.88383678947366</v>
      </c>
    </row>
    <row r="16" spans="1:28" x14ac:dyDescent="0.25">
      <c r="A16">
        <v>-5</v>
      </c>
      <c r="B16">
        <v>1.0081800000000001</v>
      </c>
      <c r="C16">
        <v>167.0153</v>
      </c>
      <c r="D16">
        <v>34.056399999999996</v>
      </c>
      <c r="E16">
        <v>57.444899999999997</v>
      </c>
      <c r="F16">
        <v>4.07E-2</v>
      </c>
      <c r="G16">
        <v>6.3042999999999996</v>
      </c>
      <c r="H16">
        <v>0.70630000000000004</v>
      </c>
      <c r="I16">
        <v>176.08860000000001</v>
      </c>
      <c r="J16">
        <v>8.2547999999999995</v>
      </c>
      <c r="K16">
        <v>1</v>
      </c>
      <c r="L16">
        <v>0</v>
      </c>
      <c r="M16">
        <v>4.4724000000000004</v>
      </c>
      <c r="N16" t="b">
        <v>1</v>
      </c>
      <c r="O16" t="b">
        <v>1</v>
      </c>
      <c r="P16">
        <v>41.970251152075669</v>
      </c>
      <c r="Q16">
        <v>525.5778534412384</v>
      </c>
      <c r="U16">
        <v>-25</v>
      </c>
      <c r="V16">
        <f t="shared" ref="V16:V23" si="4">C66+E66*0.99-F66/0.95-G66-H66/0.95</f>
        <v>205.56599731578947</v>
      </c>
      <c r="W16">
        <f>C57+E57*0.99-F57/0.95-G57-H57/0.95</f>
        <v>206.0977649473684</v>
      </c>
      <c r="X16">
        <f>C75+E75*0.99-F75/0.95-G75-H75/0.95</f>
        <v>205.79409478947366</v>
      </c>
    </row>
    <row r="17" spans="1:28" x14ac:dyDescent="0.25">
      <c r="A17">
        <v>0</v>
      </c>
      <c r="B17">
        <v>1.0071699999999999</v>
      </c>
      <c r="C17">
        <v>165.48320000000001</v>
      </c>
      <c r="D17">
        <v>34.008800000000001</v>
      </c>
      <c r="E17">
        <v>58.539000000000001</v>
      </c>
      <c r="F17">
        <v>4.0399999999999998E-2</v>
      </c>
      <c r="G17">
        <v>6.3010000000000002</v>
      </c>
      <c r="H17">
        <v>0.71299999999999997</v>
      </c>
      <c r="I17">
        <v>176.73089999999999</v>
      </c>
      <c r="J17">
        <v>9.1316000000000006</v>
      </c>
      <c r="K17">
        <v>1</v>
      </c>
      <c r="L17">
        <v>0</v>
      </c>
      <c r="M17">
        <v>4.4401999999999999</v>
      </c>
      <c r="N17" t="b">
        <v>1</v>
      </c>
      <c r="O17" t="b">
        <v>1</v>
      </c>
      <c r="P17">
        <v>41.970251152075669</v>
      </c>
      <c r="Q17">
        <v>1546.5428493022921</v>
      </c>
      <c r="U17">
        <v>-20</v>
      </c>
      <c r="V17">
        <f t="shared" si="4"/>
        <v>207.58596226315788</v>
      </c>
      <c r="W17">
        <f>C58+E58*0.99-F58/0.95-G58-H58/0.95</f>
        <v>207.95203905263156</v>
      </c>
      <c r="X17">
        <f>C76+E76*0.99-F76/0.95-G76-H76/0.95</f>
        <v>207.73696642105264</v>
      </c>
    </row>
    <row r="18" spans="1:28" x14ac:dyDescent="0.25">
      <c r="A18">
        <v>5</v>
      </c>
      <c r="B18">
        <v>1.00848</v>
      </c>
      <c r="C18">
        <v>161.14169999999999</v>
      </c>
      <c r="D18">
        <v>33.825200000000002</v>
      </c>
      <c r="E18">
        <v>58.155799999999999</v>
      </c>
      <c r="F18">
        <v>4.0399999999999998E-2</v>
      </c>
      <c r="G18">
        <v>6.2918000000000003</v>
      </c>
      <c r="H18">
        <v>0.70689999999999997</v>
      </c>
      <c r="I18">
        <v>176.79349999999999</v>
      </c>
      <c r="J18">
        <v>9.3630999999999993</v>
      </c>
      <c r="K18">
        <v>1</v>
      </c>
      <c r="L18">
        <v>0</v>
      </c>
      <c r="M18">
        <v>4.4442000000000004</v>
      </c>
      <c r="N18" t="b">
        <v>1</v>
      </c>
      <c r="O18" t="b">
        <v>1</v>
      </c>
      <c r="P18">
        <v>42.084068030180873</v>
      </c>
      <c r="Q18">
        <v>1874.285126924515</v>
      </c>
      <c r="U18">
        <v>-15</v>
      </c>
      <c r="V18">
        <f t="shared" si="4"/>
        <v>210.29881247368422</v>
      </c>
      <c r="W18">
        <f>C59+E59*0.99-F59/0.95-G59-H59/0.95</f>
        <v>210.7499690526316</v>
      </c>
      <c r="X18">
        <f>C77+E77*0.99-F77/0.95-G77-H77/0.95</f>
        <v>210.79017621052628</v>
      </c>
    </row>
    <row r="19" spans="1:28" x14ac:dyDescent="0.25">
      <c r="A19">
        <v>8</v>
      </c>
      <c r="B19">
        <v>1.00759</v>
      </c>
      <c r="C19">
        <v>158.2679</v>
      </c>
      <c r="D19">
        <v>33.697400000000002</v>
      </c>
      <c r="E19">
        <v>57.730899999999998</v>
      </c>
      <c r="F19">
        <v>4.0399999999999998E-2</v>
      </c>
      <c r="G19">
        <v>6.2857000000000003</v>
      </c>
      <c r="H19">
        <v>0.70089999999999997</v>
      </c>
      <c r="I19">
        <v>176.11279999999999</v>
      </c>
      <c r="J19">
        <v>9.3331</v>
      </c>
      <c r="K19">
        <v>1</v>
      </c>
      <c r="L19">
        <v>0</v>
      </c>
      <c r="M19">
        <v>4.4412000000000003</v>
      </c>
      <c r="N19" t="b">
        <v>1</v>
      </c>
      <c r="O19" t="b">
        <v>1</v>
      </c>
      <c r="P19">
        <v>42.119550124135628</v>
      </c>
      <c r="Q19">
        <v>2272.154848337173</v>
      </c>
      <c r="U19">
        <v>-10</v>
      </c>
      <c r="V19">
        <f t="shared" si="4"/>
        <v>212.94871000000001</v>
      </c>
      <c r="W19">
        <f>C60+E60*0.99-F60/0.95-G60-H60/0.95</f>
        <v>213.40532410526316</v>
      </c>
      <c r="X19">
        <f>C78+E78*0.99-F78/0.95-G78-H78/0.95</f>
        <v>213.69284963157895</v>
      </c>
    </row>
    <row r="20" spans="1:28" x14ac:dyDescent="0.25">
      <c r="A20">
        <v>-29</v>
      </c>
      <c r="B20">
        <v>0.82515000000000005</v>
      </c>
      <c r="C20">
        <v>136.69409999999999</v>
      </c>
      <c r="D20">
        <v>32.264600000000002</v>
      </c>
      <c r="E20">
        <v>41.228099999999998</v>
      </c>
      <c r="F20">
        <v>4.0300000000000002E-2</v>
      </c>
      <c r="G20">
        <v>6.2398999999999996</v>
      </c>
      <c r="H20">
        <v>2.6696</v>
      </c>
      <c r="I20">
        <v>153.49449999999999</v>
      </c>
      <c r="J20">
        <v>0</v>
      </c>
      <c r="K20">
        <v>2</v>
      </c>
      <c r="L20">
        <v>0</v>
      </c>
      <c r="M20">
        <v>4.4356999999999998</v>
      </c>
      <c r="N20" t="b">
        <v>1</v>
      </c>
      <c r="O20" t="b">
        <v>1</v>
      </c>
      <c r="P20">
        <v>0</v>
      </c>
      <c r="Q20">
        <v>1628.968445539474</v>
      </c>
      <c r="U20">
        <v>-5</v>
      </c>
      <c r="V20">
        <f t="shared" si="4"/>
        <v>215.06817636842106</v>
      </c>
      <c r="W20">
        <f>C61+E61*0.99-F61/0.95-G61-H61/0.95</f>
        <v>215.56180394736842</v>
      </c>
      <c r="X20">
        <f>C79+E79*0.99-F79/0.95-G79-H79/0.95</f>
        <v>216.10291615789473</v>
      </c>
    </row>
    <row r="21" spans="1:28" x14ac:dyDescent="0.25">
      <c r="A21">
        <v>-25</v>
      </c>
      <c r="B21">
        <v>0.87353999999999998</v>
      </c>
      <c r="C21">
        <v>144.71080000000001</v>
      </c>
      <c r="D21">
        <v>32.970399999999998</v>
      </c>
      <c r="E21">
        <v>43.167400000000001</v>
      </c>
      <c r="F21">
        <v>3.9800000000000002E-2</v>
      </c>
      <c r="G21">
        <v>6.2568999999999999</v>
      </c>
      <c r="H21">
        <v>2.4929000000000001</v>
      </c>
      <c r="I21">
        <v>159.69200000000001</v>
      </c>
      <c r="J21">
        <v>0</v>
      </c>
      <c r="K21">
        <v>2</v>
      </c>
      <c r="L21">
        <v>0</v>
      </c>
      <c r="M21">
        <v>4.3799000000000001</v>
      </c>
      <c r="N21" t="b">
        <v>1</v>
      </c>
      <c r="O21" t="b">
        <v>1</v>
      </c>
      <c r="P21">
        <v>0</v>
      </c>
      <c r="Q21">
        <v>646.68205189704895</v>
      </c>
      <c r="U21">
        <v>0</v>
      </c>
      <c r="V21">
        <f t="shared" si="4"/>
        <v>214.872533</v>
      </c>
      <c r="W21">
        <f>C62+E62*0.99-F62/0.95-G62-H62/0.95</f>
        <v>215.34508489473683</v>
      </c>
      <c r="X21">
        <f>C80+E80*0.99-F80/0.95-G80-H80/0.95</f>
        <v>216.05758752631579</v>
      </c>
    </row>
    <row r="22" spans="1:28" x14ac:dyDescent="0.25">
      <c r="A22">
        <v>-20</v>
      </c>
      <c r="B22">
        <v>0.90388000000000002</v>
      </c>
      <c r="C22">
        <v>149.7373</v>
      </c>
      <c r="D22">
        <v>33.3797</v>
      </c>
      <c r="E22">
        <v>46.131599999999999</v>
      </c>
      <c r="F22">
        <v>0.04</v>
      </c>
      <c r="G22">
        <v>6.2675999999999998</v>
      </c>
      <c r="H22">
        <v>2.0493999999999999</v>
      </c>
      <c r="I22">
        <v>163.4958</v>
      </c>
      <c r="J22">
        <v>0</v>
      </c>
      <c r="K22">
        <v>2</v>
      </c>
      <c r="L22">
        <v>0</v>
      </c>
      <c r="M22">
        <v>4.4002999999999997</v>
      </c>
      <c r="N22" t="b">
        <v>1</v>
      </c>
      <c r="O22" t="b">
        <v>1</v>
      </c>
      <c r="P22">
        <v>0</v>
      </c>
      <c r="Q22">
        <v>596.07053589820862</v>
      </c>
      <c r="U22">
        <v>5</v>
      </c>
      <c r="V22">
        <f t="shared" si="4"/>
        <v>210.02144126315784</v>
      </c>
      <c r="W22">
        <f>C63+E63*0.99-F63/0.95-G63-H63/0.95</f>
        <v>210.25308473684208</v>
      </c>
      <c r="X22">
        <f>C81+E81*0.99-F81/0.95-G81-H81/0.95</f>
        <v>210.78510289473684</v>
      </c>
    </row>
    <row r="23" spans="1:28" x14ac:dyDescent="0.25">
      <c r="A23">
        <v>-15</v>
      </c>
      <c r="B23">
        <v>0.88673000000000002</v>
      </c>
      <c r="C23">
        <v>146.89500000000001</v>
      </c>
      <c r="D23">
        <v>33.162100000000002</v>
      </c>
      <c r="E23">
        <v>48.204799999999999</v>
      </c>
      <c r="F23">
        <v>4.02E-2</v>
      </c>
      <c r="G23">
        <v>6.2615999999999996</v>
      </c>
      <c r="H23">
        <v>2.1030000000000002</v>
      </c>
      <c r="I23">
        <v>162.4042</v>
      </c>
      <c r="J23">
        <v>0</v>
      </c>
      <c r="K23">
        <v>2</v>
      </c>
      <c r="L23">
        <v>0</v>
      </c>
      <c r="M23">
        <v>4.4146999999999998</v>
      </c>
      <c r="N23" t="b">
        <v>1</v>
      </c>
      <c r="O23" t="b">
        <v>1</v>
      </c>
      <c r="P23">
        <v>0</v>
      </c>
      <c r="Q23">
        <v>492.08893132209778</v>
      </c>
      <c r="U23">
        <v>8</v>
      </c>
      <c r="V23">
        <f t="shared" si="4"/>
        <v>206.9447352631579</v>
      </c>
      <c r="W23">
        <f>C64+E64*0.99-F64/0.95-G64-H64/0.95</f>
        <v>207.10366384210528</v>
      </c>
      <c r="X23">
        <f>C82+E82*0.99-F82/0.95-G82-H82/0.95</f>
        <v>207.55064726315788</v>
      </c>
    </row>
    <row r="24" spans="1:28" ht="60" x14ac:dyDescent="0.25">
      <c r="A24">
        <v>-10</v>
      </c>
      <c r="B24">
        <v>0.86872000000000005</v>
      </c>
      <c r="C24">
        <v>143.91149999999999</v>
      </c>
      <c r="D24">
        <v>32.907299999999999</v>
      </c>
      <c r="E24">
        <v>50.179099999999998</v>
      </c>
      <c r="F24">
        <v>4.0399999999999998E-2</v>
      </c>
      <c r="G24">
        <v>6.2552000000000003</v>
      </c>
      <c r="H24">
        <v>2.1472000000000002</v>
      </c>
      <c r="I24">
        <v>161.31030000000001</v>
      </c>
      <c r="J24">
        <v>0</v>
      </c>
      <c r="K24">
        <v>2</v>
      </c>
      <c r="L24">
        <v>0</v>
      </c>
      <c r="M24">
        <v>4.4420000000000002</v>
      </c>
      <c r="N24" t="b">
        <v>1</v>
      </c>
      <c r="O24" t="b">
        <v>1</v>
      </c>
      <c r="P24">
        <v>0</v>
      </c>
      <c r="Q24">
        <v>532.78631114959717</v>
      </c>
      <c r="U24" s="22" t="s">
        <v>51</v>
      </c>
      <c r="V24" t="s">
        <v>57</v>
      </c>
      <c r="W24" t="s">
        <v>56</v>
      </c>
      <c r="Z24" t="s">
        <v>58</v>
      </c>
    </row>
    <row r="25" spans="1:28" ht="45" x14ac:dyDescent="0.25">
      <c r="A25">
        <v>-5</v>
      </c>
      <c r="B25">
        <v>0.85536000000000001</v>
      </c>
      <c r="C25">
        <v>141.69909999999999</v>
      </c>
      <c r="D25">
        <v>32.692300000000003</v>
      </c>
      <c r="E25">
        <v>51.981400000000001</v>
      </c>
      <c r="F25">
        <v>4.0399999999999998E-2</v>
      </c>
      <c r="G25">
        <v>6.2504999999999997</v>
      </c>
      <c r="H25">
        <v>2.1156999999999999</v>
      </c>
      <c r="I25">
        <v>160.21430000000001</v>
      </c>
      <c r="J25">
        <v>0</v>
      </c>
      <c r="K25">
        <v>2</v>
      </c>
      <c r="L25">
        <v>0</v>
      </c>
      <c r="M25">
        <v>4.4412000000000003</v>
      </c>
      <c r="N25" t="b">
        <v>1</v>
      </c>
      <c r="O25" t="b">
        <v>1</v>
      </c>
      <c r="P25">
        <v>0</v>
      </c>
      <c r="Q25">
        <v>1223.828275918961</v>
      </c>
      <c r="V25" s="18" t="s">
        <v>46</v>
      </c>
      <c r="W25" s="19" t="s">
        <v>47</v>
      </c>
      <c r="X25" s="20" t="s">
        <v>48</v>
      </c>
      <c r="Z25" s="18" t="s">
        <v>46</v>
      </c>
      <c r="AA25" s="19" t="s">
        <v>47</v>
      </c>
      <c r="AB25" s="20" t="s">
        <v>48</v>
      </c>
    </row>
    <row r="26" spans="1:28" x14ac:dyDescent="0.25">
      <c r="A26">
        <v>0</v>
      </c>
      <c r="B26">
        <v>0.84453</v>
      </c>
      <c r="C26">
        <v>138.76089999999999</v>
      </c>
      <c r="D26">
        <v>32.488599999999998</v>
      </c>
      <c r="E26">
        <v>53.027099999999997</v>
      </c>
      <c r="F26">
        <v>4.0800000000000003E-2</v>
      </c>
      <c r="G26">
        <v>6.2443</v>
      </c>
      <c r="H26">
        <v>2.1806000000000001</v>
      </c>
      <c r="I26">
        <v>159.11670000000001</v>
      </c>
      <c r="J26">
        <v>0</v>
      </c>
      <c r="K26">
        <v>2</v>
      </c>
      <c r="L26">
        <v>0</v>
      </c>
      <c r="M26">
        <v>4.4866000000000001</v>
      </c>
      <c r="N26" t="b">
        <v>1</v>
      </c>
      <c r="O26" t="b">
        <v>1</v>
      </c>
      <c r="P26">
        <v>0</v>
      </c>
      <c r="Q26">
        <v>522.68158960342407</v>
      </c>
      <c r="U26">
        <v>-29</v>
      </c>
      <c r="V26">
        <f>C38+E38*0.99-F38/0.95-G38-H38/0.95</f>
        <v>194.33870357894739</v>
      </c>
      <c r="W26">
        <f>C47+E47*0.99-F47/0.95-G47-H47/0.95</f>
        <v>161.93618857894737</v>
      </c>
      <c r="X26">
        <f>C29+E29*0.99-F29/0.95-G29-H29/0.95</f>
        <v>175.94346610526313</v>
      </c>
      <c r="Z26">
        <f>B38</f>
        <v>0.94847999999999999</v>
      </c>
      <c r="AA26">
        <f>B47</f>
        <v>0.78971999999999998</v>
      </c>
      <c r="AB26">
        <f t="shared" ref="AB26:AB34" si="5">B29</f>
        <v>0.85985999999999996</v>
      </c>
    </row>
    <row r="27" spans="1:28" x14ac:dyDescent="0.25">
      <c r="A27">
        <v>5</v>
      </c>
      <c r="B27">
        <v>0.84352000000000005</v>
      </c>
      <c r="C27">
        <v>134.78270000000001</v>
      </c>
      <c r="D27">
        <v>32.3001</v>
      </c>
      <c r="E27">
        <v>53.0535</v>
      </c>
      <c r="F27">
        <v>4.1000000000000002E-2</v>
      </c>
      <c r="G27">
        <v>6.2359</v>
      </c>
      <c r="H27">
        <v>2.3096999999999999</v>
      </c>
      <c r="I27">
        <v>158.6</v>
      </c>
      <c r="J27">
        <v>0</v>
      </c>
      <c r="K27">
        <v>2</v>
      </c>
      <c r="L27">
        <v>0</v>
      </c>
      <c r="M27">
        <v>4.5037000000000003</v>
      </c>
      <c r="N27" t="b">
        <v>1</v>
      </c>
      <c r="O27" t="b">
        <v>1</v>
      </c>
      <c r="P27">
        <v>0</v>
      </c>
      <c r="Q27">
        <v>587.36011433601379</v>
      </c>
      <c r="U27">
        <v>-25</v>
      </c>
      <c r="V27">
        <f t="shared" ref="V27:V34" si="6">C39+E39*0.99-F39/0.95-G39-H39/0.95</f>
        <v>207.71695284210526</v>
      </c>
      <c r="W27">
        <f t="shared" ref="W27:W34" si="7">C48+E48*0.99-F48/0.95-G48-H48/0.95</f>
        <v>171.57693431578949</v>
      </c>
      <c r="X27">
        <f t="shared" ref="X27:X34" si="8">C30+E30*0.99-F30/0.95-G30-H30/0.95</f>
        <v>188.37498305263159</v>
      </c>
      <c r="Z27">
        <f t="shared" ref="Z27:Z34" si="9">B39</f>
        <v>1.0100499999999999</v>
      </c>
      <c r="AA27">
        <f t="shared" ref="AA27:AA34" si="10">B48</f>
        <v>0.83677000000000001</v>
      </c>
      <c r="AB27">
        <f t="shared" si="5"/>
        <v>0.91771000000000003</v>
      </c>
    </row>
    <row r="28" spans="1:28" x14ac:dyDescent="0.25">
      <c r="A28">
        <v>8</v>
      </c>
      <c r="B28">
        <v>0.84131</v>
      </c>
      <c r="C28">
        <v>132.14959999999999</v>
      </c>
      <c r="D28">
        <v>32.145000000000003</v>
      </c>
      <c r="E28">
        <v>52.732700000000001</v>
      </c>
      <c r="F28">
        <v>4.0399999999999998E-2</v>
      </c>
      <c r="G28">
        <v>6.2302999999999997</v>
      </c>
      <c r="H28">
        <v>2.4064000000000001</v>
      </c>
      <c r="I28">
        <v>157.9496</v>
      </c>
      <c r="J28">
        <v>0</v>
      </c>
      <c r="K28">
        <v>2</v>
      </c>
      <c r="L28">
        <v>0</v>
      </c>
      <c r="M28">
        <v>4.4447999999999999</v>
      </c>
      <c r="N28" t="b">
        <v>1</v>
      </c>
      <c r="O28" t="b">
        <v>1</v>
      </c>
      <c r="P28">
        <v>0</v>
      </c>
      <c r="Q28">
        <v>1762.506758213043</v>
      </c>
      <c r="U28">
        <v>-20</v>
      </c>
      <c r="V28">
        <f t="shared" si="6"/>
        <v>217.6195592631579</v>
      </c>
      <c r="W28">
        <f t="shared" si="7"/>
        <v>180.5096213157895</v>
      </c>
      <c r="X28">
        <f t="shared" si="8"/>
        <v>198.82669163157897</v>
      </c>
      <c r="Z28">
        <f t="shared" si="9"/>
        <v>1.0485500000000001</v>
      </c>
      <c r="AA28">
        <f t="shared" si="10"/>
        <v>0.87117999999999995</v>
      </c>
      <c r="AB28">
        <f t="shared" si="5"/>
        <v>0.95733000000000001</v>
      </c>
    </row>
    <row r="29" spans="1:28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606.85274505615234</v>
      </c>
      <c r="U29">
        <v>-15</v>
      </c>
      <c r="V29">
        <f t="shared" si="6"/>
        <v>218.00772399999997</v>
      </c>
      <c r="W29">
        <f t="shared" si="7"/>
        <v>181.09888331578949</v>
      </c>
      <c r="X29">
        <f t="shared" si="8"/>
        <v>199.50516705263158</v>
      </c>
      <c r="Z29">
        <f t="shared" si="9"/>
        <v>1.03725</v>
      </c>
      <c r="AA29">
        <f t="shared" si="10"/>
        <v>0.86153999999999997</v>
      </c>
      <c r="AB29">
        <f t="shared" si="5"/>
        <v>0.94764999999999999</v>
      </c>
    </row>
    <row r="30" spans="1:28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1536.6483061313629</v>
      </c>
      <c r="U30">
        <v>-10</v>
      </c>
      <c r="V30">
        <f t="shared" si="6"/>
        <v>218.14249057894736</v>
      </c>
      <c r="W30">
        <f t="shared" si="7"/>
        <v>181.53348926315789</v>
      </c>
      <c r="X30">
        <f t="shared" si="8"/>
        <v>199.89263457894737</v>
      </c>
      <c r="Z30">
        <f t="shared" si="9"/>
        <v>1.02542</v>
      </c>
      <c r="AA30">
        <f t="shared" si="10"/>
        <v>0.85135000000000005</v>
      </c>
      <c r="AB30">
        <f t="shared" si="5"/>
        <v>0.93705000000000005</v>
      </c>
    </row>
    <row r="31" spans="1:28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1517.2727429866791</v>
      </c>
      <c r="U31">
        <v>-5</v>
      </c>
      <c r="V31">
        <f t="shared" si="6"/>
        <v>218.44450431578946</v>
      </c>
      <c r="W31">
        <f t="shared" si="7"/>
        <v>182.55204847368421</v>
      </c>
      <c r="X31">
        <f t="shared" si="8"/>
        <v>200.80440578947366</v>
      </c>
      <c r="Z31">
        <f t="shared" si="9"/>
        <v>1.0164800000000001</v>
      </c>
      <c r="AA31">
        <f t="shared" si="10"/>
        <v>0.84519999999999995</v>
      </c>
      <c r="AB31">
        <f t="shared" si="5"/>
        <v>0.93044000000000004</v>
      </c>
    </row>
    <row r="32" spans="1:28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1135.828397750854</v>
      </c>
      <c r="U32">
        <v>0</v>
      </c>
      <c r="V32">
        <f t="shared" si="6"/>
        <v>216.71654315789471</v>
      </c>
      <c r="W32">
        <f t="shared" si="7"/>
        <v>181.93506894736842</v>
      </c>
      <c r="X32">
        <f t="shared" si="8"/>
        <v>199.85661726315791</v>
      </c>
      <c r="Z32">
        <f t="shared" si="9"/>
        <v>1.00908</v>
      </c>
      <c r="AA32">
        <f t="shared" si="10"/>
        <v>0.84099999999999997</v>
      </c>
      <c r="AB32">
        <f t="shared" si="5"/>
        <v>0.92576999999999998</v>
      </c>
    </row>
    <row r="33" spans="1:28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664.80179214477539</v>
      </c>
      <c r="U33">
        <v>5</v>
      </c>
      <c r="V33">
        <f t="shared" si="6"/>
        <v>211.62385768421055</v>
      </c>
      <c r="W33">
        <f t="shared" si="7"/>
        <v>178.53943715789475</v>
      </c>
      <c r="X33">
        <f t="shared" si="8"/>
        <v>195.40697715789474</v>
      </c>
      <c r="Z33">
        <f t="shared" si="9"/>
        <v>1.0084200000000001</v>
      </c>
      <c r="AA33">
        <f t="shared" si="10"/>
        <v>0.84326000000000001</v>
      </c>
      <c r="AB33">
        <f t="shared" si="5"/>
        <v>0.92593999999999999</v>
      </c>
    </row>
    <row r="34" spans="1:28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1395.4124226570129</v>
      </c>
      <c r="U34">
        <v>8</v>
      </c>
      <c r="V34">
        <f t="shared" si="6"/>
        <v>208.33686947368423</v>
      </c>
      <c r="W34">
        <f t="shared" si="7"/>
        <v>175.48232300000001</v>
      </c>
      <c r="X34">
        <f t="shared" si="8"/>
        <v>192.28099663157894</v>
      </c>
      <c r="Z34">
        <f t="shared" si="9"/>
        <v>1.00746</v>
      </c>
      <c r="AA34">
        <f t="shared" si="10"/>
        <v>0.84101000000000004</v>
      </c>
      <c r="AB34">
        <f t="shared" si="5"/>
        <v>0.92483000000000004</v>
      </c>
    </row>
    <row r="35" spans="1:28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609.42277598381042</v>
      </c>
      <c r="U35" s="23" t="s">
        <v>54</v>
      </c>
      <c r="W35" s="24" t="s">
        <v>55</v>
      </c>
    </row>
    <row r="36" spans="1:28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781.86002039909363</v>
      </c>
      <c r="V36" s="18" t="s">
        <v>46</v>
      </c>
      <c r="W36" s="19" t="s">
        <v>47</v>
      </c>
      <c r="X36" s="20" t="s">
        <v>48</v>
      </c>
    </row>
    <row r="37" spans="1:28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863.82904314994812</v>
      </c>
      <c r="U37">
        <v>-29</v>
      </c>
      <c r="V37">
        <f>C92+E92*0.95-F92/0.95-G92-H92/0.95</f>
        <v>203.46041578947364</v>
      </c>
      <c r="W37">
        <f>C101+E101*0.99-F101/0.95-G101-H101/0.95</f>
        <v>206.91783705263157</v>
      </c>
      <c r="X37">
        <f>C83+E83*0.99-F83/0.95-G83-H83/0.95</f>
        <v>206.11112036842104</v>
      </c>
    </row>
    <row r="38" spans="1:28" x14ac:dyDescent="0.25">
      <c r="A38">
        <v>-29</v>
      </c>
      <c r="B38">
        <v>0.94847999999999999</v>
      </c>
      <c r="C38">
        <v>157.12479999999999</v>
      </c>
      <c r="D38">
        <v>33.835799999999999</v>
      </c>
      <c r="E38">
        <v>45.822800000000001</v>
      </c>
      <c r="F38">
        <v>4.0399999999999998E-2</v>
      </c>
      <c r="G38">
        <v>6.2832999999999997</v>
      </c>
      <c r="H38">
        <v>1.7336</v>
      </c>
      <c r="I38">
        <v>165.6311</v>
      </c>
      <c r="J38">
        <v>8.6666000000000007</v>
      </c>
      <c r="K38">
        <v>1</v>
      </c>
      <c r="L38">
        <v>0</v>
      </c>
      <c r="M38">
        <v>4.4387999999999996</v>
      </c>
      <c r="N38" t="b">
        <v>0</v>
      </c>
      <c r="O38" t="b">
        <v>1</v>
      </c>
      <c r="P38">
        <v>41.168284729037957</v>
      </c>
      <c r="Q38">
        <v>1746.7370882034299</v>
      </c>
      <c r="U38">
        <v>-25</v>
      </c>
      <c r="V38">
        <f t="shared" ref="V38:V45" si="11">C93+E93*0.95-F93/0.95-G93-H93/0.95</f>
        <v>203.68594289473685</v>
      </c>
      <c r="W38">
        <f t="shared" ref="W38:W45" si="12">C102+E102*0.99-F102/0.95-G102-H102/0.95</f>
        <v>206.73806142105263</v>
      </c>
      <c r="X38">
        <f t="shared" ref="X38:X45" si="13">C84+E84*0.99-F84/0.95-G84-H84/0.95</f>
        <v>206.0977649473684</v>
      </c>
    </row>
    <row r="39" spans="1:28" x14ac:dyDescent="0.25">
      <c r="A39">
        <v>-25</v>
      </c>
      <c r="B39">
        <v>1.0100499999999999</v>
      </c>
      <c r="C39">
        <v>167.32480000000001</v>
      </c>
      <c r="D39">
        <v>34.0747</v>
      </c>
      <c r="E39">
        <v>48.208399999999997</v>
      </c>
      <c r="F39">
        <v>4.0399999999999998E-2</v>
      </c>
      <c r="G39">
        <v>6.3048999999999999</v>
      </c>
      <c r="H39">
        <v>0.93740000000000001</v>
      </c>
      <c r="I39">
        <v>172.58760000000001</v>
      </c>
      <c r="J39">
        <v>9.0287000000000006</v>
      </c>
      <c r="K39">
        <v>1</v>
      </c>
      <c r="L39">
        <v>0</v>
      </c>
      <c r="M39">
        <v>4.4360999999999997</v>
      </c>
      <c r="N39" t="b">
        <v>0</v>
      </c>
      <c r="O39" t="b">
        <v>1</v>
      </c>
      <c r="P39">
        <v>41.168284729037957</v>
      </c>
      <c r="Q39">
        <v>1779.6836950778959</v>
      </c>
      <c r="U39">
        <v>-20</v>
      </c>
      <c r="V39">
        <f t="shared" si="11"/>
        <v>205.62036973684206</v>
      </c>
      <c r="W39">
        <f t="shared" si="12"/>
        <v>208.49826673684211</v>
      </c>
      <c r="X39">
        <f t="shared" si="13"/>
        <v>207.95203905263156</v>
      </c>
    </row>
    <row r="40" spans="1:28" x14ac:dyDescent="0.25">
      <c r="A40">
        <v>-20</v>
      </c>
      <c r="B40">
        <v>1.0485500000000001</v>
      </c>
      <c r="C40">
        <v>173.70249999999999</v>
      </c>
      <c r="D40">
        <v>33.833199999999998</v>
      </c>
      <c r="E40">
        <v>51.5246</v>
      </c>
      <c r="F40">
        <v>4.0399999999999998E-2</v>
      </c>
      <c r="G40">
        <v>6.3183999999999996</v>
      </c>
      <c r="H40">
        <v>0.69479999999999997</v>
      </c>
      <c r="I40">
        <v>177.5839</v>
      </c>
      <c r="J40">
        <v>9.3070000000000004</v>
      </c>
      <c r="K40">
        <v>1</v>
      </c>
      <c r="L40">
        <v>0</v>
      </c>
      <c r="M40">
        <v>4.4368999999999996</v>
      </c>
      <c r="N40" t="b">
        <v>0</v>
      </c>
      <c r="O40" t="b">
        <v>1</v>
      </c>
      <c r="P40">
        <v>41.290428426012213</v>
      </c>
      <c r="Q40">
        <v>1606.903966903687</v>
      </c>
      <c r="U40">
        <v>-15</v>
      </c>
      <c r="V40">
        <f t="shared" si="11"/>
        <v>208.2375605263158</v>
      </c>
      <c r="W40">
        <f t="shared" si="12"/>
        <v>211.37394689473683</v>
      </c>
      <c r="X40">
        <f t="shared" si="13"/>
        <v>210.7499690526316</v>
      </c>
    </row>
    <row r="41" spans="1:28" x14ac:dyDescent="0.25">
      <c r="A41">
        <v>-15</v>
      </c>
      <c r="B41">
        <v>1.03725</v>
      </c>
      <c r="C41">
        <v>171.83070000000001</v>
      </c>
      <c r="D41">
        <v>33.950400000000002</v>
      </c>
      <c r="E41">
        <v>53.807600000000001</v>
      </c>
      <c r="F41">
        <v>4.02E-2</v>
      </c>
      <c r="G41">
        <v>6.3144999999999998</v>
      </c>
      <c r="H41">
        <v>0.69889999999999997</v>
      </c>
      <c r="I41">
        <v>177.4265</v>
      </c>
      <c r="J41">
        <v>9.3254000000000001</v>
      </c>
      <c r="K41">
        <v>1</v>
      </c>
      <c r="L41">
        <v>0</v>
      </c>
      <c r="M41">
        <v>4.4172000000000002</v>
      </c>
      <c r="N41" t="b">
        <v>0</v>
      </c>
      <c r="O41" t="b">
        <v>1</v>
      </c>
      <c r="P41">
        <v>41.462816797495123</v>
      </c>
      <c r="Q41">
        <v>515.09103012084961</v>
      </c>
      <c r="U41">
        <v>-10</v>
      </c>
      <c r="V41">
        <f t="shared" si="11"/>
        <v>210.78015342105263</v>
      </c>
      <c r="W41">
        <f t="shared" si="12"/>
        <v>214.05131752631578</v>
      </c>
      <c r="X41">
        <f t="shared" si="13"/>
        <v>213.40532410526316</v>
      </c>
    </row>
    <row r="42" spans="1:28" x14ac:dyDescent="0.25">
      <c r="A42">
        <v>-10</v>
      </c>
      <c r="B42">
        <v>1.02542</v>
      </c>
      <c r="C42">
        <v>169.87129999999999</v>
      </c>
      <c r="D42">
        <v>34.0242</v>
      </c>
      <c r="E42">
        <v>55.924100000000003</v>
      </c>
      <c r="F42">
        <v>4.0300000000000002E-2</v>
      </c>
      <c r="G42">
        <v>6.3102999999999998</v>
      </c>
      <c r="H42">
        <v>0.70389999999999997</v>
      </c>
      <c r="I42">
        <v>177.2679</v>
      </c>
      <c r="J42">
        <v>9.3435000000000006</v>
      </c>
      <c r="K42">
        <v>1</v>
      </c>
      <c r="L42">
        <v>0</v>
      </c>
      <c r="M42">
        <v>4.4355000000000002</v>
      </c>
      <c r="N42" t="b">
        <v>0</v>
      </c>
      <c r="O42" t="b">
        <v>1</v>
      </c>
      <c r="P42">
        <v>41.63024126761259</v>
      </c>
      <c r="Q42">
        <v>691.10267734527588</v>
      </c>
      <c r="U42">
        <v>-5</v>
      </c>
      <c r="V42">
        <f t="shared" si="11"/>
        <v>212.81817157894736</v>
      </c>
      <c r="W42">
        <f t="shared" si="12"/>
        <v>216.27690563157896</v>
      </c>
      <c r="X42">
        <f t="shared" si="13"/>
        <v>215.56180394736842</v>
      </c>
    </row>
    <row r="43" spans="1:28" x14ac:dyDescent="0.25">
      <c r="A43">
        <v>-5</v>
      </c>
      <c r="B43">
        <v>1.0164800000000001</v>
      </c>
      <c r="C43">
        <v>168.3903</v>
      </c>
      <c r="D43">
        <v>34.036999999999999</v>
      </c>
      <c r="E43">
        <v>57.732199999999999</v>
      </c>
      <c r="F43">
        <v>4.0399999999999998E-2</v>
      </c>
      <c r="G43">
        <v>6.3071999999999999</v>
      </c>
      <c r="H43">
        <v>0.71340000000000003</v>
      </c>
      <c r="I43">
        <v>177.10810000000001</v>
      </c>
      <c r="J43">
        <v>9.3613999999999997</v>
      </c>
      <c r="K43">
        <v>1</v>
      </c>
      <c r="L43">
        <v>0</v>
      </c>
      <c r="M43">
        <v>4.4400000000000004</v>
      </c>
      <c r="N43" t="b">
        <v>0</v>
      </c>
      <c r="O43" t="b">
        <v>1</v>
      </c>
      <c r="P43">
        <v>41.792645280061599</v>
      </c>
      <c r="Q43">
        <v>1442.9514014720919</v>
      </c>
      <c r="U43">
        <v>0</v>
      </c>
      <c r="V43">
        <f t="shared" si="11"/>
        <v>212.57050947368421</v>
      </c>
      <c r="W43">
        <f t="shared" si="12"/>
        <v>216.07574715789471</v>
      </c>
      <c r="X43">
        <f t="shared" si="13"/>
        <v>215.34508489473683</v>
      </c>
    </row>
    <row r="44" spans="1:28" x14ac:dyDescent="0.25">
      <c r="A44">
        <v>0</v>
      </c>
      <c r="B44">
        <v>1.00908</v>
      </c>
      <c r="C44">
        <v>165.797</v>
      </c>
      <c r="D44">
        <v>34.006100000000004</v>
      </c>
      <c r="E44">
        <v>58.601999999999997</v>
      </c>
      <c r="F44">
        <v>4.0399999999999998E-2</v>
      </c>
      <c r="G44">
        <v>6.3017000000000003</v>
      </c>
      <c r="H44">
        <v>0.71460000000000001</v>
      </c>
      <c r="I44">
        <v>176.94710000000001</v>
      </c>
      <c r="J44">
        <v>9.3790999999999993</v>
      </c>
      <c r="K44">
        <v>1</v>
      </c>
      <c r="L44">
        <v>0</v>
      </c>
      <c r="M44">
        <v>4.4412000000000003</v>
      </c>
      <c r="N44" t="b">
        <v>0</v>
      </c>
      <c r="O44" t="b">
        <v>1</v>
      </c>
      <c r="P44">
        <v>41.949955029238481</v>
      </c>
      <c r="Q44">
        <v>1524.4201874732969</v>
      </c>
      <c r="U44">
        <v>5</v>
      </c>
      <c r="V44">
        <f t="shared" si="11"/>
        <v>207.70326315789472</v>
      </c>
      <c r="W44">
        <f t="shared" si="12"/>
        <v>210.78559163157894</v>
      </c>
      <c r="X44">
        <f t="shared" si="13"/>
        <v>210.25308473684208</v>
      </c>
    </row>
    <row r="45" spans="1:28" x14ac:dyDescent="0.25">
      <c r="A45">
        <v>5</v>
      </c>
      <c r="B45">
        <v>1.0084200000000001</v>
      </c>
      <c r="C45">
        <v>161.13210000000001</v>
      </c>
      <c r="D45">
        <v>33.825299999999999</v>
      </c>
      <c r="E45">
        <v>58.151600000000002</v>
      </c>
      <c r="F45">
        <v>4.0399999999999998E-2</v>
      </c>
      <c r="G45">
        <v>6.2918000000000003</v>
      </c>
      <c r="H45">
        <v>0.70679999999999998</v>
      </c>
      <c r="I45">
        <v>176.78489999999999</v>
      </c>
      <c r="J45">
        <v>9.3963999999999999</v>
      </c>
      <c r="K45">
        <v>1</v>
      </c>
      <c r="L45">
        <v>0</v>
      </c>
      <c r="M45">
        <v>4.4423000000000004</v>
      </c>
      <c r="N45" t="b">
        <v>0</v>
      </c>
      <c r="O45" t="b">
        <v>1</v>
      </c>
      <c r="P45">
        <v>42.102078385823091</v>
      </c>
      <c r="Q45">
        <v>1996.3983359336851</v>
      </c>
      <c r="U45">
        <v>8</v>
      </c>
      <c r="V45">
        <f t="shared" si="11"/>
        <v>204.64439052631576</v>
      </c>
      <c r="W45">
        <f t="shared" si="12"/>
        <v>207.55112347368419</v>
      </c>
      <c r="X45">
        <f t="shared" si="13"/>
        <v>207.10366384210528</v>
      </c>
    </row>
    <row r="46" spans="1:28" x14ac:dyDescent="0.25">
      <c r="A46">
        <v>8</v>
      </c>
      <c r="B46">
        <v>1.00746</v>
      </c>
      <c r="C46">
        <v>158.24809999999999</v>
      </c>
      <c r="D46">
        <v>33.697499999999998</v>
      </c>
      <c r="E46">
        <v>57.731999999999999</v>
      </c>
      <c r="F46">
        <v>4.0399999999999998E-2</v>
      </c>
      <c r="G46">
        <v>6.2857000000000003</v>
      </c>
      <c r="H46">
        <v>0.70079999999999998</v>
      </c>
      <c r="I46">
        <v>176.10499999999999</v>
      </c>
      <c r="J46">
        <v>9.3664000000000005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42.137509552822813</v>
      </c>
      <c r="Q46">
        <v>2677.31078338623</v>
      </c>
    </row>
    <row r="47" spans="1:28" x14ac:dyDescent="0.25">
      <c r="A47">
        <v>-29</v>
      </c>
      <c r="B47">
        <v>0.78971999999999998</v>
      </c>
      <c r="C47">
        <v>130.82419999999999</v>
      </c>
      <c r="D47">
        <v>31.7438</v>
      </c>
      <c r="E47">
        <v>40.5443</v>
      </c>
      <c r="F47">
        <v>4.0300000000000002E-2</v>
      </c>
      <c r="G47">
        <v>6.2275</v>
      </c>
      <c r="H47">
        <v>2.6191</v>
      </c>
      <c r="I47">
        <v>149.38310000000001</v>
      </c>
      <c r="J47">
        <v>0</v>
      </c>
      <c r="K47">
        <v>2</v>
      </c>
      <c r="L47">
        <v>0</v>
      </c>
      <c r="M47">
        <v>4.4328000000000003</v>
      </c>
      <c r="N47" t="b">
        <v>0</v>
      </c>
      <c r="O47" t="b">
        <v>1</v>
      </c>
      <c r="P47">
        <v>0</v>
      </c>
      <c r="Q47">
        <v>1313.595105409622</v>
      </c>
    </row>
    <row r="48" spans="1:28" x14ac:dyDescent="0.25">
      <c r="A48">
        <v>-25</v>
      </c>
      <c r="B48">
        <v>0.83677000000000001</v>
      </c>
      <c r="C48">
        <v>138.6199</v>
      </c>
      <c r="D48">
        <v>32.442</v>
      </c>
      <c r="E48">
        <v>42.469200000000001</v>
      </c>
      <c r="F48">
        <v>3.9899999999999998E-2</v>
      </c>
      <c r="G48">
        <v>6.2439999999999998</v>
      </c>
      <c r="H48">
        <v>2.6614</v>
      </c>
      <c r="I48">
        <v>155.58920000000001</v>
      </c>
      <c r="J48">
        <v>0</v>
      </c>
      <c r="K48">
        <v>2</v>
      </c>
      <c r="L48">
        <v>0</v>
      </c>
      <c r="M48">
        <v>4.3872999999999998</v>
      </c>
      <c r="N48" t="b">
        <v>0</v>
      </c>
      <c r="O48" t="b">
        <v>1</v>
      </c>
      <c r="P48">
        <v>0</v>
      </c>
      <c r="Q48">
        <v>602.57790613174438</v>
      </c>
    </row>
    <row r="49" spans="1:17" x14ac:dyDescent="0.25">
      <c r="A49">
        <v>-20</v>
      </c>
      <c r="B49">
        <v>0.87117999999999995</v>
      </c>
      <c r="C49">
        <v>144.31960000000001</v>
      </c>
      <c r="D49">
        <v>32.945999999999998</v>
      </c>
      <c r="E49">
        <v>45.490499999999997</v>
      </c>
      <c r="F49">
        <v>4.0300000000000002E-2</v>
      </c>
      <c r="G49">
        <v>6.2561</v>
      </c>
      <c r="H49">
        <v>2.4197000000000002</v>
      </c>
      <c r="I49">
        <v>159.95830000000001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1165.920869827271</v>
      </c>
    </row>
    <row r="50" spans="1:17" x14ac:dyDescent="0.25">
      <c r="A50">
        <v>-15</v>
      </c>
      <c r="B50">
        <v>0.86153999999999997</v>
      </c>
      <c r="C50">
        <v>142.7234</v>
      </c>
      <c r="D50">
        <v>32.813400000000001</v>
      </c>
      <c r="E50">
        <v>47.664299999999997</v>
      </c>
      <c r="F50">
        <v>4.0300000000000002E-2</v>
      </c>
      <c r="G50">
        <v>6.2526999999999999</v>
      </c>
      <c r="H50">
        <v>2.3912</v>
      </c>
      <c r="I50">
        <v>159.67850000000001</v>
      </c>
      <c r="J50">
        <v>0</v>
      </c>
      <c r="K50">
        <v>2</v>
      </c>
      <c r="L50">
        <v>0</v>
      </c>
      <c r="M50">
        <v>4.4341999999999997</v>
      </c>
      <c r="N50" t="b">
        <v>0</v>
      </c>
      <c r="O50" t="b">
        <v>1</v>
      </c>
      <c r="P50">
        <v>0</v>
      </c>
      <c r="Q50">
        <v>820.91416931152344</v>
      </c>
    </row>
    <row r="51" spans="1:17" x14ac:dyDescent="0.25">
      <c r="A51">
        <v>-10</v>
      </c>
      <c r="B51">
        <v>0.85135000000000005</v>
      </c>
      <c r="C51">
        <v>141.03450000000001</v>
      </c>
      <c r="D51">
        <v>32.659199999999998</v>
      </c>
      <c r="E51">
        <v>49.761600000000001</v>
      </c>
      <c r="F51">
        <v>4.0399999999999998E-2</v>
      </c>
      <c r="G51">
        <v>6.2491000000000003</v>
      </c>
      <c r="H51">
        <v>2.3496999999999999</v>
      </c>
      <c r="I51">
        <v>159.39949999999999</v>
      </c>
      <c r="J51">
        <v>0</v>
      </c>
      <c r="K51">
        <v>2</v>
      </c>
      <c r="L51">
        <v>0</v>
      </c>
      <c r="M51">
        <v>4.4455999999999998</v>
      </c>
      <c r="N51" t="b">
        <v>0</v>
      </c>
      <c r="O51" t="b">
        <v>1</v>
      </c>
      <c r="P51">
        <v>0</v>
      </c>
      <c r="Q51">
        <v>499.01546239852911</v>
      </c>
    </row>
    <row r="52" spans="1:17" x14ac:dyDescent="0.25">
      <c r="A52">
        <v>-5</v>
      </c>
      <c r="B52">
        <v>0.84519999999999995</v>
      </c>
      <c r="C52">
        <v>140.0162</v>
      </c>
      <c r="D52">
        <v>32.545099999999998</v>
      </c>
      <c r="E52">
        <v>51.704099999999997</v>
      </c>
      <c r="F52">
        <v>4.0399999999999998E-2</v>
      </c>
      <c r="G52">
        <v>6.2469999999999999</v>
      </c>
      <c r="H52">
        <v>2.2435999999999998</v>
      </c>
      <c r="I52">
        <v>159.1215</v>
      </c>
      <c r="J52">
        <v>0</v>
      </c>
      <c r="K52">
        <v>2</v>
      </c>
      <c r="L52">
        <v>0</v>
      </c>
      <c r="M52">
        <v>4.4406999999999996</v>
      </c>
      <c r="N52" t="b">
        <v>0</v>
      </c>
      <c r="O52" t="b">
        <v>1</v>
      </c>
      <c r="P52">
        <v>0</v>
      </c>
      <c r="Q52">
        <v>1176.0424516201019</v>
      </c>
    </row>
    <row r="53" spans="1:17" x14ac:dyDescent="0.25">
      <c r="A53">
        <v>0</v>
      </c>
      <c r="B53">
        <v>0.84099999999999997</v>
      </c>
      <c r="C53">
        <v>138.1807</v>
      </c>
      <c r="D53">
        <v>32.437100000000001</v>
      </c>
      <c r="E53">
        <v>52.911000000000001</v>
      </c>
      <c r="F53">
        <v>4.0399999999999998E-2</v>
      </c>
      <c r="G53">
        <v>6.2431000000000001</v>
      </c>
      <c r="H53">
        <v>2.2248000000000001</v>
      </c>
      <c r="I53">
        <v>158.84450000000001</v>
      </c>
      <c r="J53">
        <v>0</v>
      </c>
      <c r="K53">
        <v>2</v>
      </c>
      <c r="L53">
        <v>0</v>
      </c>
      <c r="M53">
        <v>4.4444999999999997</v>
      </c>
      <c r="N53" t="b">
        <v>0</v>
      </c>
      <c r="O53" t="b">
        <v>1</v>
      </c>
      <c r="P53">
        <v>0</v>
      </c>
      <c r="Q53">
        <v>1235.649434566498</v>
      </c>
    </row>
    <row r="54" spans="1:17" x14ac:dyDescent="0.25">
      <c r="A54">
        <v>5</v>
      </c>
      <c r="B54">
        <v>0.84326000000000001</v>
      </c>
      <c r="C54">
        <v>134.74180000000001</v>
      </c>
      <c r="D54">
        <v>32.296399999999998</v>
      </c>
      <c r="E54">
        <v>53.0426</v>
      </c>
      <c r="F54">
        <v>4.1000000000000002E-2</v>
      </c>
      <c r="G54">
        <v>6.2358000000000002</v>
      </c>
      <c r="H54">
        <v>2.3138000000000001</v>
      </c>
      <c r="I54">
        <v>158.5684</v>
      </c>
      <c r="J54">
        <v>0</v>
      </c>
      <c r="K54">
        <v>2</v>
      </c>
      <c r="L54">
        <v>0</v>
      </c>
      <c r="M54">
        <v>4.5034000000000001</v>
      </c>
      <c r="N54" t="b">
        <v>0</v>
      </c>
      <c r="O54" t="b">
        <v>1</v>
      </c>
      <c r="P54">
        <v>0</v>
      </c>
      <c r="Q54">
        <v>578.81526327133179</v>
      </c>
    </row>
    <row r="55" spans="1:17" x14ac:dyDescent="0.25">
      <c r="A55">
        <v>8</v>
      </c>
      <c r="B55">
        <v>0.84101000000000004</v>
      </c>
      <c r="C55">
        <v>132.102</v>
      </c>
      <c r="D55">
        <v>32.140599999999999</v>
      </c>
      <c r="E55">
        <v>52.717700000000001</v>
      </c>
      <c r="F55">
        <v>4.0399999999999998E-2</v>
      </c>
      <c r="G55">
        <v>6.2302</v>
      </c>
      <c r="H55">
        <v>2.4106000000000001</v>
      </c>
      <c r="I55">
        <v>157.91800000000001</v>
      </c>
      <c r="J55">
        <v>0</v>
      </c>
      <c r="K55">
        <v>2</v>
      </c>
      <c r="L55">
        <v>0</v>
      </c>
      <c r="M55">
        <v>4.4423000000000004</v>
      </c>
      <c r="N55" t="b">
        <v>0</v>
      </c>
      <c r="O55" t="b">
        <v>1</v>
      </c>
      <c r="P55">
        <v>0</v>
      </c>
      <c r="Q55">
        <v>1710.826895475388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331.88327765464783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344.13439059257507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290.40114760398859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240.74192070961001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231.82806849479681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331.18327140808111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337.37430882453918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421.18316507339478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499.26347994804382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47.659599999999998</v>
      </c>
      <c r="F65">
        <v>5.5E-2</v>
      </c>
      <c r="G65">
        <v>6.3014000000000001</v>
      </c>
      <c r="H65">
        <v>1.1183000000000001</v>
      </c>
      <c r="I65">
        <v>166.7647</v>
      </c>
      <c r="J65">
        <v>4.3750999999999998</v>
      </c>
      <c r="K65">
        <v>1</v>
      </c>
      <c r="L65">
        <v>0</v>
      </c>
      <c r="M65">
        <v>6.0510000000000002</v>
      </c>
      <c r="N65" t="b">
        <v>1</v>
      </c>
      <c r="O65" t="b">
        <v>0</v>
      </c>
      <c r="P65">
        <v>41.970251152075669</v>
      </c>
      <c r="Q65">
        <v>329.6532518863678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47.802900000000001</v>
      </c>
      <c r="F66">
        <v>3.2099999999999997E-2</v>
      </c>
      <c r="G66">
        <v>6.3014000000000001</v>
      </c>
      <c r="H66">
        <v>1.0295000000000001</v>
      </c>
      <c r="I66">
        <v>173.7689</v>
      </c>
      <c r="J66">
        <v>4.7442000000000002</v>
      </c>
      <c r="K66">
        <v>1</v>
      </c>
      <c r="L66">
        <v>0</v>
      </c>
      <c r="M66">
        <v>3.5253000000000001</v>
      </c>
      <c r="N66" t="b">
        <v>1</v>
      </c>
      <c r="O66" t="b">
        <v>0</v>
      </c>
      <c r="P66">
        <v>41.970251152075669</v>
      </c>
      <c r="Q66">
        <v>340.51434779167181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49.704300000000003</v>
      </c>
      <c r="F67">
        <v>1.66E-2</v>
      </c>
      <c r="G67">
        <v>6.3014000000000001</v>
      </c>
      <c r="H67">
        <v>0.9143</v>
      </c>
      <c r="I67">
        <v>178.77180000000001</v>
      </c>
      <c r="J67">
        <v>5.6224999999999996</v>
      </c>
      <c r="K67">
        <v>1</v>
      </c>
      <c r="L67">
        <v>0</v>
      </c>
      <c r="M67">
        <v>1.8258000000000001</v>
      </c>
      <c r="N67" t="b">
        <v>1</v>
      </c>
      <c r="O67" t="b">
        <v>0</v>
      </c>
      <c r="P67">
        <v>41.970251152075669</v>
      </c>
      <c r="Q67">
        <v>290.35114908218378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52.3277</v>
      </c>
      <c r="F68">
        <v>2.0500000000000001E-2</v>
      </c>
      <c r="G68">
        <v>6.3014000000000001</v>
      </c>
      <c r="H68">
        <v>0.80049999999999999</v>
      </c>
      <c r="I68">
        <v>178.5745</v>
      </c>
      <c r="J68">
        <v>6.5004</v>
      </c>
      <c r="K68">
        <v>1</v>
      </c>
      <c r="L68">
        <v>0</v>
      </c>
      <c r="M68">
        <v>2.2576999999999998</v>
      </c>
      <c r="N68" t="b">
        <v>1</v>
      </c>
      <c r="O68" t="b">
        <v>0</v>
      </c>
      <c r="P68">
        <v>41.970251152075669</v>
      </c>
      <c r="Q68">
        <v>259.11414361000061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54.889000000000003</v>
      </c>
      <c r="F69">
        <v>2.58E-2</v>
      </c>
      <c r="G69">
        <v>6.3014000000000001</v>
      </c>
      <c r="H69">
        <v>0.68669999999999998</v>
      </c>
      <c r="I69">
        <v>178.37710000000001</v>
      </c>
      <c r="J69">
        <v>7.3777999999999997</v>
      </c>
      <c r="K69">
        <v>1</v>
      </c>
      <c r="L69">
        <v>0</v>
      </c>
      <c r="M69">
        <v>2.8403</v>
      </c>
      <c r="N69" t="b">
        <v>1</v>
      </c>
      <c r="O69" t="b">
        <v>0</v>
      </c>
      <c r="P69">
        <v>41.970251152075669</v>
      </c>
      <c r="Q69">
        <v>268.64198637008673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57.0471</v>
      </c>
      <c r="F70">
        <v>2.9399999999999999E-2</v>
      </c>
      <c r="G70">
        <v>6.3014000000000001</v>
      </c>
      <c r="H70">
        <v>0.69930000000000003</v>
      </c>
      <c r="I70">
        <v>178.1797</v>
      </c>
      <c r="J70">
        <v>8.2547999999999995</v>
      </c>
      <c r="K70">
        <v>1</v>
      </c>
      <c r="L70">
        <v>0</v>
      </c>
      <c r="M70">
        <v>3.2290999999999999</v>
      </c>
      <c r="N70" t="b">
        <v>1</v>
      </c>
      <c r="O70" t="b">
        <v>0</v>
      </c>
      <c r="P70">
        <v>41.970251152075669</v>
      </c>
      <c r="Q70">
        <v>270.11287307739258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58.226700000000001</v>
      </c>
      <c r="F71">
        <v>3.2300000000000002E-2</v>
      </c>
      <c r="G71">
        <v>6.2984999999999998</v>
      </c>
      <c r="H71">
        <v>0.70679999999999998</v>
      </c>
      <c r="I71">
        <v>177.98240000000001</v>
      </c>
      <c r="J71">
        <v>9.1316000000000006</v>
      </c>
      <c r="K71">
        <v>1</v>
      </c>
      <c r="L71">
        <v>0</v>
      </c>
      <c r="M71">
        <v>3.5478000000000001</v>
      </c>
      <c r="N71" t="b">
        <v>1</v>
      </c>
      <c r="O71" t="b">
        <v>0</v>
      </c>
      <c r="P71">
        <v>41.970251152075669</v>
      </c>
      <c r="Q71">
        <v>333.29851603508001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57.876399999999997</v>
      </c>
      <c r="F72">
        <v>3.56E-2</v>
      </c>
      <c r="G72">
        <v>6.2888999999999999</v>
      </c>
      <c r="H72">
        <v>0.6996</v>
      </c>
      <c r="I72">
        <v>177.00290000000001</v>
      </c>
      <c r="J72">
        <v>9.3630999999999993</v>
      </c>
      <c r="K72">
        <v>1</v>
      </c>
      <c r="L72">
        <v>0</v>
      </c>
      <c r="M72">
        <v>3.915</v>
      </c>
      <c r="N72" t="b">
        <v>1</v>
      </c>
      <c r="O72" t="b">
        <v>0</v>
      </c>
      <c r="P72">
        <v>42.084068030180873</v>
      </c>
      <c r="Q72">
        <v>461.35740375518799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57.497</v>
      </c>
      <c r="F73">
        <v>3.6999999999999998E-2</v>
      </c>
      <c r="G73">
        <v>6.2831999999999999</v>
      </c>
      <c r="H73">
        <v>0.69440000000000002</v>
      </c>
      <c r="I73">
        <v>176.06630000000001</v>
      </c>
      <c r="J73">
        <v>9.3331</v>
      </c>
      <c r="K73">
        <v>1</v>
      </c>
      <c r="L73">
        <v>0</v>
      </c>
      <c r="M73">
        <v>4.0686</v>
      </c>
      <c r="N73" t="b">
        <v>1</v>
      </c>
      <c r="O73" t="b">
        <v>0</v>
      </c>
      <c r="P73">
        <v>42.119550124135628</v>
      </c>
      <c r="Q73">
        <v>520.0368959903717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48.297899999999998</v>
      </c>
      <c r="F74">
        <v>0.107</v>
      </c>
      <c r="G74">
        <v>6.3014000000000001</v>
      </c>
      <c r="H74">
        <v>1.1182000000000001</v>
      </c>
      <c r="I74">
        <v>153.49449999999999</v>
      </c>
      <c r="J74">
        <v>0</v>
      </c>
      <c r="K74">
        <v>2</v>
      </c>
      <c r="L74">
        <v>0</v>
      </c>
      <c r="M74">
        <v>11.767799999999999</v>
      </c>
      <c r="N74" t="b">
        <v>1</v>
      </c>
      <c r="O74" t="b">
        <v>0</v>
      </c>
      <c r="P74">
        <v>0</v>
      </c>
      <c r="Q74">
        <v>363.36688590049738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48.092100000000002</v>
      </c>
      <c r="F75">
        <v>8.6999999999999994E-2</v>
      </c>
      <c r="G75">
        <v>6.3014000000000001</v>
      </c>
      <c r="H75">
        <v>1.0299</v>
      </c>
      <c r="I75">
        <v>159.69200000000001</v>
      </c>
      <c r="J75">
        <v>0</v>
      </c>
      <c r="K75">
        <v>2</v>
      </c>
      <c r="L75">
        <v>0</v>
      </c>
      <c r="M75">
        <v>9.5690000000000008</v>
      </c>
      <c r="N75" t="b">
        <v>1</v>
      </c>
      <c r="O75" t="b">
        <v>0</v>
      </c>
      <c r="P75">
        <v>0</v>
      </c>
      <c r="Q75">
        <v>329.23662066459661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49.920200000000001</v>
      </c>
      <c r="F76">
        <v>7.6100000000000001E-2</v>
      </c>
      <c r="G76">
        <v>6.3014000000000001</v>
      </c>
      <c r="H76">
        <v>0.91439999999999999</v>
      </c>
      <c r="I76">
        <v>163.4958</v>
      </c>
      <c r="J76">
        <v>0</v>
      </c>
      <c r="K76">
        <v>2</v>
      </c>
      <c r="L76">
        <v>0</v>
      </c>
      <c r="M76">
        <v>8.3622999999999994</v>
      </c>
      <c r="N76" t="b">
        <v>1</v>
      </c>
      <c r="O76" t="b">
        <v>0</v>
      </c>
      <c r="P76">
        <v>0</v>
      </c>
      <c r="Q76">
        <v>281.85298418998718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52.890799999999999</v>
      </c>
      <c r="F77">
        <v>8.3400000000000002E-2</v>
      </c>
      <c r="G77">
        <v>6.3014000000000001</v>
      </c>
      <c r="H77">
        <v>0.8004</v>
      </c>
      <c r="I77">
        <v>162.4042</v>
      </c>
      <c r="J77">
        <v>0</v>
      </c>
      <c r="K77">
        <v>2</v>
      </c>
      <c r="L77">
        <v>0</v>
      </c>
      <c r="M77">
        <v>9.1655999999999995</v>
      </c>
      <c r="N77" t="b">
        <v>1</v>
      </c>
      <c r="O77" t="b">
        <v>0</v>
      </c>
      <c r="P77">
        <v>0</v>
      </c>
      <c r="Q77">
        <v>228.8639996051788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55.710299999999997</v>
      </c>
      <c r="F78">
        <v>8.9800000000000005E-2</v>
      </c>
      <c r="G78">
        <v>6.3014000000000001</v>
      </c>
      <c r="H78">
        <v>0.68820000000000003</v>
      </c>
      <c r="I78">
        <v>161.31030000000001</v>
      </c>
      <c r="J78">
        <v>0</v>
      </c>
      <c r="K78">
        <v>2</v>
      </c>
      <c r="L78">
        <v>0</v>
      </c>
      <c r="M78">
        <v>9.8735999999999997</v>
      </c>
      <c r="N78" t="b">
        <v>1</v>
      </c>
      <c r="O78" t="b">
        <v>0</v>
      </c>
      <c r="P78">
        <v>0</v>
      </c>
      <c r="Q78">
        <v>288.69999718666082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58.164700000000003</v>
      </c>
      <c r="F79">
        <v>9.7199999999999995E-2</v>
      </c>
      <c r="G79">
        <v>6.3014000000000001</v>
      </c>
      <c r="H79">
        <v>0.6996</v>
      </c>
      <c r="I79">
        <v>160.21430000000001</v>
      </c>
      <c r="J79">
        <v>0</v>
      </c>
      <c r="K79">
        <v>2</v>
      </c>
      <c r="L79">
        <v>0</v>
      </c>
      <c r="M79">
        <v>10.6812</v>
      </c>
      <c r="N79" t="b">
        <v>1</v>
      </c>
      <c r="O79" t="b">
        <v>0</v>
      </c>
      <c r="P79">
        <v>0</v>
      </c>
      <c r="Q79">
        <v>238.85584616661069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59.502299999999998</v>
      </c>
      <c r="F80">
        <v>0.1061</v>
      </c>
      <c r="G80">
        <v>6.2984999999999998</v>
      </c>
      <c r="H80">
        <v>0.70689999999999997</v>
      </c>
      <c r="I80">
        <v>159.11670000000001</v>
      </c>
      <c r="J80">
        <v>0</v>
      </c>
      <c r="K80">
        <v>2</v>
      </c>
      <c r="L80">
        <v>0</v>
      </c>
      <c r="M80">
        <v>11.662800000000001</v>
      </c>
      <c r="N80" t="b">
        <v>1</v>
      </c>
      <c r="O80" t="b">
        <v>0</v>
      </c>
      <c r="P80">
        <v>0</v>
      </c>
      <c r="Q80">
        <v>292.8595278263092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58.725499999999997</v>
      </c>
      <c r="F81">
        <v>0.1086</v>
      </c>
      <c r="G81">
        <v>6.2888999999999999</v>
      </c>
      <c r="H81">
        <v>0.69969999999999999</v>
      </c>
      <c r="I81">
        <v>158.63310000000001</v>
      </c>
      <c r="J81">
        <v>0</v>
      </c>
      <c r="K81">
        <v>2</v>
      </c>
      <c r="L81">
        <v>0</v>
      </c>
      <c r="M81">
        <v>11.9384</v>
      </c>
      <c r="N81" t="b">
        <v>1</v>
      </c>
      <c r="O81" t="b">
        <v>0</v>
      </c>
      <c r="P81">
        <v>0</v>
      </c>
      <c r="Q81">
        <v>451.3567316532135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58.1858</v>
      </c>
      <c r="F82">
        <v>0.10920000000000001</v>
      </c>
      <c r="G82">
        <v>6.2831999999999999</v>
      </c>
      <c r="H82">
        <v>0.69440000000000002</v>
      </c>
      <c r="I82">
        <v>157.9812</v>
      </c>
      <c r="J82">
        <v>0</v>
      </c>
      <c r="K82">
        <v>2</v>
      </c>
      <c r="L82">
        <v>0</v>
      </c>
      <c r="M82">
        <v>12.005100000000001</v>
      </c>
      <c r="N82" t="b">
        <v>1</v>
      </c>
      <c r="O82" t="b">
        <v>0</v>
      </c>
      <c r="P82">
        <v>0</v>
      </c>
      <c r="Q82">
        <v>524.84872984886169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331.18327116966248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346.33217906951899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290.22114610672003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239.2419030666351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231.84806871414179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331.43327379226679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339.59433627128601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421.40316939353937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504.0235378742218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47.73</v>
      </c>
      <c r="F92">
        <v>5.9400000000000001E-2</v>
      </c>
      <c r="G92">
        <v>6.3014000000000001</v>
      </c>
      <c r="H92">
        <v>1.1202000000000001</v>
      </c>
      <c r="I92">
        <v>165.6311</v>
      </c>
      <c r="J92">
        <v>8.6666000000000007</v>
      </c>
      <c r="K92">
        <v>1</v>
      </c>
      <c r="L92">
        <v>0</v>
      </c>
      <c r="M92">
        <v>6.5252999999999997</v>
      </c>
      <c r="N92" t="b">
        <v>0</v>
      </c>
      <c r="O92" t="b">
        <v>0</v>
      </c>
      <c r="P92">
        <v>41.168284729037957</v>
      </c>
      <c r="Q92">
        <v>332.5032856464386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47.842300000000002</v>
      </c>
      <c r="F93">
        <v>3.6499999999999998E-2</v>
      </c>
      <c r="G93">
        <v>6.3014000000000001</v>
      </c>
      <c r="H93">
        <v>1.0302</v>
      </c>
      <c r="I93">
        <v>172.58760000000001</v>
      </c>
      <c r="J93">
        <v>9.0287000000000006</v>
      </c>
      <c r="K93">
        <v>1</v>
      </c>
      <c r="L93">
        <v>0</v>
      </c>
      <c r="M93">
        <v>4.016</v>
      </c>
      <c r="N93" t="b">
        <v>0</v>
      </c>
      <c r="O93" t="b">
        <v>0</v>
      </c>
      <c r="P93">
        <v>41.168284729037957</v>
      </c>
      <c r="Q93">
        <v>361.54653859138489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49.732500000000002</v>
      </c>
      <c r="F94">
        <v>2.1100000000000001E-2</v>
      </c>
      <c r="G94">
        <v>6.3014000000000001</v>
      </c>
      <c r="H94">
        <v>0.91379999999999995</v>
      </c>
      <c r="I94">
        <v>177.5839</v>
      </c>
      <c r="J94">
        <v>9.3070000000000004</v>
      </c>
      <c r="K94">
        <v>1</v>
      </c>
      <c r="L94">
        <v>0</v>
      </c>
      <c r="M94">
        <v>2.3246000000000002</v>
      </c>
      <c r="N94" t="b">
        <v>0</v>
      </c>
      <c r="O94" t="b">
        <v>0</v>
      </c>
      <c r="P94">
        <v>41.290428426012213</v>
      </c>
      <c r="Q94">
        <v>357.1964864730835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52.365000000000002</v>
      </c>
      <c r="F95">
        <v>2.5000000000000001E-2</v>
      </c>
      <c r="G95">
        <v>6.3014000000000001</v>
      </c>
      <c r="H95">
        <v>0.7994</v>
      </c>
      <c r="I95">
        <v>177.4265</v>
      </c>
      <c r="J95">
        <v>9.3254000000000001</v>
      </c>
      <c r="K95">
        <v>1</v>
      </c>
      <c r="L95">
        <v>0</v>
      </c>
      <c r="M95">
        <v>2.7454999999999998</v>
      </c>
      <c r="N95" t="b">
        <v>0</v>
      </c>
      <c r="O95" t="b">
        <v>0</v>
      </c>
      <c r="P95">
        <v>41.462816797495123</v>
      </c>
      <c r="Q95">
        <v>240.55191874504089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54.9223</v>
      </c>
      <c r="F96">
        <v>0.03</v>
      </c>
      <c r="G96">
        <v>6.3014000000000001</v>
      </c>
      <c r="H96">
        <v>0.68689999999999996</v>
      </c>
      <c r="I96">
        <v>177.2679</v>
      </c>
      <c r="J96">
        <v>9.3435000000000006</v>
      </c>
      <c r="K96">
        <v>1</v>
      </c>
      <c r="L96">
        <v>0</v>
      </c>
      <c r="M96">
        <v>3.2926000000000002</v>
      </c>
      <c r="N96" t="b">
        <v>0</v>
      </c>
      <c r="O96" t="b">
        <v>0</v>
      </c>
      <c r="P96">
        <v>41.63024126761259</v>
      </c>
      <c r="Q96">
        <v>248.69637584686279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57.0852</v>
      </c>
      <c r="F97">
        <v>3.3399999999999999E-2</v>
      </c>
      <c r="G97">
        <v>6.3014000000000001</v>
      </c>
      <c r="H97">
        <v>0.69940000000000002</v>
      </c>
      <c r="I97">
        <v>177.10810000000001</v>
      </c>
      <c r="J97">
        <v>9.3613999999999997</v>
      </c>
      <c r="K97">
        <v>1</v>
      </c>
      <c r="L97">
        <v>0</v>
      </c>
      <c r="M97">
        <v>3.6724000000000001</v>
      </c>
      <c r="N97" t="b">
        <v>0</v>
      </c>
      <c r="O97" t="b">
        <v>0</v>
      </c>
      <c r="P97">
        <v>41.792645280061599</v>
      </c>
      <c r="Q97">
        <v>300.23309993743902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58.259599999999999</v>
      </c>
      <c r="F98">
        <v>3.6299999999999999E-2</v>
      </c>
      <c r="G98">
        <v>6.2984999999999998</v>
      </c>
      <c r="H98">
        <v>0.70679999999999998</v>
      </c>
      <c r="I98">
        <v>176.94710000000001</v>
      </c>
      <c r="J98">
        <v>9.3790999999999993</v>
      </c>
      <c r="K98">
        <v>1</v>
      </c>
      <c r="L98">
        <v>0</v>
      </c>
      <c r="M98">
        <v>3.9902000000000002</v>
      </c>
      <c r="N98" t="b">
        <v>0</v>
      </c>
      <c r="O98" t="b">
        <v>0</v>
      </c>
      <c r="P98">
        <v>41.949955029238481</v>
      </c>
      <c r="Q98">
        <v>323.08744692802429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57.874000000000002</v>
      </c>
      <c r="F99">
        <v>3.6400000000000002E-2</v>
      </c>
      <c r="G99">
        <v>6.2888999999999999</v>
      </c>
      <c r="H99">
        <v>0.6996</v>
      </c>
      <c r="I99">
        <v>176.78489999999999</v>
      </c>
      <c r="J99">
        <v>9.3963999999999999</v>
      </c>
      <c r="K99">
        <v>1</v>
      </c>
      <c r="L99">
        <v>0</v>
      </c>
      <c r="M99">
        <v>4.0058999999999996</v>
      </c>
      <c r="N99" t="b">
        <v>0</v>
      </c>
      <c r="O99" t="b">
        <v>0</v>
      </c>
      <c r="P99">
        <v>42.102078385823091</v>
      </c>
      <c r="Q99">
        <v>480.2365505695343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57.496400000000001</v>
      </c>
      <c r="F100">
        <v>3.6900000000000002E-2</v>
      </c>
      <c r="G100">
        <v>6.2831999999999999</v>
      </c>
      <c r="H100">
        <v>0.69440000000000002</v>
      </c>
      <c r="I100">
        <v>176.10499999999999</v>
      </c>
      <c r="J100">
        <v>9.3664000000000005</v>
      </c>
      <c r="K100">
        <v>1</v>
      </c>
      <c r="L100">
        <v>0</v>
      </c>
      <c r="M100">
        <v>4.0529999999999999</v>
      </c>
      <c r="N100" t="b">
        <v>0</v>
      </c>
      <c r="O100" t="b">
        <v>0</v>
      </c>
      <c r="P100">
        <v>42.137509552822813</v>
      </c>
      <c r="Q100">
        <v>557.44255352020264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49.358400000000003</v>
      </c>
      <c r="F101">
        <v>0.1217</v>
      </c>
      <c r="G101">
        <v>6.3014000000000001</v>
      </c>
      <c r="H101">
        <v>1.1186</v>
      </c>
      <c r="I101">
        <v>149.43559999999999</v>
      </c>
      <c r="J101">
        <v>0</v>
      </c>
      <c r="K101">
        <v>2</v>
      </c>
      <c r="L101">
        <v>0</v>
      </c>
      <c r="M101">
        <v>13.3827</v>
      </c>
      <c r="N101" t="b">
        <v>0</v>
      </c>
      <c r="O101" t="b">
        <v>0</v>
      </c>
      <c r="P101">
        <v>0</v>
      </c>
      <c r="Q101">
        <v>316.79501366615301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49.060699999999997</v>
      </c>
      <c r="F102">
        <v>0.1016</v>
      </c>
      <c r="G102">
        <v>6.3014000000000001</v>
      </c>
      <c r="H102">
        <v>1.0295000000000001</v>
      </c>
      <c r="I102">
        <v>155.64019999999999</v>
      </c>
      <c r="J102">
        <v>0</v>
      </c>
      <c r="K102">
        <v>2</v>
      </c>
      <c r="L102">
        <v>0</v>
      </c>
      <c r="M102">
        <v>11.1715</v>
      </c>
      <c r="N102" t="b">
        <v>0</v>
      </c>
      <c r="O102" t="b">
        <v>0</v>
      </c>
      <c r="P102">
        <v>0</v>
      </c>
      <c r="Q102">
        <v>309.15630412101751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50.702800000000003</v>
      </c>
      <c r="F103">
        <v>8.8599999999999998E-2</v>
      </c>
      <c r="G103">
        <v>6.3014000000000001</v>
      </c>
      <c r="H103">
        <v>0.91469999999999996</v>
      </c>
      <c r="I103">
        <v>160.00649999999999</v>
      </c>
      <c r="J103">
        <v>0</v>
      </c>
      <c r="K103">
        <v>2</v>
      </c>
      <c r="L103">
        <v>0</v>
      </c>
      <c r="M103">
        <v>9.7452000000000005</v>
      </c>
      <c r="N103" t="b">
        <v>0</v>
      </c>
      <c r="O103" t="b">
        <v>0</v>
      </c>
      <c r="P103">
        <v>0</v>
      </c>
      <c r="Q103">
        <v>305.29239058494568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53.491100000000003</v>
      </c>
      <c r="F104">
        <v>9.3100000000000002E-2</v>
      </c>
      <c r="G104">
        <v>6.3014000000000001</v>
      </c>
      <c r="H104">
        <v>0.80069999999999997</v>
      </c>
      <c r="I104">
        <v>159.7235</v>
      </c>
      <c r="J104">
        <v>0</v>
      </c>
      <c r="K104">
        <v>2</v>
      </c>
      <c r="L104">
        <v>0</v>
      </c>
      <c r="M104">
        <v>10.236599999999999</v>
      </c>
      <c r="N104" t="b">
        <v>0</v>
      </c>
      <c r="O104" t="b">
        <v>0</v>
      </c>
      <c r="P104">
        <v>0</v>
      </c>
      <c r="Q104">
        <v>221.21605896949771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56.079300000000003</v>
      </c>
      <c r="F105">
        <v>9.64E-2</v>
      </c>
      <c r="G105">
        <v>6.3014000000000001</v>
      </c>
      <c r="H105">
        <v>0.68810000000000004</v>
      </c>
      <c r="I105">
        <v>159.44130000000001</v>
      </c>
      <c r="J105">
        <v>0</v>
      </c>
      <c r="K105">
        <v>2</v>
      </c>
      <c r="L105">
        <v>0</v>
      </c>
      <c r="M105">
        <v>10.593500000000001</v>
      </c>
      <c r="N105" t="b">
        <v>0</v>
      </c>
      <c r="O105" t="b">
        <v>0</v>
      </c>
      <c r="P105">
        <v>0</v>
      </c>
      <c r="Q105">
        <v>229.30057406425479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58.344700000000003</v>
      </c>
      <c r="F106">
        <v>0.1012</v>
      </c>
      <c r="G106">
        <v>6.3014000000000001</v>
      </c>
      <c r="H106">
        <v>0.6996</v>
      </c>
      <c r="I106">
        <v>159.15989999999999</v>
      </c>
      <c r="J106">
        <v>0</v>
      </c>
      <c r="K106">
        <v>2</v>
      </c>
      <c r="L106">
        <v>0</v>
      </c>
      <c r="M106">
        <v>11.1235</v>
      </c>
      <c r="N106" t="b">
        <v>0</v>
      </c>
      <c r="O106" t="b">
        <v>0</v>
      </c>
      <c r="P106">
        <v>0</v>
      </c>
      <c r="Q106">
        <v>262.32761549949652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59.521599999999999</v>
      </c>
      <c r="F107">
        <v>0.107</v>
      </c>
      <c r="G107">
        <v>6.2984999999999998</v>
      </c>
      <c r="H107">
        <v>0.70689999999999997</v>
      </c>
      <c r="I107">
        <v>158.87950000000001</v>
      </c>
      <c r="J107">
        <v>0</v>
      </c>
      <c r="K107">
        <v>2</v>
      </c>
      <c r="L107">
        <v>0</v>
      </c>
      <c r="M107">
        <v>11.764200000000001</v>
      </c>
      <c r="N107" t="b">
        <v>0</v>
      </c>
      <c r="O107" t="b">
        <v>0</v>
      </c>
      <c r="P107">
        <v>0</v>
      </c>
      <c r="Q107">
        <v>284.93591213226318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58.726100000000002</v>
      </c>
      <c r="F108">
        <v>0.1087</v>
      </c>
      <c r="G108">
        <v>6.2888999999999999</v>
      </c>
      <c r="H108">
        <v>0.69969999999999999</v>
      </c>
      <c r="I108">
        <v>158.6</v>
      </c>
      <c r="J108">
        <v>0</v>
      </c>
      <c r="K108">
        <v>2</v>
      </c>
      <c r="L108">
        <v>0</v>
      </c>
      <c r="M108">
        <v>11.9557</v>
      </c>
      <c r="N108" t="b">
        <v>0</v>
      </c>
      <c r="O108" t="b">
        <v>0</v>
      </c>
      <c r="P108">
        <v>0</v>
      </c>
      <c r="Q108">
        <v>401.09405732154852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58.186599999999999</v>
      </c>
      <c r="F109">
        <v>0.1094</v>
      </c>
      <c r="G109">
        <v>6.2831999999999999</v>
      </c>
      <c r="H109">
        <v>0.69450000000000001</v>
      </c>
      <c r="I109">
        <v>157.94800000000001</v>
      </c>
      <c r="J109">
        <v>0</v>
      </c>
      <c r="K109">
        <v>2</v>
      </c>
      <c r="L109">
        <v>0</v>
      </c>
      <c r="M109">
        <v>12.023999999999999</v>
      </c>
      <c r="N109" t="b">
        <v>0</v>
      </c>
      <c r="O109" t="b">
        <v>0</v>
      </c>
      <c r="P109">
        <v>0</v>
      </c>
      <c r="Q109">
        <v>447.52736759185791</v>
      </c>
    </row>
  </sheetData>
  <sortState xmlns:xlrd2="http://schemas.microsoft.com/office/spreadsheetml/2017/richdata2" ref="A2:Q114">
    <sortCondition descending="1" ref="O1:O114"/>
  </sortState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109"/>
  <sheetViews>
    <sheetView workbookViewId="0">
      <selection activeCell="R8" sqref="R8"/>
    </sheetView>
  </sheetViews>
  <sheetFormatPr defaultRowHeight="15" x14ac:dyDescent="0.25"/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351.21764135360718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352.67924213409418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641.39117622375488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636.71809458732605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365.90277910232538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364.06116533279419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1527.3192486763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1524.729214906693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307.69729495048517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308.05729985237122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1508.5460412502291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1509.7275032997129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255.6101093292236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256.56171131134028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1162.8568775653839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1156.584912538528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244.44734978675839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244.4773516654968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703.11965894699097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701.46476936340332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349.69689345359802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348.61616587638849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1395.4037849903109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1393.263759374619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354.60083603858948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353.80001139640808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635.11313915252686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636.11387467384338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438.679851770401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439.17089200019842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801.26970481872559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806.78432488441467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520.02650022506714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519.73649525642395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884.15787482261658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887.07017183303833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48.077399999999997</v>
      </c>
      <c r="F38">
        <v>7.5899999999999995E-2</v>
      </c>
      <c r="G38">
        <v>6.3014000000000001</v>
      </c>
      <c r="H38">
        <v>1.1192</v>
      </c>
      <c r="I38">
        <v>161.3218</v>
      </c>
      <c r="J38">
        <v>4.3333000000000004</v>
      </c>
      <c r="K38">
        <v>1</v>
      </c>
      <c r="L38">
        <v>0</v>
      </c>
      <c r="M38">
        <v>8.3412000000000006</v>
      </c>
      <c r="N38" t="b">
        <v>0</v>
      </c>
      <c r="O38" t="b">
        <v>0</v>
      </c>
      <c r="P38">
        <v>20.584142364518978</v>
      </c>
      <c r="Q38">
        <v>340.35905361175543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48.023899999999998</v>
      </c>
      <c r="F39">
        <v>7.3700000000000002E-2</v>
      </c>
      <c r="G39">
        <v>6.3014000000000001</v>
      </c>
      <c r="H39">
        <v>1.1202000000000001</v>
      </c>
      <c r="I39">
        <v>161.8886</v>
      </c>
      <c r="J39">
        <v>2.1876000000000002</v>
      </c>
      <c r="K39">
        <v>1</v>
      </c>
      <c r="L39">
        <v>0</v>
      </c>
      <c r="M39">
        <v>8.0996000000000006</v>
      </c>
      <c r="N39" t="b">
        <v>1</v>
      </c>
      <c r="O39" t="b">
        <v>0</v>
      </c>
      <c r="P39">
        <v>20.985125576037831</v>
      </c>
      <c r="Q39">
        <v>358.25320839881903</v>
      </c>
    </row>
    <row r="40" spans="1:17" x14ac:dyDescent="0.25">
      <c r="A40">
        <v>-29</v>
      </c>
      <c r="B40">
        <v>0.90378999999999998</v>
      </c>
      <c r="C40">
        <v>149.7226</v>
      </c>
      <c r="D40">
        <v>33.363500000000002</v>
      </c>
      <c r="E40">
        <v>44.4</v>
      </c>
      <c r="F40">
        <v>4.0399999999999998E-2</v>
      </c>
      <c r="G40">
        <v>6.2675999999999998</v>
      </c>
      <c r="H40">
        <v>2.2907000000000002</v>
      </c>
      <c r="I40">
        <v>161.3218</v>
      </c>
      <c r="J40">
        <v>4.3333000000000004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20.584142364518978</v>
      </c>
      <c r="Q40">
        <v>1601.7520234584811</v>
      </c>
    </row>
    <row r="41" spans="1:17" x14ac:dyDescent="0.25">
      <c r="A41">
        <v>-29</v>
      </c>
      <c r="B41">
        <v>0.88970000000000005</v>
      </c>
      <c r="C41">
        <v>147.3869</v>
      </c>
      <c r="D41">
        <v>33.183</v>
      </c>
      <c r="E41">
        <v>43.947899999999997</v>
      </c>
      <c r="F41">
        <v>4.0399999999999998E-2</v>
      </c>
      <c r="G41">
        <v>6.2625999999999999</v>
      </c>
      <c r="H41">
        <v>2.4283999999999999</v>
      </c>
      <c r="I41">
        <v>159.9263</v>
      </c>
      <c r="J41">
        <v>2.1876000000000002</v>
      </c>
      <c r="K41">
        <v>1</v>
      </c>
      <c r="L41">
        <v>0</v>
      </c>
      <c r="M41">
        <v>4.4360999999999997</v>
      </c>
      <c r="N41" t="b">
        <v>1</v>
      </c>
      <c r="O41" t="b">
        <v>1</v>
      </c>
      <c r="P41">
        <v>20.985125576037831</v>
      </c>
      <c r="Q41">
        <v>1510.7275137901311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48.061799999999998</v>
      </c>
      <c r="F42">
        <v>5.3699999999999998E-2</v>
      </c>
      <c r="G42">
        <v>6.3014000000000001</v>
      </c>
      <c r="H42">
        <v>1.0303</v>
      </c>
      <c r="I42">
        <v>168.09729999999999</v>
      </c>
      <c r="J42">
        <v>4.5143000000000004</v>
      </c>
      <c r="K42">
        <v>1</v>
      </c>
      <c r="L42">
        <v>0</v>
      </c>
      <c r="M42">
        <v>5.9039999999999999</v>
      </c>
      <c r="N42" t="b">
        <v>0</v>
      </c>
      <c r="O42" t="b">
        <v>0</v>
      </c>
      <c r="P42">
        <v>20.584142364518978</v>
      </c>
      <c r="Q42">
        <v>356.34164810180658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48.028700000000001</v>
      </c>
      <c r="F43">
        <v>5.1499999999999997E-2</v>
      </c>
      <c r="G43">
        <v>6.3014000000000001</v>
      </c>
      <c r="H43">
        <v>1.0299</v>
      </c>
      <c r="I43">
        <v>168.68790000000001</v>
      </c>
      <c r="J43">
        <v>2.3721000000000001</v>
      </c>
      <c r="K43">
        <v>1</v>
      </c>
      <c r="L43">
        <v>0</v>
      </c>
      <c r="M43">
        <v>5.6562999999999999</v>
      </c>
      <c r="N43" t="b">
        <v>1</v>
      </c>
      <c r="O43" t="b">
        <v>0</v>
      </c>
      <c r="P43">
        <v>20.985125576037831</v>
      </c>
      <c r="Q43">
        <v>359.34403347969061</v>
      </c>
    </row>
    <row r="44" spans="1:17" x14ac:dyDescent="0.25">
      <c r="A44">
        <v>-25</v>
      </c>
      <c r="B44">
        <v>0.96428999999999998</v>
      </c>
      <c r="C44">
        <v>159.7441</v>
      </c>
      <c r="D44">
        <v>33.958799999999997</v>
      </c>
      <c r="E44">
        <v>46.7393</v>
      </c>
      <c r="F44">
        <v>4.0300000000000002E-2</v>
      </c>
      <c r="G44">
        <v>6.2888000000000002</v>
      </c>
      <c r="H44">
        <v>1.4189000000000001</v>
      </c>
      <c r="I44">
        <v>168.09729999999999</v>
      </c>
      <c r="J44">
        <v>4.5143000000000004</v>
      </c>
      <c r="K44">
        <v>1</v>
      </c>
      <c r="L44">
        <v>0</v>
      </c>
      <c r="M44">
        <v>4.4336000000000002</v>
      </c>
      <c r="N44" t="b">
        <v>0</v>
      </c>
      <c r="O44" t="b">
        <v>1</v>
      </c>
      <c r="P44">
        <v>20.584142364518978</v>
      </c>
      <c r="Q44">
        <v>1634.952194213867</v>
      </c>
    </row>
    <row r="45" spans="1:17" x14ac:dyDescent="0.25">
      <c r="A45">
        <v>-25</v>
      </c>
      <c r="B45">
        <v>0.94932000000000005</v>
      </c>
      <c r="C45">
        <v>157.26410000000001</v>
      </c>
      <c r="D45">
        <v>33.849299999999999</v>
      </c>
      <c r="E45">
        <v>46.261899999999997</v>
      </c>
      <c r="F45">
        <v>4.0399999999999998E-2</v>
      </c>
      <c r="G45">
        <v>6.2835999999999999</v>
      </c>
      <c r="H45">
        <v>1.6072</v>
      </c>
      <c r="I45">
        <v>166.64320000000001</v>
      </c>
      <c r="J45">
        <v>2.3721000000000001</v>
      </c>
      <c r="K45">
        <v>1</v>
      </c>
      <c r="L45">
        <v>0</v>
      </c>
      <c r="M45">
        <v>4.4428999999999998</v>
      </c>
      <c r="N45" t="b">
        <v>1</v>
      </c>
      <c r="O45" t="b">
        <v>1</v>
      </c>
      <c r="P45">
        <v>20.985125576037831</v>
      </c>
      <c r="Q45">
        <v>1569.987674474716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49.880099999999999</v>
      </c>
      <c r="F46">
        <v>3.8899999999999997E-2</v>
      </c>
      <c r="G46">
        <v>6.3014000000000001</v>
      </c>
      <c r="H46">
        <v>0.9143</v>
      </c>
      <c r="I46">
        <v>172.95070000000001</v>
      </c>
      <c r="J46">
        <v>4.6535000000000002</v>
      </c>
      <c r="K46">
        <v>1</v>
      </c>
      <c r="L46">
        <v>0</v>
      </c>
      <c r="M46">
        <v>4.2710999999999997</v>
      </c>
      <c r="N46" t="b">
        <v>0</v>
      </c>
      <c r="O46" t="b">
        <v>0</v>
      </c>
      <c r="P46">
        <v>20.64521421300611</v>
      </c>
      <c r="Q46">
        <v>322.79247426986689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49.854700000000001</v>
      </c>
      <c r="F47">
        <v>3.6600000000000001E-2</v>
      </c>
      <c r="G47">
        <v>6.3014000000000001</v>
      </c>
      <c r="H47">
        <v>0.91449999999999998</v>
      </c>
      <c r="I47">
        <v>173.5446</v>
      </c>
      <c r="J47">
        <v>2.8113000000000001</v>
      </c>
      <c r="K47">
        <v>1</v>
      </c>
      <c r="L47">
        <v>0</v>
      </c>
      <c r="M47">
        <v>4.0186000000000002</v>
      </c>
      <c r="N47" t="b">
        <v>1</v>
      </c>
      <c r="O47" t="b">
        <v>0</v>
      </c>
      <c r="P47">
        <v>20.985125576037831</v>
      </c>
      <c r="Q47">
        <v>345.25303530693049</v>
      </c>
    </row>
    <row r="48" spans="1:17" x14ac:dyDescent="0.25">
      <c r="A48">
        <v>-20</v>
      </c>
      <c r="B48">
        <v>1.0039800000000001</v>
      </c>
      <c r="C48">
        <v>166.31960000000001</v>
      </c>
      <c r="D48">
        <v>34.090699999999998</v>
      </c>
      <c r="E48">
        <v>50.025300000000001</v>
      </c>
      <c r="F48">
        <v>4.0300000000000002E-2</v>
      </c>
      <c r="G48">
        <v>6.3028000000000004</v>
      </c>
      <c r="H48">
        <v>0.88190000000000002</v>
      </c>
      <c r="I48">
        <v>172.95070000000001</v>
      </c>
      <c r="J48">
        <v>4.6535000000000002</v>
      </c>
      <c r="K48">
        <v>1</v>
      </c>
      <c r="L48">
        <v>0</v>
      </c>
      <c r="M48">
        <v>4.4330999999999996</v>
      </c>
      <c r="N48" t="b">
        <v>0</v>
      </c>
      <c r="O48" t="b">
        <v>1</v>
      </c>
      <c r="P48">
        <v>20.64521421300611</v>
      </c>
      <c r="Q48">
        <v>1486.1911773681641</v>
      </c>
    </row>
    <row r="49" spans="1:17" x14ac:dyDescent="0.25">
      <c r="A49">
        <v>-20</v>
      </c>
      <c r="B49">
        <v>0.98975999999999997</v>
      </c>
      <c r="C49">
        <v>163.96350000000001</v>
      </c>
      <c r="D49">
        <v>34.078400000000002</v>
      </c>
      <c r="E49">
        <v>49.5533</v>
      </c>
      <c r="F49">
        <v>4.0099999999999997E-2</v>
      </c>
      <c r="G49">
        <v>6.2977999999999996</v>
      </c>
      <c r="H49">
        <v>1.0064</v>
      </c>
      <c r="I49">
        <v>171.59610000000001</v>
      </c>
      <c r="J49">
        <v>2.8113000000000001</v>
      </c>
      <c r="K49">
        <v>1</v>
      </c>
      <c r="L49">
        <v>0</v>
      </c>
      <c r="M49">
        <v>4.4066000000000001</v>
      </c>
      <c r="N49" t="b">
        <v>1</v>
      </c>
      <c r="O49" t="b">
        <v>1</v>
      </c>
      <c r="P49">
        <v>20.985125576037831</v>
      </c>
      <c r="Q49">
        <v>589.97453260421753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52.548200000000001</v>
      </c>
      <c r="F50">
        <v>4.2700000000000002E-2</v>
      </c>
      <c r="G50">
        <v>6.3014000000000001</v>
      </c>
      <c r="H50">
        <v>0.79920000000000002</v>
      </c>
      <c r="I50">
        <v>172.7791</v>
      </c>
      <c r="J50">
        <v>4.6627000000000001</v>
      </c>
      <c r="K50">
        <v>1</v>
      </c>
      <c r="L50">
        <v>0</v>
      </c>
      <c r="M50">
        <v>4.6993999999999998</v>
      </c>
      <c r="N50" t="b">
        <v>0</v>
      </c>
      <c r="O50" t="b">
        <v>0</v>
      </c>
      <c r="P50">
        <v>20.731408398747561</v>
      </c>
      <c r="Q50">
        <v>264.74706602096558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52.515700000000002</v>
      </c>
      <c r="F51">
        <v>4.0500000000000001E-2</v>
      </c>
      <c r="G51">
        <v>6.3014000000000001</v>
      </c>
      <c r="H51">
        <v>0.80049999999999999</v>
      </c>
      <c r="I51">
        <v>173.35300000000001</v>
      </c>
      <c r="J51">
        <v>3.2502</v>
      </c>
      <c r="K51">
        <v>1</v>
      </c>
      <c r="L51">
        <v>0</v>
      </c>
      <c r="M51">
        <v>4.4542000000000002</v>
      </c>
      <c r="N51" t="b">
        <v>1</v>
      </c>
      <c r="O51" t="b">
        <v>0</v>
      </c>
      <c r="P51">
        <v>20.985125576037831</v>
      </c>
      <c r="Q51">
        <v>263.92636942863459</v>
      </c>
    </row>
    <row r="52" spans="1:17" x14ac:dyDescent="0.25">
      <c r="A52">
        <v>-15</v>
      </c>
      <c r="B52">
        <v>0.99397999999999997</v>
      </c>
      <c r="C52">
        <v>164.6619</v>
      </c>
      <c r="D52">
        <v>34.089700000000001</v>
      </c>
      <c r="E52">
        <v>52.3093</v>
      </c>
      <c r="F52">
        <v>4.0399999999999998E-2</v>
      </c>
      <c r="G52">
        <v>6.2992999999999997</v>
      </c>
      <c r="H52">
        <v>0.84719999999999995</v>
      </c>
      <c r="I52">
        <v>172.7791</v>
      </c>
      <c r="J52">
        <v>4.6627000000000001</v>
      </c>
      <c r="K52">
        <v>1</v>
      </c>
      <c r="L52">
        <v>0</v>
      </c>
      <c r="M52">
        <v>4.4401000000000002</v>
      </c>
      <c r="N52" t="b">
        <v>0</v>
      </c>
      <c r="O52" t="b">
        <v>1</v>
      </c>
      <c r="P52">
        <v>20.731408398747561</v>
      </c>
      <c r="Q52">
        <v>1226.4924423694611</v>
      </c>
    </row>
    <row r="53" spans="1:17" x14ac:dyDescent="0.25">
      <c r="A53">
        <v>-15</v>
      </c>
      <c r="B53">
        <v>0.98258999999999996</v>
      </c>
      <c r="C53">
        <v>162.77619999999999</v>
      </c>
      <c r="D53">
        <v>34.061500000000002</v>
      </c>
      <c r="E53">
        <v>51.9161</v>
      </c>
      <c r="F53">
        <v>4.02E-2</v>
      </c>
      <c r="G53">
        <v>6.2953000000000001</v>
      </c>
      <c r="H53">
        <v>0.94420000000000004</v>
      </c>
      <c r="I53">
        <v>171.65979999999999</v>
      </c>
      <c r="J53">
        <v>3.2502</v>
      </c>
      <c r="K53">
        <v>1</v>
      </c>
      <c r="L53">
        <v>0</v>
      </c>
      <c r="M53">
        <v>4.4206000000000003</v>
      </c>
      <c r="N53" t="b">
        <v>1</v>
      </c>
      <c r="O53" t="b">
        <v>1</v>
      </c>
      <c r="P53">
        <v>20.985125576037831</v>
      </c>
      <c r="Q53">
        <v>535.24327397346497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55.110999999999997</v>
      </c>
      <c r="F54">
        <v>4.7199999999999999E-2</v>
      </c>
      <c r="G54">
        <v>6.3014000000000001</v>
      </c>
      <c r="H54">
        <v>0.68740000000000001</v>
      </c>
      <c r="I54">
        <v>172.6069</v>
      </c>
      <c r="J54">
        <v>4.6718000000000002</v>
      </c>
      <c r="K54">
        <v>1</v>
      </c>
      <c r="L54">
        <v>0</v>
      </c>
      <c r="M54">
        <v>5.1874000000000002</v>
      </c>
      <c r="N54" t="b">
        <v>0</v>
      </c>
      <c r="O54" t="b">
        <v>0</v>
      </c>
      <c r="P54">
        <v>20.815120633806291</v>
      </c>
      <c r="Q54">
        <v>272.27588629722601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55.078699999999998</v>
      </c>
      <c r="F55">
        <v>4.5100000000000001E-2</v>
      </c>
      <c r="G55">
        <v>6.3014000000000001</v>
      </c>
      <c r="H55">
        <v>0.68810000000000004</v>
      </c>
      <c r="I55">
        <v>173.16139999999999</v>
      </c>
      <c r="J55">
        <v>3.6888999999999998</v>
      </c>
      <c r="K55">
        <v>1</v>
      </c>
      <c r="L55">
        <v>0</v>
      </c>
      <c r="M55">
        <v>4.9557000000000002</v>
      </c>
      <c r="N55" t="b">
        <v>1</v>
      </c>
      <c r="O55" t="b">
        <v>0</v>
      </c>
      <c r="P55">
        <v>20.985125576037831</v>
      </c>
      <c r="Q55">
        <v>244.5466494560242</v>
      </c>
    </row>
    <row r="56" spans="1:17" x14ac:dyDescent="0.25">
      <c r="A56">
        <v>-10</v>
      </c>
      <c r="B56">
        <v>0.98236999999999997</v>
      </c>
      <c r="C56">
        <v>162.7396</v>
      </c>
      <c r="D56">
        <v>34.052799999999998</v>
      </c>
      <c r="E56">
        <v>54.408999999999999</v>
      </c>
      <c r="F56">
        <v>4.0300000000000002E-2</v>
      </c>
      <c r="G56">
        <v>6.2952000000000004</v>
      </c>
      <c r="H56">
        <v>0.81379999999999997</v>
      </c>
      <c r="I56">
        <v>172.6069</v>
      </c>
      <c r="J56">
        <v>4.6718000000000002</v>
      </c>
      <c r="K56">
        <v>1</v>
      </c>
      <c r="L56">
        <v>0</v>
      </c>
      <c r="M56">
        <v>4.431</v>
      </c>
      <c r="N56" t="b">
        <v>0</v>
      </c>
      <c r="O56" t="b">
        <v>1</v>
      </c>
      <c r="P56">
        <v>20.815120633806291</v>
      </c>
      <c r="Q56">
        <v>718.42497992515564</v>
      </c>
    </row>
    <row r="57" spans="1:17" x14ac:dyDescent="0.25">
      <c r="A57">
        <v>-10</v>
      </c>
      <c r="B57">
        <v>0.97457000000000005</v>
      </c>
      <c r="C57">
        <v>161.44649999999999</v>
      </c>
      <c r="D57">
        <v>34.020400000000002</v>
      </c>
      <c r="E57">
        <v>54.142800000000001</v>
      </c>
      <c r="F57">
        <v>4.0399999999999998E-2</v>
      </c>
      <c r="G57">
        <v>6.2923999999999998</v>
      </c>
      <c r="H57">
        <v>0.87570000000000003</v>
      </c>
      <c r="I57">
        <v>171.7654</v>
      </c>
      <c r="J57">
        <v>3.6888999999999998</v>
      </c>
      <c r="K57">
        <v>1</v>
      </c>
      <c r="L57">
        <v>0</v>
      </c>
      <c r="M57">
        <v>4.4458000000000002</v>
      </c>
      <c r="N57" t="b">
        <v>1</v>
      </c>
      <c r="O57" t="b">
        <v>1</v>
      </c>
      <c r="P57">
        <v>20.985125576037831</v>
      </c>
      <c r="Q57">
        <v>493.83305788040161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57.288200000000003</v>
      </c>
      <c r="F58">
        <v>5.0900000000000001E-2</v>
      </c>
      <c r="G58">
        <v>6.3014000000000001</v>
      </c>
      <c r="H58">
        <v>0.69950000000000001</v>
      </c>
      <c r="I58">
        <v>172.434</v>
      </c>
      <c r="J58">
        <v>4.6806999999999999</v>
      </c>
      <c r="K58">
        <v>1</v>
      </c>
      <c r="L58">
        <v>0</v>
      </c>
      <c r="M58">
        <v>5.5959000000000003</v>
      </c>
      <c r="N58" t="b">
        <v>0</v>
      </c>
      <c r="O58" t="b">
        <v>0</v>
      </c>
      <c r="P58">
        <v>20.8963226400308</v>
      </c>
      <c r="Q58">
        <v>297.81978940963751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57.262099999999997</v>
      </c>
      <c r="F59">
        <v>4.8899999999999999E-2</v>
      </c>
      <c r="G59">
        <v>6.3014000000000001</v>
      </c>
      <c r="H59">
        <v>0.69950000000000001</v>
      </c>
      <c r="I59">
        <v>172.9699</v>
      </c>
      <c r="J59">
        <v>4.1273999999999997</v>
      </c>
      <c r="K59">
        <v>1</v>
      </c>
      <c r="L59">
        <v>0</v>
      </c>
      <c r="M59">
        <v>5.3775000000000004</v>
      </c>
      <c r="N59" t="b">
        <v>1</v>
      </c>
      <c r="O59" t="b">
        <v>0</v>
      </c>
      <c r="P59">
        <v>20.985125576037831</v>
      </c>
      <c r="Q59">
        <v>275.39848637580872</v>
      </c>
    </row>
    <row r="60" spans="1:17" x14ac:dyDescent="0.25">
      <c r="A60">
        <v>-5</v>
      </c>
      <c r="B60">
        <v>0.97487999999999997</v>
      </c>
      <c r="C60">
        <v>161.4991</v>
      </c>
      <c r="D60">
        <v>33.996099999999998</v>
      </c>
      <c r="E60">
        <v>56.271999999999998</v>
      </c>
      <c r="F60">
        <v>4.0399999999999998E-2</v>
      </c>
      <c r="G60">
        <v>6.2926000000000002</v>
      </c>
      <c r="H60">
        <v>0.73950000000000005</v>
      </c>
      <c r="I60">
        <v>172.434</v>
      </c>
      <c r="J60">
        <v>4.6806999999999999</v>
      </c>
      <c r="K60">
        <v>1</v>
      </c>
      <c r="L60">
        <v>0</v>
      </c>
      <c r="M60">
        <v>4.4444999999999997</v>
      </c>
      <c r="N60" t="b">
        <v>0</v>
      </c>
      <c r="O60" t="b">
        <v>1</v>
      </c>
      <c r="P60">
        <v>20.8963226400308</v>
      </c>
      <c r="Q60">
        <v>1222.292477369308</v>
      </c>
    </row>
    <row r="61" spans="1:17" x14ac:dyDescent="0.25">
      <c r="A61">
        <v>-5</v>
      </c>
      <c r="B61">
        <v>0.97009999999999996</v>
      </c>
      <c r="C61">
        <v>160.70609999999999</v>
      </c>
      <c r="D61">
        <v>33.971699999999998</v>
      </c>
      <c r="E61">
        <v>56.1128</v>
      </c>
      <c r="F61">
        <v>4.0500000000000001E-2</v>
      </c>
      <c r="G61">
        <v>6.2908999999999997</v>
      </c>
      <c r="H61">
        <v>0.7732</v>
      </c>
      <c r="I61">
        <v>171.92429999999999</v>
      </c>
      <c r="J61">
        <v>4.1273999999999997</v>
      </c>
      <c r="K61">
        <v>1</v>
      </c>
      <c r="L61">
        <v>0</v>
      </c>
      <c r="M61">
        <v>4.4489000000000001</v>
      </c>
      <c r="N61" t="b">
        <v>1</v>
      </c>
      <c r="O61" t="b">
        <v>1</v>
      </c>
      <c r="P61">
        <v>20.985125576037831</v>
      </c>
      <c r="Q61">
        <v>1166.066960811615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58.455399999999997</v>
      </c>
      <c r="F62">
        <v>5.4600000000000003E-2</v>
      </c>
      <c r="G62">
        <v>6.2984999999999998</v>
      </c>
      <c r="H62">
        <v>0.70679999999999998</v>
      </c>
      <c r="I62">
        <v>172.26060000000001</v>
      </c>
      <c r="J62">
        <v>4.6894999999999998</v>
      </c>
      <c r="K62">
        <v>1</v>
      </c>
      <c r="L62">
        <v>0</v>
      </c>
      <c r="M62">
        <v>6.0025000000000004</v>
      </c>
      <c r="N62" t="b">
        <v>0</v>
      </c>
      <c r="O62" t="b">
        <v>0</v>
      </c>
      <c r="P62">
        <v>20.974977514619241</v>
      </c>
      <c r="Q62">
        <v>319.36016035079962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58.428600000000003</v>
      </c>
      <c r="F63">
        <v>5.2499999999999998E-2</v>
      </c>
      <c r="G63">
        <v>6.2984999999999998</v>
      </c>
      <c r="H63">
        <v>0.70679999999999998</v>
      </c>
      <c r="I63">
        <v>172.7783</v>
      </c>
      <c r="J63">
        <v>4.5658000000000003</v>
      </c>
      <c r="K63">
        <v>1</v>
      </c>
      <c r="L63">
        <v>0</v>
      </c>
      <c r="M63">
        <v>5.7760999999999996</v>
      </c>
      <c r="N63" t="b">
        <v>1</v>
      </c>
      <c r="O63" t="b">
        <v>0</v>
      </c>
      <c r="P63">
        <v>20.985125576037831</v>
      </c>
      <c r="Q63">
        <v>300.30120205879211</v>
      </c>
    </row>
    <row r="64" spans="1:17" x14ac:dyDescent="0.25">
      <c r="A64">
        <v>0</v>
      </c>
      <c r="B64">
        <v>0.96826999999999996</v>
      </c>
      <c r="C64">
        <v>159.0909</v>
      </c>
      <c r="D64">
        <v>33.912700000000001</v>
      </c>
      <c r="E64">
        <v>57.223599999999998</v>
      </c>
      <c r="F64">
        <v>4.0399999999999998E-2</v>
      </c>
      <c r="G64">
        <v>6.2873999999999999</v>
      </c>
      <c r="H64">
        <v>0.73809999999999998</v>
      </c>
      <c r="I64">
        <v>172.26060000000001</v>
      </c>
      <c r="J64">
        <v>4.6894999999999998</v>
      </c>
      <c r="K64">
        <v>1</v>
      </c>
      <c r="L64">
        <v>0</v>
      </c>
      <c r="M64">
        <v>4.4458000000000002</v>
      </c>
      <c r="N64" t="b">
        <v>0</v>
      </c>
      <c r="O64" t="b">
        <v>1</v>
      </c>
      <c r="P64">
        <v>20.974977514619241</v>
      </c>
      <c r="Q64">
        <v>1400.59589600563</v>
      </c>
    </row>
    <row r="65" spans="1:17" x14ac:dyDescent="0.25">
      <c r="A65">
        <v>0</v>
      </c>
      <c r="B65">
        <v>0.96735000000000004</v>
      </c>
      <c r="C65">
        <v>158.94049999999999</v>
      </c>
      <c r="D65">
        <v>33.907400000000003</v>
      </c>
      <c r="E65">
        <v>57.190100000000001</v>
      </c>
      <c r="F65">
        <v>4.0399999999999998E-2</v>
      </c>
      <c r="G65">
        <v>6.2870999999999997</v>
      </c>
      <c r="H65">
        <v>0.74529999999999996</v>
      </c>
      <c r="I65">
        <v>172.1525</v>
      </c>
      <c r="J65">
        <v>4.5658000000000003</v>
      </c>
      <c r="K65">
        <v>1</v>
      </c>
      <c r="L65">
        <v>0</v>
      </c>
      <c r="M65">
        <v>4.4433999999999996</v>
      </c>
      <c r="N65" t="b">
        <v>1</v>
      </c>
      <c r="O65" t="b">
        <v>1</v>
      </c>
      <c r="P65">
        <v>20.985125576037831</v>
      </c>
      <c r="Q65">
        <v>1201.691404819489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57.972000000000001</v>
      </c>
      <c r="F66">
        <v>5.5100000000000003E-2</v>
      </c>
      <c r="G66">
        <v>6.2888999999999999</v>
      </c>
      <c r="H66">
        <v>0.6996</v>
      </c>
      <c r="I66">
        <v>172.0866</v>
      </c>
      <c r="J66">
        <v>4.6981999999999999</v>
      </c>
      <c r="K66">
        <v>1</v>
      </c>
      <c r="L66">
        <v>0</v>
      </c>
      <c r="M66">
        <v>6.0542999999999996</v>
      </c>
      <c r="N66" t="b">
        <v>0</v>
      </c>
      <c r="O66" t="b">
        <v>0</v>
      </c>
      <c r="P66">
        <v>21.051039192911549</v>
      </c>
      <c r="Q66">
        <v>493.98300409317022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57.971299999999999</v>
      </c>
      <c r="F67">
        <v>5.4600000000000003E-2</v>
      </c>
      <c r="G67">
        <v>6.2888999999999999</v>
      </c>
      <c r="H67">
        <v>0.6996</v>
      </c>
      <c r="I67">
        <v>172.19560000000001</v>
      </c>
      <c r="J67">
        <v>4.6816000000000004</v>
      </c>
      <c r="K67">
        <v>1</v>
      </c>
      <c r="L67">
        <v>0</v>
      </c>
      <c r="M67">
        <v>6.0076999999999998</v>
      </c>
      <c r="N67" t="b">
        <v>1</v>
      </c>
      <c r="O67" t="b">
        <v>0</v>
      </c>
      <c r="P67">
        <v>21.042034015090429</v>
      </c>
      <c r="Q67">
        <v>497.0019359588623</v>
      </c>
    </row>
    <row r="68" spans="1:17" x14ac:dyDescent="0.25">
      <c r="A68">
        <v>5</v>
      </c>
      <c r="B68">
        <v>0.9677</v>
      </c>
      <c r="C68">
        <v>154.62610000000001</v>
      </c>
      <c r="D68">
        <v>33.728099999999998</v>
      </c>
      <c r="E68">
        <v>56.892400000000002</v>
      </c>
      <c r="F68">
        <v>4.0399999999999998E-2</v>
      </c>
      <c r="G68">
        <v>6.2779999999999996</v>
      </c>
      <c r="H68">
        <v>0.81979999999999997</v>
      </c>
      <c r="I68">
        <v>172.0866</v>
      </c>
      <c r="J68">
        <v>4.6981999999999999</v>
      </c>
      <c r="K68">
        <v>1</v>
      </c>
      <c r="L68">
        <v>0</v>
      </c>
      <c r="M68">
        <v>4.4429999999999996</v>
      </c>
      <c r="N68" t="b">
        <v>0</v>
      </c>
      <c r="O68" t="b">
        <v>1</v>
      </c>
      <c r="P68">
        <v>21.051039192911549</v>
      </c>
      <c r="Q68">
        <v>1789.331675767899</v>
      </c>
    </row>
    <row r="69" spans="1:17" x14ac:dyDescent="0.25">
      <c r="A69">
        <v>5</v>
      </c>
      <c r="B69">
        <v>0.96772000000000002</v>
      </c>
      <c r="C69">
        <v>154.6283</v>
      </c>
      <c r="D69">
        <v>33.728200000000001</v>
      </c>
      <c r="E69">
        <v>56.892800000000001</v>
      </c>
      <c r="F69">
        <v>4.0399999999999998E-2</v>
      </c>
      <c r="G69">
        <v>6.2779999999999996</v>
      </c>
      <c r="H69">
        <v>0.81979999999999997</v>
      </c>
      <c r="I69">
        <v>172.0909</v>
      </c>
      <c r="J69">
        <v>4.6816000000000004</v>
      </c>
      <c r="K69">
        <v>1</v>
      </c>
      <c r="L69">
        <v>0</v>
      </c>
      <c r="M69">
        <v>4.4377000000000004</v>
      </c>
      <c r="N69" t="b">
        <v>1</v>
      </c>
      <c r="O69" t="b">
        <v>1</v>
      </c>
      <c r="P69">
        <v>21.042034015090429</v>
      </c>
      <c r="Q69">
        <v>1778.6026713848109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57.556699999999999</v>
      </c>
      <c r="F70">
        <v>5.5500000000000001E-2</v>
      </c>
      <c r="G70">
        <v>6.2831999999999999</v>
      </c>
      <c r="H70">
        <v>0.69440000000000002</v>
      </c>
      <c r="I70">
        <v>171.4211</v>
      </c>
      <c r="J70">
        <v>4.6832000000000003</v>
      </c>
      <c r="K70">
        <v>1</v>
      </c>
      <c r="L70">
        <v>0</v>
      </c>
      <c r="M70">
        <v>6.1022999999999996</v>
      </c>
      <c r="N70" t="b">
        <v>0</v>
      </c>
      <c r="O70" t="b">
        <v>0</v>
      </c>
      <c r="P70">
        <v>21.06875477641141</v>
      </c>
      <c r="Q70">
        <v>480.96267819404602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57.560600000000001</v>
      </c>
      <c r="F71">
        <v>5.5599999999999997E-2</v>
      </c>
      <c r="G71">
        <v>6.2831999999999999</v>
      </c>
      <c r="H71">
        <v>0.69440000000000002</v>
      </c>
      <c r="I71">
        <v>171.40170000000001</v>
      </c>
      <c r="J71">
        <v>4.6665000000000001</v>
      </c>
      <c r="K71">
        <v>1</v>
      </c>
      <c r="L71">
        <v>0</v>
      </c>
      <c r="M71">
        <v>6.1127000000000002</v>
      </c>
      <c r="N71" t="b">
        <v>1</v>
      </c>
      <c r="O71" t="b">
        <v>0</v>
      </c>
      <c r="P71">
        <v>21.059775062067811</v>
      </c>
      <c r="Q71">
        <v>441.86567163467407</v>
      </c>
    </row>
    <row r="72" spans="1:17" x14ac:dyDescent="0.25">
      <c r="A72">
        <v>8</v>
      </c>
      <c r="B72">
        <v>0.96643000000000001</v>
      </c>
      <c r="C72">
        <v>151.80340000000001</v>
      </c>
      <c r="D72">
        <v>33.591999999999999</v>
      </c>
      <c r="E72">
        <v>56.501300000000001</v>
      </c>
      <c r="F72">
        <v>4.0399999999999998E-2</v>
      </c>
      <c r="G72">
        <v>6.2720000000000002</v>
      </c>
      <c r="H72">
        <v>0.88690000000000002</v>
      </c>
      <c r="I72">
        <v>171.4211</v>
      </c>
      <c r="J72">
        <v>4.6832000000000003</v>
      </c>
      <c r="K72">
        <v>1</v>
      </c>
      <c r="L72">
        <v>0</v>
      </c>
      <c r="M72">
        <v>4.4443999999999999</v>
      </c>
      <c r="N72" t="b">
        <v>0</v>
      </c>
      <c r="O72" t="b">
        <v>1</v>
      </c>
      <c r="P72">
        <v>21.06875477641141</v>
      </c>
      <c r="Q72">
        <v>1162.648074388504</v>
      </c>
    </row>
    <row r="73" spans="1:17" x14ac:dyDescent="0.25">
      <c r="A73">
        <v>8</v>
      </c>
      <c r="B73">
        <v>0.96652000000000005</v>
      </c>
      <c r="C73">
        <v>151.8167</v>
      </c>
      <c r="D73">
        <v>33.592500000000001</v>
      </c>
      <c r="E73">
        <v>56.5047</v>
      </c>
      <c r="F73">
        <v>4.0500000000000001E-2</v>
      </c>
      <c r="G73">
        <v>6.2720000000000002</v>
      </c>
      <c r="H73">
        <v>0.8861</v>
      </c>
      <c r="I73">
        <v>171.42500000000001</v>
      </c>
      <c r="J73">
        <v>4.6665000000000001</v>
      </c>
      <c r="K73">
        <v>1</v>
      </c>
      <c r="L73">
        <v>0</v>
      </c>
      <c r="M73">
        <v>4.4489999999999998</v>
      </c>
      <c r="N73" t="b">
        <v>1</v>
      </c>
      <c r="O73" t="b">
        <v>1</v>
      </c>
      <c r="P73">
        <v>21.059775062067811</v>
      </c>
      <c r="Q73">
        <v>1112.8371059894559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48.782800000000002</v>
      </c>
      <c r="F74">
        <v>0.1052</v>
      </c>
      <c r="G74">
        <v>6.3014000000000001</v>
      </c>
      <c r="H74">
        <v>1.1196999999999999</v>
      </c>
      <c r="I74">
        <v>153.72399999999999</v>
      </c>
      <c r="J74">
        <v>0</v>
      </c>
      <c r="K74">
        <v>2</v>
      </c>
      <c r="L74">
        <v>0</v>
      </c>
      <c r="M74">
        <v>11.5688</v>
      </c>
      <c r="N74" t="b">
        <v>0</v>
      </c>
      <c r="O74" t="b">
        <v>0</v>
      </c>
      <c r="P74">
        <v>0</v>
      </c>
      <c r="Q74">
        <v>330.53140878677368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48.312600000000003</v>
      </c>
      <c r="F75">
        <v>9.8199999999999996E-2</v>
      </c>
      <c r="G75">
        <v>6.3014000000000001</v>
      </c>
      <c r="H75">
        <v>1.1185</v>
      </c>
      <c r="I75">
        <v>155.67019999999999</v>
      </c>
      <c r="J75">
        <v>0</v>
      </c>
      <c r="K75">
        <v>2</v>
      </c>
      <c r="L75">
        <v>0</v>
      </c>
      <c r="M75">
        <v>10.7966</v>
      </c>
      <c r="N75" t="b">
        <v>1</v>
      </c>
      <c r="O75" t="b">
        <v>0</v>
      </c>
      <c r="P75">
        <v>0</v>
      </c>
      <c r="Q75">
        <v>326.204017162323</v>
      </c>
    </row>
    <row r="76" spans="1:17" x14ac:dyDescent="0.25">
      <c r="A76">
        <v>-29</v>
      </c>
      <c r="B76">
        <v>0.82816000000000001</v>
      </c>
      <c r="C76">
        <v>137.19370000000001</v>
      </c>
      <c r="D76">
        <v>32.309100000000001</v>
      </c>
      <c r="E76">
        <v>41.821800000000003</v>
      </c>
      <c r="F76">
        <v>3.9899999999999998E-2</v>
      </c>
      <c r="G76">
        <v>6.2409999999999997</v>
      </c>
      <c r="H76">
        <v>2.6711</v>
      </c>
      <c r="I76">
        <v>153.69929999999999</v>
      </c>
      <c r="J76">
        <v>0</v>
      </c>
      <c r="K76">
        <v>2</v>
      </c>
      <c r="L76">
        <v>0</v>
      </c>
      <c r="M76">
        <v>4.3882000000000003</v>
      </c>
      <c r="N76" t="b">
        <v>0</v>
      </c>
      <c r="O76" t="b">
        <v>1</v>
      </c>
      <c r="P76">
        <v>0</v>
      </c>
      <c r="Q76">
        <v>634.93086838722229</v>
      </c>
    </row>
    <row r="77" spans="1:17" x14ac:dyDescent="0.25">
      <c r="A77">
        <v>-29</v>
      </c>
      <c r="B77">
        <v>0.84547000000000005</v>
      </c>
      <c r="C77">
        <v>140.06100000000001</v>
      </c>
      <c r="D77">
        <v>32.563200000000002</v>
      </c>
      <c r="E77">
        <v>42.16</v>
      </c>
      <c r="F77">
        <v>3.9899999999999998E-2</v>
      </c>
      <c r="G77">
        <v>6.2470999999999997</v>
      </c>
      <c r="H77">
        <v>2.6579999999999999</v>
      </c>
      <c r="I77">
        <v>155.67019999999999</v>
      </c>
      <c r="J77">
        <v>0</v>
      </c>
      <c r="K77">
        <v>2</v>
      </c>
      <c r="L77">
        <v>0</v>
      </c>
      <c r="M77">
        <v>4.3879999999999999</v>
      </c>
      <c r="N77" t="b">
        <v>1</v>
      </c>
      <c r="O77" t="b">
        <v>1</v>
      </c>
      <c r="P77">
        <v>0</v>
      </c>
      <c r="Q77">
        <v>621.80461502075195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48.578400000000002</v>
      </c>
      <c r="F78">
        <v>8.4500000000000006E-2</v>
      </c>
      <c r="G78">
        <v>6.3014000000000001</v>
      </c>
      <c r="H78">
        <v>1.0297000000000001</v>
      </c>
      <c r="I78">
        <v>160.11009999999999</v>
      </c>
      <c r="J78">
        <v>0</v>
      </c>
      <c r="K78">
        <v>2</v>
      </c>
      <c r="L78">
        <v>0</v>
      </c>
      <c r="M78">
        <v>9.2863000000000007</v>
      </c>
      <c r="N78" t="b">
        <v>0</v>
      </c>
      <c r="O78" t="b">
        <v>0</v>
      </c>
      <c r="P78">
        <v>0</v>
      </c>
      <c r="Q78">
        <v>315.94717311859131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48.153300000000002</v>
      </c>
      <c r="F79">
        <v>7.7499999999999999E-2</v>
      </c>
      <c r="G79">
        <v>6.3014000000000001</v>
      </c>
      <c r="H79">
        <v>1.0303</v>
      </c>
      <c r="I79">
        <v>162.05279999999999</v>
      </c>
      <c r="J79">
        <v>0</v>
      </c>
      <c r="K79">
        <v>2</v>
      </c>
      <c r="L79">
        <v>0</v>
      </c>
      <c r="M79">
        <v>8.5202000000000009</v>
      </c>
      <c r="N79" t="b">
        <v>1</v>
      </c>
      <c r="O79" t="b">
        <v>0</v>
      </c>
      <c r="P79">
        <v>0</v>
      </c>
      <c r="Q79">
        <v>325.03422355651861</v>
      </c>
    </row>
    <row r="80" spans="1:17" x14ac:dyDescent="0.25">
      <c r="A80">
        <v>-25</v>
      </c>
      <c r="B80">
        <v>0.88012000000000001</v>
      </c>
      <c r="C80">
        <v>145.80000000000001</v>
      </c>
      <c r="D80">
        <v>33.060899999999997</v>
      </c>
      <c r="E80">
        <v>43.9024</v>
      </c>
      <c r="F80">
        <v>3.9899999999999998E-2</v>
      </c>
      <c r="G80">
        <v>6.2591999999999999</v>
      </c>
      <c r="H80">
        <v>2.4405999999999999</v>
      </c>
      <c r="I80">
        <v>160.08619999999999</v>
      </c>
      <c r="J80">
        <v>0</v>
      </c>
      <c r="K80">
        <v>2</v>
      </c>
      <c r="L80">
        <v>0</v>
      </c>
      <c r="M80">
        <v>4.3868999999999998</v>
      </c>
      <c r="N80" t="b">
        <v>0</v>
      </c>
      <c r="O80" t="b">
        <v>1</v>
      </c>
      <c r="P80">
        <v>0</v>
      </c>
      <c r="Q80">
        <v>617.64821338653564</v>
      </c>
    </row>
    <row r="81" spans="1:17" x14ac:dyDescent="0.25">
      <c r="A81">
        <v>-25</v>
      </c>
      <c r="B81">
        <v>0.89854999999999996</v>
      </c>
      <c r="C81">
        <v>148.8545</v>
      </c>
      <c r="D81">
        <v>33.304200000000002</v>
      </c>
      <c r="E81">
        <v>44.261800000000001</v>
      </c>
      <c r="F81">
        <v>3.9800000000000002E-2</v>
      </c>
      <c r="G81">
        <v>6.2656999999999998</v>
      </c>
      <c r="H81">
        <v>2.2551000000000001</v>
      </c>
      <c r="I81">
        <v>162.05279999999999</v>
      </c>
      <c r="J81">
        <v>0</v>
      </c>
      <c r="K81">
        <v>2</v>
      </c>
      <c r="L81">
        <v>0</v>
      </c>
      <c r="M81">
        <v>4.3806000000000003</v>
      </c>
      <c r="N81" t="b">
        <v>1</v>
      </c>
      <c r="O81" t="b">
        <v>1</v>
      </c>
      <c r="P81">
        <v>0</v>
      </c>
      <c r="Q81">
        <v>581.02258992195129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50.278599999999997</v>
      </c>
      <c r="F82">
        <v>7.0900000000000005E-2</v>
      </c>
      <c r="G82">
        <v>6.3014000000000001</v>
      </c>
      <c r="H82">
        <v>0.91520000000000001</v>
      </c>
      <c r="I82">
        <v>164.6206</v>
      </c>
      <c r="J82">
        <v>0</v>
      </c>
      <c r="K82">
        <v>2</v>
      </c>
      <c r="L82">
        <v>0</v>
      </c>
      <c r="M82">
        <v>7.7953000000000001</v>
      </c>
      <c r="N82" t="b">
        <v>0</v>
      </c>
      <c r="O82" t="b">
        <v>0</v>
      </c>
      <c r="P82">
        <v>0</v>
      </c>
      <c r="Q82">
        <v>275.80942296981812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49.938800000000001</v>
      </c>
      <c r="F83">
        <v>6.4899999999999999E-2</v>
      </c>
      <c r="G83">
        <v>6.3014000000000001</v>
      </c>
      <c r="H83">
        <v>0.91569999999999996</v>
      </c>
      <c r="I83">
        <v>166.29349999999999</v>
      </c>
      <c r="J83">
        <v>0</v>
      </c>
      <c r="K83">
        <v>2</v>
      </c>
      <c r="L83">
        <v>0</v>
      </c>
      <c r="M83">
        <v>7.1317000000000004</v>
      </c>
      <c r="N83" t="b">
        <v>1</v>
      </c>
      <c r="O83" t="b">
        <v>0</v>
      </c>
      <c r="P83">
        <v>0</v>
      </c>
      <c r="Q83">
        <v>304.30334115028381</v>
      </c>
    </row>
    <row r="84" spans="1:17" x14ac:dyDescent="0.25">
      <c r="A84">
        <v>-20</v>
      </c>
      <c r="B84">
        <v>0.91852999999999996</v>
      </c>
      <c r="C84">
        <v>152.16309999999999</v>
      </c>
      <c r="D84">
        <v>33.5535</v>
      </c>
      <c r="E84">
        <v>47.0794</v>
      </c>
      <c r="F84">
        <v>4.0399999999999998E-2</v>
      </c>
      <c r="G84">
        <v>6.2727000000000004</v>
      </c>
      <c r="H84">
        <v>1.8573</v>
      </c>
      <c r="I84">
        <v>164.59790000000001</v>
      </c>
      <c r="J84">
        <v>0</v>
      </c>
      <c r="K84">
        <v>2</v>
      </c>
      <c r="L84">
        <v>0</v>
      </c>
      <c r="M84">
        <v>4.4387999999999996</v>
      </c>
      <c r="N84" t="b">
        <v>0</v>
      </c>
      <c r="O84" t="b">
        <v>1</v>
      </c>
      <c r="P84">
        <v>0</v>
      </c>
      <c r="Q84">
        <v>1217.678063631058</v>
      </c>
    </row>
    <row r="85" spans="1:17" x14ac:dyDescent="0.25">
      <c r="A85">
        <v>-20</v>
      </c>
      <c r="B85">
        <v>0.93374000000000001</v>
      </c>
      <c r="C85">
        <v>154.68270000000001</v>
      </c>
      <c r="D85">
        <v>33.715699999999998</v>
      </c>
      <c r="E85">
        <v>47.367899999999999</v>
      </c>
      <c r="F85">
        <v>3.9899999999999998E-2</v>
      </c>
      <c r="G85">
        <v>6.2781000000000002</v>
      </c>
      <c r="H85">
        <v>1.6539999999999999</v>
      </c>
      <c r="I85">
        <v>166.29349999999999</v>
      </c>
      <c r="J85">
        <v>0</v>
      </c>
      <c r="K85">
        <v>2</v>
      </c>
      <c r="L85">
        <v>0</v>
      </c>
      <c r="M85">
        <v>4.3891999999999998</v>
      </c>
      <c r="N85" t="b">
        <v>1</v>
      </c>
      <c r="O85" t="b">
        <v>1</v>
      </c>
      <c r="P85">
        <v>0</v>
      </c>
      <c r="Q85">
        <v>574.0570957660675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53.037599999999998</v>
      </c>
      <c r="F86">
        <v>7.5300000000000006E-2</v>
      </c>
      <c r="G86">
        <v>6.3014000000000001</v>
      </c>
      <c r="H86">
        <v>0.79910000000000003</v>
      </c>
      <c r="I86">
        <v>164.35319999999999</v>
      </c>
      <c r="J86">
        <v>0</v>
      </c>
      <c r="K86">
        <v>2</v>
      </c>
      <c r="L86">
        <v>0</v>
      </c>
      <c r="M86">
        <v>8.2797000000000001</v>
      </c>
      <c r="N86" t="b">
        <v>0</v>
      </c>
      <c r="O86" t="b">
        <v>0</v>
      </c>
      <c r="P86">
        <v>0</v>
      </c>
      <c r="Q86">
        <v>304.08537769317633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52.776000000000003</v>
      </c>
      <c r="F87">
        <v>7.0599999999999996E-2</v>
      </c>
      <c r="G87">
        <v>6.3014000000000001</v>
      </c>
      <c r="H87">
        <v>0.79979999999999996</v>
      </c>
      <c r="I87">
        <v>165.63849999999999</v>
      </c>
      <c r="J87">
        <v>0</v>
      </c>
      <c r="K87">
        <v>2</v>
      </c>
      <c r="L87">
        <v>0</v>
      </c>
      <c r="M87">
        <v>7.7632000000000003</v>
      </c>
      <c r="N87" t="b">
        <v>1</v>
      </c>
      <c r="O87" t="b">
        <v>0</v>
      </c>
      <c r="P87">
        <v>0</v>
      </c>
      <c r="Q87">
        <v>266.05601620674128</v>
      </c>
    </row>
    <row r="88" spans="1:17" x14ac:dyDescent="0.25">
      <c r="A88">
        <v>-15</v>
      </c>
      <c r="B88">
        <v>0.90817000000000003</v>
      </c>
      <c r="C88">
        <v>150.447</v>
      </c>
      <c r="D88">
        <v>33.435699999999997</v>
      </c>
      <c r="E88">
        <v>49.275799999999997</v>
      </c>
      <c r="F88">
        <v>4.02E-2</v>
      </c>
      <c r="G88">
        <v>6.2690999999999999</v>
      </c>
      <c r="H88">
        <v>1.8185</v>
      </c>
      <c r="I88">
        <v>164.3321</v>
      </c>
      <c r="J88">
        <v>0</v>
      </c>
      <c r="K88">
        <v>2</v>
      </c>
      <c r="L88">
        <v>0</v>
      </c>
      <c r="M88">
        <v>4.42</v>
      </c>
      <c r="N88" t="b">
        <v>0</v>
      </c>
      <c r="O88" t="b">
        <v>1</v>
      </c>
      <c r="P88">
        <v>0</v>
      </c>
      <c r="Q88">
        <v>480.5079562664032</v>
      </c>
    </row>
    <row r="89" spans="1:17" x14ac:dyDescent="0.25">
      <c r="A89">
        <v>-15</v>
      </c>
      <c r="B89">
        <v>0.92064000000000001</v>
      </c>
      <c r="C89">
        <v>152.5128</v>
      </c>
      <c r="D89">
        <v>33.580800000000004</v>
      </c>
      <c r="E89">
        <v>49.550600000000003</v>
      </c>
      <c r="F89">
        <v>4.02E-2</v>
      </c>
      <c r="G89">
        <v>6.2735000000000003</v>
      </c>
      <c r="H89">
        <v>1.6496999999999999</v>
      </c>
      <c r="I89">
        <v>165.63849999999999</v>
      </c>
      <c r="J89">
        <v>0</v>
      </c>
      <c r="K89">
        <v>2</v>
      </c>
      <c r="L89">
        <v>0</v>
      </c>
      <c r="M89">
        <v>4.4177</v>
      </c>
      <c r="N89" t="b">
        <v>1</v>
      </c>
      <c r="O89" t="b">
        <v>1</v>
      </c>
      <c r="P89">
        <v>0</v>
      </c>
      <c r="Q89">
        <v>495.04556560516357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55.629199999999997</v>
      </c>
      <c r="F90">
        <v>7.9000000000000001E-2</v>
      </c>
      <c r="G90">
        <v>6.3014000000000001</v>
      </c>
      <c r="H90">
        <v>0.68769999999999998</v>
      </c>
      <c r="I90">
        <v>164.08600000000001</v>
      </c>
      <c r="J90">
        <v>0</v>
      </c>
      <c r="K90">
        <v>2</v>
      </c>
      <c r="L90">
        <v>0</v>
      </c>
      <c r="M90">
        <v>8.6880000000000006</v>
      </c>
      <c r="N90" t="b">
        <v>0</v>
      </c>
      <c r="O90" t="b">
        <v>0</v>
      </c>
      <c r="P90">
        <v>0</v>
      </c>
      <c r="Q90">
        <v>244.25806474685669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55.472000000000001</v>
      </c>
      <c r="F91">
        <v>7.5899999999999995E-2</v>
      </c>
      <c r="G91">
        <v>6.3014000000000001</v>
      </c>
      <c r="H91">
        <v>0.68769999999999998</v>
      </c>
      <c r="I91">
        <v>164.98230000000001</v>
      </c>
      <c r="J91">
        <v>0</v>
      </c>
      <c r="K91">
        <v>2</v>
      </c>
      <c r="L91">
        <v>0</v>
      </c>
      <c r="M91">
        <v>8.3437000000000001</v>
      </c>
      <c r="N91" t="b">
        <v>1</v>
      </c>
      <c r="O91" t="b">
        <v>0</v>
      </c>
      <c r="P91">
        <v>0</v>
      </c>
      <c r="Q91">
        <v>314.65517663955688</v>
      </c>
    </row>
    <row r="92" spans="1:17" x14ac:dyDescent="0.25">
      <c r="A92">
        <v>-10</v>
      </c>
      <c r="B92">
        <v>0.89790999999999999</v>
      </c>
      <c r="C92">
        <v>148.74809999999999</v>
      </c>
      <c r="D92">
        <v>33.300400000000003</v>
      </c>
      <c r="E92">
        <v>51.430599999999998</v>
      </c>
      <c r="F92">
        <v>4.1399999999999999E-2</v>
      </c>
      <c r="G92">
        <v>6.2655000000000003</v>
      </c>
      <c r="H92">
        <v>1.7606999999999999</v>
      </c>
      <c r="I92">
        <v>164.06639999999999</v>
      </c>
      <c r="J92">
        <v>0</v>
      </c>
      <c r="K92">
        <v>2</v>
      </c>
      <c r="L92">
        <v>0</v>
      </c>
      <c r="M92">
        <v>4.5495999999999999</v>
      </c>
      <c r="N92" t="b">
        <v>0</v>
      </c>
      <c r="O92" t="b">
        <v>1</v>
      </c>
      <c r="P92">
        <v>0</v>
      </c>
      <c r="Q92">
        <v>255.40779232978821</v>
      </c>
    </row>
    <row r="93" spans="1:17" x14ac:dyDescent="0.25">
      <c r="A93">
        <v>-10</v>
      </c>
      <c r="B93">
        <v>0.90629999999999999</v>
      </c>
      <c r="C93">
        <v>150.13730000000001</v>
      </c>
      <c r="D93">
        <v>33.405200000000001</v>
      </c>
      <c r="E93">
        <v>51.602699999999999</v>
      </c>
      <c r="F93">
        <v>4.0399999999999998E-2</v>
      </c>
      <c r="G93">
        <v>6.2683999999999997</v>
      </c>
      <c r="H93">
        <v>1.6408</v>
      </c>
      <c r="I93">
        <v>164.98230000000001</v>
      </c>
      <c r="J93">
        <v>0</v>
      </c>
      <c r="K93">
        <v>2</v>
      </c>
      <c r="L93">
        <v>0</v>
      </c>
      <c r="M93">
        <v>4.4359999999999999</v>
      </c>
      <c r="N93" t="b">
        <v>1</v>
      </c>
      <c r="O93" t="b">
        <v>1</v>
      </c>
      <c r="P93">
        <v>0</v>
      </c>
      <c r="Q93">
        <v>955.4615433216095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57.867100000000001</v>
      </c>
      <c r="F94">
        <v>8.3500000000000005E-2</v>
      </c>
      <c r="G94">
        <v>6.3014000000000001</v>
      </c>
      <c r="H94">
        <v>0.69950000000000001</v>
      </c>
      <c r="I94">
        <v>163.81909999999999</v>
      </c>
      <c r="J94">
        <v>0</v>
      </c>
      <c r="K94">
        <v>2</v>
      </c>
      <c r="L94">
        <v>0</v>
      </c>
      <c r="M94">
        <v>9.1755999999999993</v>
      </c>
      <c r="N94" t="b">
        <v>0</v>
      </c>
      <c r="O94" t="b">
        <v>0</v>
      </c>
      <c r="P94">
        <v>0</v>
      </c>
      <c r="Q94">
        <v>374.46425867080688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57.794899999999998</v>
      </c>
      <c r="F95">
        <v>8.1600000000000006E-2</v>
      </c>
      <c r="G95">
        <v>6.3014000000000001</v>
      </c>
      <c r="H95">
        <v>0.69950000000000001</v>
      </c>
      <c r="I95">
        <v>164.32499999999999</v>
      </c>
      <c r="J95">
        <v>0</v>
      </c>
      <c r="K95">
        <v>2</v>
      </c>
      <c r="L95">
        <v>0</v>
      </c>
      <c r="M95">
        <v>8.9680999999999997</v>
      </c>
      <c r="N95" t="b">
        <v>1</v>
      </c>
      <c r="O95" t="b">
        <v>0</v>
      </c>
      <c r="P95">
        <v>0</v>
      </c>
      <c r="Q95">
        <v>304.51590180397028</v>
      </c>
    </row>
    <row r="96" spans="1:17" x14ac:dyDescent="0.25">
      <c r="A96">
        <v>-5</v>
      </c>
      <c r="B96">
        <v>0.89212999999999998</v>
      </c>
      <c r="C96">
        <v>147.7895</v>
      </c>
      <c r="D96">
        <v>33.200499999999998</v>
      </c>
      <c r="E96">
        <v>53.352400000000003</v>
      </c>
      <c r="F96">
        <v>4.07E-2</v>
      </c>
      <c r="G96">
        <v>6.2634999999999996</v>
      </c>
      <c r="H96">
        <v>1.6127</v>
      </c>
      <c r="I96">
        <v>163.80109999999999</v>
      </c>
      <c r="J96">
        <v>0</v>
      </c>
      <c r="K96">
        <v>2</v>
      </c>
      <c r="L96">
        <v>0</v>
      </c>
      <c r="M96">
        <v>4.4724000000000004</v>
      </c>
      <c r="N96" t="b">
        <v>0</v>
      </c>
      <c r="O96" t="b">
        <v>1</v>
      </c>
      <c r="P96">
        <v>0</v>
      </c>
      <c r="Q96">
        <v>522.38520765304565</v>
      </c>
    </row>
    <row r="97" spans="1:17" x14ac:dyDescent="0.25">
      <c r="A97">
        <v>-5</v>
      </c>
      <c r="B97">
        <v>0.89702000000000004</v>
      </c>
      <c r="C97">
        <v>148.60040000000001</v>
      </c>
      <c r="D97">
        <v>33.263800000000003</v>
      </c>
      <c r="E97">
        <v>53.491399999999999</v>
      </c>
      <c r="F97">
        <v>4.07E-2</v>
      </c>
      <c r="G97">
        <v>6.2652000000000001</v>
      </c>
      <c r="H97">
        <v>1.5448</v>
      </c>
      <c r="I97">
        <v>164.32499999999999</v>
      </c>
      <c r="J97">
        <v>0</v>
      </c>
      <c r="K97">
        <v>2</v>
      </c>
      <c r="L97">
        <v>0</v>
      </c>
      <c r="M97">
        <v>4.4744000000000002</v>
      </c>
      <c r="N97" t="b">
        <v>1</v>
      </c>
      <c r="O97" t="b">
        <v>1</v>
      </c>
      <c r="P97">
        <v>0</v>
      </c>
      <c r="Q97">
        <v>481.06655812263489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59.063299999999998</v>
      </c>
      <c r="F98">
        <v>8.8599999999999998E-2</v>
      </c>
      <c r="G98">
        <v>6.2984999999999998</v>
      </c>
      <c r="H98">
        <v>0.70679999999999998</v>
      </c>
      <c r="I98">
        <v>163.55250000000001</v>
      </c>
      <c r="J98">
        <v>0</v>
      </c>
      <c r="K98">
        <v>2</v>
      </c>
      <c r="L98">
        <v>0</v>
      </c>
      <c r="M98">
        <v>9.7438000000000002</v>
      </c>
      <c r="N98" t="b">
        <v>0</v>
      </c>
      <c r="O98" t="b">
        <v>0</v>
      </c>
      <c r="P98">
        <v>0</v>
      </c>
      <c r="Q98">
        <v>315.49117875099182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59.0563</v>
      </c>
      <c r="F99">
        <v>8.8200000000000001E-2</v>
      </c>
      <c r="G99">
        <v>6.2984999999999998</v>
      </c>
      <c r="H99">
        <v>0.70689999999999997</v>
      </c>
      <c r="I99">
        <v>163.66679999999999</v>
      </c>
      <c r="J99">
        <v>0</v>
      </c>
      <c r="K99">
        <v>2</v>
      </c>
      <c r="L99">
        <v>0</v>
      </c>
      <c r="M99">
        <v>9.6963000000000008</v>
      </c>
      <c r="N99" t="b">
        <v>1</v>
      </c>
      <c r="O99" t="b">
        <v>0</v>
      </c>
      <c r="P99">
        <v>0</v>
      </c>
      <c r="Q99">
        <v>286.42243003845209</v>
      </c>
    </row>
    <row r="100" spans="1:17" x14ac:dyDescent="0.25">
      <c r="A100">
        <v>0</v>
      </c>
      <c r="B100">
        <v>0.88732</v>
      </c>
      <c r="C100">
        <v>145.7901</v>
      </c>
      <c r="D100">
        <v>33.089500000000001</v>
      </c>
      <c r="E100">
        <v>54.487699999999997</v>
      </c>
      <c r="F100">
        <v>4.0800000000000003E-2</v>
      </c>
      <c r="G100">
        <v>6.2591999999999999</v>
      </c>
      <c r="H100">
        <v>1.5951</v>
      </c>
      <c r="I100">
        <v>163.536</v>
      </c>
      <c r="J100">
        <v>0</v>
      </c>
      <c r="K100">
        <v>2</v>
      </c>
      <c r="L100">
        <v>0</v>
      </c>
      <c r="M100">
        <v>4.4870000000000001</v>
      </c>
      <c r="N100" t="b">
        <v>0</v>
      </c>
      <c r="O100" t="b">
        <v>1</v>
      </c>
      <c r="P100">
        <v>0</v>
      </c>
      <c r="Q100">
        <v>505.33019018173218</v>
      </c>
    </row>
    <row r="101" spans="1:17" x14ac:dyDescent="0.25">
      <c r="A101">
        <v>0</v>
      </c>
      <c r="B101">
        <v>0.88851000000000002</v>
      </c>
      <c r="C101">
        <v>145.98609999999999</v>
      </c>
      <c r="D101">
        <v>33.1053</v>
      </c>
      <c r="E101">
        <v>54.524799999999999</v>
      </c>
      <c r="F101">
        <v>4.0800000000000003E-2</v>
      </c>
      <c r="G101">
        <v>6.2595999999999998</v>
      </c>
      <c r="H101">
        <v>1.5781000000000001</v>
      </c>
      <c r="I101">
        <v>163.66679999999999</v>
      </c>
      <c r="J101">
        <v>0</v>
      </c>
      <c r="K101">
        <v>2</v>
      </c>
      <c r="L101">
        <v>0</v>
      </c>
      <c r="M101">
        <v>4.4855</v>
      </c>
      <c r="N101" t="b">
        <v>1</v>
      </c>
      <c r="O101" t="b">
        <v>1</v>
      </c>
      <c r="P101">
        <v>0</v>
      </c>
      <c r="Q101">
        <v>519.04626727104187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58.4054</v>
      </c>
      <c r="F102">
        <v>0.09</v>
      </c>
      <c r="G102">
        <v>6.2888999999999999</v>
      </c>
      <c r="H102">
        <v>0.6996</v>
      </c>
      <c r="I102">
        <v>163.28620000000001</v>
      </c>
      <c r="J102">
        <v>0</v>
      </c>
      <c r="K102">
        <v>2</v>
      </c>
      <c r="L102">
        <v>0</v>
      </c>
      <c r="M102">
        <v>9.8903999999999996</v>
      </c>
      <c r="N102" t="b">
        <v>0</v>
      </c>
      <c r="O102" t="b">
        <v>0</v>
      </c>
      <c r="P102">
        <v>0</v>
      </c>
      <c r="Q102">
        <v>429.05059289932251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58.406300000000002</v>
      </c>
      <c r="F103">
        <v>8.9899999999999994E-2</v>
      </c>
      <c r="G103">
        <v>6.2888999999999999</v>
      </c>
      <c r="H103">
        <v>0.69969999999999999</v>
      </c>
      <c r="I103">
        <v>163.30279999999999</v>
      </c>
      <c r="J103">
        <v>0</v>
      </c>
      <c r="K103">
        <v>2</v>
      </c>
      <c r="L103">
        <v>0</v>
      </c>
      <c r="M103">
        <v>9.8842999999999996</v>
      </c>
      <c r="N103" t="b">
        <v>1</v>
      </c>
      <c r="O103" t="b">
        <v>0</v>
      </c>
      <c r="P103">
        <v>0</v>
      </c>
      <c r="Q103">
        <v>456.81982278823853</v>
      </c>
    </row>
    <row r="104" spans="1:17" x14ac:dyDescent="0.25">
      <c r="A104">
        <v>5</v>
      </c>
      <c r="B104">
        <v>0.88761000000000001</v>
      </c>
      <c r="C104">
        <v>141.82769999999999</v>
      </c>
      <c r="D104">
        <v>32.916400000000003</v>
      </c>
      <c r="E104">
        <v>54.438899999999997</v>
      </c>
      <c r="F104">
        <v>4.0899999999999999E-2</v>
      </c>
      <c r="G104">
        <v>6.2507999999999999</v>
      </c>
      <c r="H104">
        <v>1.7242</v>
      </c>
      <c r="I104">
        <v>163.2714</v>
      </c>
      <c r="J104">
        <v>0</v>
      </c>
      <c r="K104">
        <v>2</v>
      </c>
      <c r="L104">
        <v>0</v>
      </c>
      <c r="M104">
        <v>4.5014000000000003</v>
      </c>
      <c r="N104" t="b">
        <v>0</v>
      </c>
      <c r="O104" t="b">
        <v>1</v>
      </c>
      <c r="P104">
        <v>0</v>
      </c>
      <c r="Q104">
        <v>563.28189778327942</v>
      </c>
    </row>
    <row r="105" spans="1:17" x14ac:dyDescent="0.25">
      <c r="A105">
        <v>5</v>
      </c>
      <c r="B105">
        <v>0.88778999999999997</v>
      </c>
      <c r="C105">
        <v>141.85759999999999</v>
      </c>
      <c r="D105">
        <v>32.918900000000001</v>
      </c>
      <c r="E105">
        <v>54.447800000000001</v>
      </c>
      <c r="F105">
        <v>4.1000000000000002E-2</v>
      </c>
      <c r="G105">
        <v>6.2508999999999997</v>
      </c>
      <c r="H105">
        <v>1.7210000000000001</v>
      </c>
      <c r="I105">
        <v>163.2876</v>
      </c>
      <c r="J105">
        <v>0</v>
      </c>
      <c r="K105">
        <v>2</v>
      </c>
      <c r="L105">
        <v>0</v>
      </c>
      <c r="M105">
        <v>4.5029000000000003</v>
      </c>
      <c r="N105" t="b">
        <v>1</v>
      </c>
      <c r="O105" t="b">
        <v>1</v>
      </c>
      <c r="P105">
        <v>0</v>
      </c>
      <c r="Q105">
        <v>568.9267418384552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57.9223</v>
      </c>
      <c r="F106">
        <v>9.0499999999999997E-2</v>
      </c>
      <c r="G106">
        <v>6.2831999999999999</v>
      </c>
      <c r="H106">
        <v>0.69440000000000002</v>
      </c>
      <c r="I106">
        <v>162.62049999999999</v>
      </c>
      <c r="J106">
        <v>0</v>
      </c>
      <c r="K106">
        <v>2</v>
      </c>
      <c r="L106">
        <v>0</v>
      </c>
      <c r="M106">
        <v>9.9551999999999996</v>
      </c>
      <c r="N106" t="b">
        <v>0</v>
      </c>
      <c r="O106" t="b">
        <v>0</v>
      </c>
      <c r="P106">
        <v>0</v>
      </c>
      <c r="Q106">
        <v>448.733562707901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57.919600000000003</v>
      </c>
      <c r="F107">
        <v>9.0399999999999994E-2</v>
      </c>
      <c r="G107">
        <v>6.2831999999999999</v>
      </c>
      <c r="H107">
        <v>0.69440000000000002</v>
      </c>
      <c r="I107">
        <v>162.6371</v>
      </c>
      <c r="J107">
        <v>0</v>
      </c>
      <c r="K107">
        <v>2</v>
      </c>
      <c r="L107">
        <v>0</v>
      </c>
      <c r="M107">
        <v>9.9426000000000005</v>
      </c>
      <c r="N107" t="b">
        <v>1</v>
      </c>
      <c r="O107" t="b">
        <v>0</v>
      </c>
      <c r="P107">
        <v>0</v>
      </c>
      <c r="Q107">
        <v>381.99840641021729</v>
      </c>
    </row>
    <row r="108" spans="1:17" x14ac:dyDescent="0.25">
      <c r="A108">
        <v>8</v>
      </c>
      <c r="B108">
        <v>0.88631000000000004</v>
      </c>
      <c r="C108">
        <v>139.2184</v>
      </c>
      <c r="D108">
        <v>32.773800000000001</v>
      </c>
      <c r="E108">
        <v>54.120100000000001</v>
      </c>
      <c r="F108">
        <v>4.1000000000000002E-2</v>
      </c>
      <c r="G108">
        <v>6.2453000000000003</v>
      </c>
      <c r="H108">
        <v>1.8341000000000001</v>
      </c>
      <c r="I108">
        <v>162.60640000000001</v>
      </c>
      <c r="J108">
        <v>0</v>
      </c>
      <c r="K108">
        <v>2</v>
      </c>
      <c r="L108">
        <v>0</v>
      </c>
      <c r="M108">
        <v>4.5071000000000003</v>
      </c>
      <c r="N108" t="b">
        <v>0</v>
      </c>
      <c r="O108" t="b">
        <v>1</v>
      </c>
      <c r="P108">
        <v>0</v>
      </c>
      <c r="Q108">
        <v>633.18122315406799</v>
      </c>
    </row>
    <row r="109" spans="1:17" x14ac:dyDescent="0.25">
      <c r="A109">
        <v>8</v>
      </c>
      <c r="B109">
        <v>0.88644999999999996</v>
      </c>
      <c r="C109">
        <v>139.23990000000001</v>
      </c>
      <c r="D109">
        <v>32.775599999999997</v>
      </c>
      <c r="E109">
        <v>54.122900000000001</v>
      </c>
      <c r="F109">
        <v>4.1000000000000002E-2</v>
      </c>
      <c r="G109">
        <v>6.2453000000000003</v>
      </c>
      <c r="H109">
        <v>1.8329</v>
      </c>
      <c r="I109">
        <v>162.62260000000001</v>
      </c>
      <c r="J109">
        <v>0</v>
      </c>
      <c r="K109">
        <v>2</v>
      </c>
      <c r="L109">
        <v>0</v>
      </c>
      <c r="M109">
        <v>4.5086000000000004</v>
      </c>
      <c r="N109" t="b">
        <v>1</v>
      </c>
      <c r="O109" t="b">
        <v>1</v>
      </c>
      <c r="P109">
        <v>0</v>
      </c>
      <c r="Q109">
        <v>621.27579212188721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Q109"/>
  <sheetViews>
    <sheetView workbookViewId="0">
      <selection sqref="A1:Q109"/>
    </sheetView>
  </sheetViews>
  <sheetFormatPr defaultRowHeight="15" x14ac:dyDescent="0.25"/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325.73511242866522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324.28509545326227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589.89365458488464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588.98364472389221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339.60255908966059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331.76246571540833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1492.3920226097109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1492.6220254898069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283.44977474212652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283.02976965904242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1466.3061988353729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1473.4262835979459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234.3971483707428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232.71712875366211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1105.047557592392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1114.001567363739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224.0168106555939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225.90683126449579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656.01751947402954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652.70748162269592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323.21507954597467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320.40504693984991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1353.866182327271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1355.4884564876561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327.3051290512085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346.27086210250849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599.13651418685913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597.05648899078369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410.39540243148798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412.22542476654053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759.76958870887756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761.69331812858582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488.24498867988592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505.38626384735107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842.09331274032593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844.45652651786804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47.896099999999997</v>
      </c>
      <c r="F38">
        <v>6.7699999999999996E-2</v>
      </c>
      <c r="G38">
        <v>6.3014000000000001</v>
      </c>
      <c r="H38">
        <v>1.1185</v>
      </c>
      <c r="I38">
        <v>163.47640000000001</v>
      </c>
      <c r="J38">
        <v>6.5</v>
      </c>
      <c r="K38">
        <v>1</v>
      </c>
      <c r="L38">
        <v>0</v>
      </c>
      <c r="M38">
        <v>7.4371</v>
      </c>
      <c r="N38" t="b">
        <v>0</v>
      </c>
      <c r="O38" t="b">
        <v>0</v>
      </c>
      <c r="P38">
        <v>30.87621354677847</v>
      </c>
      <c r="Q38">
        <v>344.58084273338318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47.826999999999998</v>
      </c>
      <c r="F39">
        <v>6.4399999999999999E-2</v>
      </c>
      <c r="G39">
        <v>6.3014000000000001</v>
      </c>
      <c r="H39">
        <v>1.1194999999999999</v>
      </c>
      <c r="I39">
        <v>164.32669999999999</v>
      </c>
      <c r="J39">
        <v>3.2812999999999999</v>
      </c>
      <c r="K39">
        <v>1</v>
      </c>
      <c r="L39">
        <v>0</v>
      </c>
      <c r="M39">
        <v>7.0765000000000002</v>
      </c>
      <c r="N39" t="b">
        <v>1</v>
      </c>
      <c r="O39" t="b">
        <v>0</v>
      </c>
      <c r="P39">
        <v>31.47768836405675</v>
      </c>
      <c r="Q39">
        <v>324.28509306907648</v>
      </c>
    </row>
    <row r="40" spans="1:17" x14ac:dyDescent="0.25">
      <c r="A40">
        <v>-29</v>
      </c>
      <c r="B40">
        <v>0.92595000000000005</v>
      </c>
      <c r="C40">
        <v>153.393</v>
      </c>
      <c r="D40">
        <v>33.620100000000001</v>
      </c>
      <c r="E40">
        <v>45.1068</v>
      </c>
      <c r="F40">
        <v>4.0399999999999998E-2</v>
      </c>
      <c r="G40">
        <v>6.2754000000000003</v>
      </c>
      <c r="H40">
        <v>2.0286</v>
      </c>
      <c r="I40">
        <v>163.47640000000001</v>
      </c>
      <c r="J40">
        <v>6.5</v>
      </c>
      <c r="K40">
        <v>1</v>
      </c>
      <c r="L40">
        <v>0</v>
      </c>
      <c r="M40">
        <v>4.4371</v>
      </c>
      <c r="N40" t="b">
        <v>0</v>
      </c>
      <c r="O40" t="b">
        <v>1</v>
      </c>
      <c r="P40">
        <v>30.87621354677847</v>
      </c>
      <c r="Q40">
        <v>1619.5579075813289</v>
      </c>
    </row>
    <row r="41" spans="1:17" x14ac:dyDescent="0.25">
      <c r="A41">
        <v>-29</v>
      </c>
      <c r="B41">
        <v>0.90436000000000005</v>
      </c>
      <c r="C41">
        <v>149.8158</v>
      </c>
      <c r="D41">
        <v>33.3705</v>
      </c>
      <c r="E41">
        <v>44.421500000000002</v>
      </c>
      <c r="F41">
        <v>4.0399999999999998E-2</v>
      </c>
      <c r="G41">
        <v>6.2678000000000003</v>
      </c>
      <c r="H41">
        <v>2.2833999999999999</v>
      </c>
      <c r="I41">
        <v>161.38319999999999</v>
      </c>
      <c r="J41">
        <v>3.2812999999999999</v>
      </c>
      <c r="K41">
        <v>1</v>
      </c>
      <c r="L41">
        <v>0</v>
      </c>
      <c r="M41">
        <v>4.4382999999999999</v>
      </c>
      <c r="N41" t="b">
        <v>1</v>
      </c>
      <c r="O41" t="b">
        <v>1</v>
      </c>
      <c r="P41">
        <v>31.47768836405675</v>
      </c>
      <c r="Q41">
        <v>763.16333651542664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47.9437</v>
      </c>
      <c r="F42">
        <v>4.5100000000000001E-2</v>
      </c>
      <c r="G42">
        <v>6.3014000000000001</v>
      </c>
      <c r="H42">
        <v>1.0288999999999999</v>
      </c>
      <c r="I42">
        <v>170.3424</v>
      </c>
      <c r="J42">
        <v>6.7714999999999996</v>
      </c>
      <c r="K42">
        <v>1</v>
      </c>
      <c r="L42">
        <v>0</v>
      </c>
      <c r="M42">
        <v>4.9614000000000003</v>
      </c>
      <c r="N42" t="b">
        <v>0</v>
      </c>
      <c r="O42" t="b">
        <v>0</v>
      </c>
      <c r="P42">
        <v>30.87621354677847</v>
      </c>
      <c r="Q42">
        <v>333.74248957633972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47.898600000000002</v>
      </c>
      <c r="F43">
        <v>4.1700000000000001E-2</v>
      </c>
      <c r="G43">
        <v>6.3014000000000001</v>
      </c>
      <c r="H43">
        <v>1.0301</v>
      </c>
      <c r="I43">
        <v>171.22839999999999</v>
      </c>
      <c r="J43">
        <v>3.5581</v>
      </c>
      <c r="K43">
        <v>1</v>
      </c>
      <c r="L43">
        <v>0</v>
      </c>
      <c r="M43">
        <v>4.5862999999999996</v>
      </c>
      <c r="N43" t="b">
        <v>1</v>
      </c>
      <c r="O43" t="b">
        <v>0</v>
      </c>
      <c r="P43">
        <v>31.47768836405675</v>
      </c>
      <c r="Q43">
        <v>340.62079405784613</v>
      </c>
    </row>
    <row r="44" spans="1:17" x14ac:dyDescent="0.25">
      <c r="A44">
        <v>-25</v>
      </c>
      <c r="B44">
        <v>0.98726000000000003</v>
      </c>
      <c r="C44">
        <v>163.55019999999999</v>
      </c>
      <c r="D44">
        <v>34.063400000000001</v>
      </c>
      <c r="E44">
        <v>47.473799999999997</v>
      </c>
      <c r="F44">
        <v>4.0300000000000002E-2</v>
      </c>
      <c r="G44">
        <v>6.2968999999999999</v>
      </c>
      <c r="H44">
        <v>1.1580999999999999</v>
      </c>
      <c r="I44">
        <v>170.3424</v>
      </c>
      <c r="J44">
        <v>6.7714999999999996</v>
      </c>
      <c r="K44">
        <v>1</v>
      </c>
      <c r="L44">
        <v>0</v>
      </c>
      <c r="M44">
        <v>4.4340000000000002</v>
      </c>
      <c r="N44" t="b">
        <v>0</v>
      </c>
      <c r="O44" t="b">
        <v>1</v>
      </c>
      <c r="P44">
        <v>30.87621354677847</v>
      </c>
      <c r="Q44">
        <v>1479.47745680809</v>
      </c>
    </row>
    <row r="45" spans="1:17" x14ac:dyDescent="0.25">
      <c r="A45">
        <v>-25</v>
      </c>
      <c r="B45">
        <v>0.96496999999999999</v>
      </c>
      <c r="C45">
        <v>159.85740000000001</v>
      </c>
      <c r="D45">
        <v>33.963000000000001</v>
      </c>
      <c r="E45">
        <v>46.757800000000003</v>
      </c>
      <c r="F45">
        <v>4.0300000000000002E-2</v>
      </c>
      <c r="G45">
        <v>6.2891000000000004</v>
      </c>
      <c r="H45">
        <v>1.4121999999999999</v>
      </c>
      <c r="I45">
        <v>168.16130000000001</v>
      </c>
      <c r="J45">
        <v>3.5581</v>
      </c>
      <c r="K45">
        <v>1</v>
      </c>
      <c r="L45">
        <v>0</v>
      </c>
      <c r="M45">
        <v>4.4335000000000004</v>
      </c>
      <c r="N45" t="b">
        <v>1</v>
      </c>
      <c r="O45" t="b">
        <v>1</v>
      </c>
      <c r="P45">
        <v>31.47768836405675</v>
      </c>
      <c r="Q45">
        <v>1221.2274475097661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49.79</v>
      </c>
      <c r="F46">
        <v>2.9899999999999999E-2</v>
      </c>
      <c r="G46">
        <v>6.3014000000000001</v>
      </c>
      <c r="H46">
        <v>0.91569999999999996</v>
      </c>
      <c r="I46">
        <v>175.26730000000001</v>
      </c>
      <c r="J46">
        <v>6.9802999999999997</v>
      </c>
      <c r="K46">
        <v>1</v>
      </c>
      <c r="L46">
        <v>0</v>
      </c>
      <c r="M46">
        <v>3.2919999999999998</v>
      </c>
      <c r="N46" t="b">
        <v>0</v>
      </c>
      <c r="O46" t="b">
        <v>0</v>
      </c>
      <c r="P46">
        <v>30.967821319509159</v>
      </c>
      <c r="Q46">
        <v>343.39082765579218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49.765000000000001</v>
      </c>
      <c r="F47">
        <v>2.6499999999999999E-2</v>
      </c>
      <c r="G47">
        <v>6.3014000000000001</v>
      </c>
      <c r="H47">
        <v>0.91500000000000004</v>
      </c>
      <c r="I47">
        <v>176.15819999999999</v>
      </c>
      <c r="J47">
        <v>4.2168999999999999</v>
      </c>
      <c r="K47">
        <v>1</v>
      </c>
      <c r="L47">
        <v>0</v>
      </c>
      <c r="M47">
        <v>2.9180999999999999</v>
      </c>
      <c r="N47" t="b">
        <v>1</v>
      </c>
      <c r="O47" t="b">
        <v>0</v>
      </c>
      <c r="P47">
        <v>31.47768836405675</v>
      </c>
      <c r="Q47">
        <v>323.24508166313171</v>
      </c>
    </row>
    <row r="48" spans="1:17" x14ac:dyDescent="0.25">
      <c r="A48">
        <v>-20</v>
      </c>
      <c r="B48">
        <v>1.0267599999999999</v>
      </c>
      <c r="C48">
        <v>170.09350000000001</v>
      </c>
      <c r="D48">
        <v>34.021000000000001</v>
      </c>
      <c r="E48">
        <v>50.789000000000001</v>
      </c>
      <c r="F48">
        <v>4.0399999999999998E-2</v>
      </c>
      <c r="G48">
        <v>6.3108000000000004</v>
      </c>
      <c r="H48">
        <v>0.71140000000000003</v>
      </c>
      <c r="I48">
        <v>175.26730000000001</v>
      </c>
      <c r="J48">
        <v>6.9802999999999997</v>
      </c>
      <c r="K48">
        <v>1</v>
      </c>
      <c r="L48">
        <v>0</v>
      </c>
      <c r="M48">
        <v>4.4362000000000004</v>
      </c>
      <c r="N48" t="b">
        <v>0</v>
      </c>
      <c r="O48" t="b">
        <v>1</v>
      </c>
      <c r="P48">
        <v>30.967821319509159</v>
      </c>
      <c r="Q48">
        <v>1378.039627552032</v>
      </c>
    </row>
    <row r="49" spans="1:17" x14ac:dyDescent="0.25">
      <c r="A49">
        <v>-20</v>
      </c>
      <c r="B49">
        <v>1.0067999999999999</v>
      </c>
      <c r="C49">
        <v>166.78649999999999</v>
      </c>
      <c r="D49">
        <v>34.088299999999997</v>
      </c>
      <c r="E49">
        <v>50.121299999999998</v>
      </c>
      <c r="F49">
        <v>4.0300000000000002E-2</v>
      </c>
      <c r="G49">
        <v>6.3037999999999998</v>
      </c>
      <c r="H49">
        <v>0.85840000000000005</v>
      </c>
      <c r="I49">
        <v>173.2354</v>
      </c>
      <c r="J49">
        <v>4.2168999999999999</v>
      </c>
      <c r="K49">
        <v>1</v>
      </c>
      <c r="L49">
        <v>0</v>
      </c>
      <c r="M49">
        <v>4.4352999999999998</v>
      </c>
      <c r="N49" t="b">
        <v>1</v>
      </c>
      <c r="O49" t="b">
        <v>1</v>
      </c>
      <c r="P49">
        <v>31.47768836405675</v>
      </c>
      <c r="Q49">
        <v>1419.5405976772311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52.442399999999999</v>
      </c>
      <c r="F50">
        <v>3.39E-2</v>
      </c>
      <c r="G50">
        <v>6.3014000000000001</v>
      </c>
      <c r="H50">
        <v>0.80030000000000001</v>
      </c>
      <c r="I50">
        <v>175.1028</v>
      </c>
      <c r="J50">
        <v>6.9939999999999998</v>
      </c>
      <c r="K50">
        <v>1</v>
      </c>
      <c r="L50">
        <v>0</v>
      </c>
      <c r="M50">
        <v>3.7218</v>
      </c>
      <c r="N50" t="b">
        <v>0</v>
      </c>
      <c r="O50" t="b">
        <v>0</v>
      </c>
      <c r="P50">
        <v>31.097112598121331</v>
      </c>
      <c r="Q50">
        <v>218.71550846099851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52.412599999999998</v>
      </c>
      <c r="F51">
        <v>3.0599999999999999E-2</v>
      </c>
      <c r="G51">
        <v>6.3014000000000001</v>
      </c>
      <c r="H51">
        <v>0.79969999999999997</v>
      </c>
      <c r="I51">
        <v>175.96369999999999</v>
      </c>
      <c r="J51">
        <v>4.8753000000000002</v>
      </c>
      <c r="K51">
        <v>1</v>
      </c>
      <c r="L51">
        <v>0</v>
      </c>
      <c r="M51">
        <v>3.3609</v>
      </c>
      <c r="N51" t="b">
        <v>1</v>
      </c>
      <c r="O51" t="b">
        <v>0</v>
      </c>
      <c r="P51">
        <v>31.47768836405675</v>
      </c>
      <c r="Q51">
        <v>238.63719797134399</v>
      </c>
    </row>
    <row r="52" spans="1:17" x14ac:dyDescent="0.25">
      <c r="A52">
        <v>-15</v>
      </c>
      <c r="B52">
        <v>1.01651</v>
      </c>
      <c r="C52">
        <v>168.39519999999999</v>
      </c>
      <c r="D52">
        <v>34.070700000000002</v>
      </c>
      <c r="E52">
        <v>53.083300000000001</v>
      </c>
      <c r="F52">
        <v>4.0399999999999998E-2</v>
      </c>
      <c r="G52">
        <v>6.3071999999999999</v>
      </c>
      <c r="H52">
        <v>0.6845</v>
      </c>
      <c r="I52">
        <v>175.1028</v>
      </c>
      <c r="J52">
        <v>6.9939999999999998</v>
      </c>
      <c r="K52">
        <v>1</v>
      </c>
      <c r="L52">
        <v>0</v>
      </c>
      <c r="M52">
        <v>4.4385000000000003</v>
      </c>
      <c r="N52" t="b">
        <v>0</v>
      </c>
      <c r="O52" t="b">
        <v>1</v>
      </c>
      <c r="P52">
        <v>31.097112598121331</v>
      </c>
      <c r="Q52">
        <v>1172.725118875504</v>
      </c>
    </row>
    <row r="53" spans="1:17" x14ac:dyDescent="0.25">
      <c r="A53">
        <v>-15</v>
      </c>
      <c r="B53">
        <v>1.00017</v>
      </c>
      <c r="C53">
        <v>165.68879999999999</v>
      </c>
      <c r="D53">
        <v>34.094900000000003</v>
      </c>
      <c r="E53">
        <v>52.524099999999997</v>
      </c>
      <c r="F53">
        <v>4.0399999999999998E-2</v>
      </c>
      <c r="G53">
        <v>6.3014000000000001</v>
      </c>
      <c r="H53">
        <v>0.79800000000000004</v>
      </c>
      <c r="I53">
        <v>173.4239</v>
      </c>
      <c r="J53">
        <v>4.8753000000000002</v>
      </c>
      <c r="K53">
        <v>1</v>
      </c>
      <c r="L53">
        <v>0</v>
      </c>
      <c r="M53">
        <v>4.4382000000000001</v>
      </c>
      <c r="N53" t="b">
        <v>1</v>
      </c>
      <c r="O53" t="b">
        <v>1</v>
      </c>
      <c r="P53">
        <v>31.47768836405675</v>
      </c>
      <c r="Q53">
        <v>1032.481412887573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55.002800000000001</v>
      </c>
      <c r="F54">
        <v>3.85E-2</v>
      </c>
      <c r="G54">
        <v>6.3014000000000001</v>
      </c>
      <c r="H54">
        <v>0.68779999999999997</v>
      </c>
      <c r="I54">
        <v>174.9374</v>
      </c>
      <c r="J54">
        <v>7.0076000000000001</v>
      </c>
      <c r="K54">
        <v>1</v>
      </c>
      <c r="L54">
        <v>0</v>
      </c>
      <c r="M54">
        <v>4.2347999999999999</v>
      </c>
      <c r="N54" t="b">
        <v>0</v>
      </c>
      <c r="O54" t="b">
        <v>0</v>
      </c>
      <c r="P54">
        <v>31.222680950709439</v>
      </c>
      <c r="Q54">
        <v>239.21760678291321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54.973399999999998</v>
      </c>
      <c r="F55">
        <v>3.5499999999999997E-2</v>
      </c>
      <c r="G55">
        <v>6.3014000000000001</v>
      </c>
      <c r="H55">
        <v>0.68700000000000006</v>
      </c>
      <c r="I55">
        <v>175.76929999999999</v>
      </c>
      <c r="J55">
        <v>5.5332999999999997</v>
      </c>
      <c r="K55">
        <v>1</v>
      </c>
      <c r="L55">
        <v>0</v>
      </c>
      <c r="M55">
        <v>3.8993000000000002</v>
      </c>
      <c r="N55" t="b">
        <v>1</v>
      </c>
      <c r="O55" t="b">
        <v>0</v>
      </c>
      <c r="P55">
        <v>31.47768836405675</v>
      </c>
      <c r="Q55">
        <v>204.5053684711456</v>
      </c>
    </row>
    <row r="56" spans="1:17" x14ac:dyDescent="0.25">
      <c r="A56">
        <v>-10</v>
      </c>
      <c r="B56">
        <v>1.0044200000000001</v>
      </c>
      <c r="C56">
        <v>166.392</v>
      </c>
      <c r="D56">
        <v>34.086100000000002</v>
      </c>
      <c r="E56">
        <v>55.184899999999999</v>
      </c>
      <c r="F56">
        <v>4.0399999999999998E-2</v>
      </c>
      <c r="G56">
        <v>6.3029000000000002</v>
      </c>
      <c r="H56">
        <v>0.6865</v>
      </c>
      <c r="I56">
        <v>174.9374</v>
      </c>
      <c r="J56">
        <v>7.0076000000000001</v>
      </c>
      <c r="K56">
        <v>1</v>
      </c>
      <c r="L56">
        <v>0</v>
      </c>
      <c r="M56">
        <v>4.4381000000000004</v>
      </c>
      <c r="N56" t="b">
        <v>0</v>
      </c>
      <c r="O56" t="b">
        <v>1</v>
      </c>
      <c r="P56">
        <v>31.222680950709439</v>
      </c>
      <c r="Q56">
        <v>653.19108867645264</v>
      </c>
    </row>
    <row r="57" spans="1:17" x14ac:dyDescent="0.25">
      <c r="A57">
        <v>-10</v>
      </c>
      <c r="B57">
        <v>0.99268999999999996</v>
      </c>
      <c r="C57">
        <v>164.4496</v>
      </c>
      <c r="D57">
        <v>34.079799999999999</v>
      </c>
      <c r="E57">
        <v>54.7727</v>
      </c>
      <c r="F57">
        <v>4.0399999999999998E-2</v>
      </c>
      <c r="G57">
        <v>6.2988</v>
      </c>
      <c r="H57">
        <v>0.73629999999999995</v>
      </c>
      <c r="I57">
        <v>173.67519999999999</v>
      </c>
      <c r="J57">
        <v>5.5332999999999997</v>
      </c>
      <c r="K57">
        <v>1</v>
      </c>
      <c r="L57">
        <v>0</v>
      </c>
      <c r="M57">
        <v>4.4387999999999996</v>
      </c>
      <c r="N57" t="b">
        <v>1</v>
      </c>
      <c r="O57" t="b">
        <v>1</v>
      </c>
      <c r="P57">
        <v>31.47768836405675</v>
      </c>
      <c r="Q57">
        <v>542.89909100532532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57.178199999999997</v>
      </c>
      <c r="F58">
        <v>4.2200000000000001E-2</v>
      </c>
      <c r="G58">
        <v>6.3014000000000001</v>
      </c>
      <c r="H58">
        <v>0.69940000000000002</v>
      </c>
      <c r="I58">
        <v>174.77109999999999</v>
      </c>
      <c r="J58">
        <v>7.0210999999999997</v>
      </c>
      <c r="K58">
        <v>1</v>
      </c>
      <c r="L58">
        <v>0</v>
      </c>
      <c r="M58">
        <v>4.6375000000000002</v>
      </c>
      <c r="N58" t="b">
        <v>0</v>
      </c>
      <c r="O58" t="b">
        <v>0</v>
      </c>
      <c r="P58">
        <v>31.344483960046201</v>
      </c>
      <c r="Q58">
        <v>297.21494746208191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57.137700000000002</v>
      </c>
      <c r="F59">
        <v>3.9100000000000003E-2</v>
      </c>
      <c r="G59">
        <v>6.3014000000000001</v>
      </c>
      <c r="H59">
        <v>0.69940000000000002</v>
      </c>
      <c r="I59">
        <v>175.57480000000001</v>
      </c>
      <c r="J59">
        <v>6.1910999999999996</v>
      </c>
      <c r="K59">
        <v>1</v>
      </c>
      <c r="L59">
        <v>0</v>
      </c>
      <c r="M59">
        <v>4.3013000000000003</v>
      </c>
      <c r="N59" t="b">
        <v>1</v>
      </c>
      <c r="O59" t="b">
        <v>0</v>
      </c>
      <c r="P59">
        <v>31.47768836405675</v>
      </c>
      <c r="Q59">
        <v>300.27380657196039</v>
      </c>
    </row>
    <row r="60" spans="1:17" x14ac:dyDescent="0.25">
      <c r="A60">
        <v>-5</v>
      </c>
      <c r="B60">
        <v>0.99594000000000005</v>
      </c>
      <c r="C60">
        <v>164.988</v>
      </c>
      <c r="D60">
        <v>34.058399999999999</v>
      </c>
      <c r="E60">
        <v>57.011299999999999</v>
      </c>
      <c r="F60">
        <v>4.0399999999999998E-2</v>
      </c>
      <c r="G60">
        <v>6.3</v>
      </c>
      <c r="H60">
        <v>0.69589999999999996</v>
      </c>
      <c r="I60">
        <v>174.77109999999999</v>
      </c>
      <c r="J60">
        <v>7.0210999999999997</v>
      </c>
      <c r="K60">
        <v>1</v>
      </c>
      <c r="L60">
        <v>0</v>
      </c>
      <c r="M60">
        <v>4.4461000000000004</v>
      </c>
      <c r="N60" t="b">
        <v>0</v>
      </c>
      <c r="O60" t="b">
        <v>1</v>
      </c>
      <c r="P60">
        <v>31.344483960046201</v>
      </c>
      <c r="Q60">
        <v>1192.400113344193</v>
      </c>
    </row>
    <row r="61" spans="1:17" x14ac:dyDescent="0.25">
      <c r="A61">
        <v>-5</v>
      </c>
      <c r="B61">
        <v>0.98914000000000002</v>
      </c>
      <c r="C61">
        <v>163.86160000000001</v>
      </c>
      <c r="D61">
        <v>34.046799999999998</v>
      </c>
      <c r="E61">
        <v>56.7746</v>
      </c>
      <c r="F61">
        <v>4.0399999999999998E-2</v>
      </c>
      <c r="G61">
        <v>6.2976000000000001</v>
      </c>
      <c r="H61">
        <v>0.69030000000000002</v>
      </c>
      <c r="I61">
        <v>174.00640000000001</v>
      </c>
      <c r="J61">
        <v>6.1910999999999996</v>
      </c>
      <c r="K61">
        <v>1</v>
      </c>
      <c r="L61">
        <v>0</v>
      </c>
      <c r="M61">
        <v>4.4439000000000002</v>
      </c>
      <c r="N61" t="b">
        <v>1</v>
      </c>
      <c r="O61" t="b">
        <v>1</v>
      </c>
      <c r="P61">
        <v>31.47768836405675</v>
      </c>
      <c r="Q61">
        <v>1197.3637804985051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58.344799999999999</v>
      </c>
      <c r="F62">
        <v>4.5400000000000003E-2</v>
      </c>
      <c r="G62">
        <v>6.2984999999999998</v>
      </c>
      <c r="H62">
        <v>0.70679999999999998</v>
      </c>
      <c r="I62">
        <v>174.60390000000001</v>
      </c>
      <c r="J62">
        <v>7.0343</v>
      </c>
      <c r="K62">
        <v>1</v>
      </c>
      <c r="L62">
        <v>0</v>
      </c>
      <c r="M62">
        <v>4.9949000000000003</v>
      </c>
      <c r="N62" t="b">
        <v>0</v>
      </c>
      <c r="O62" t="b">
        <v>0</v>
      </c>
      <c r="P62">
        <v>31.462466271928861</v>
      </c>
      <c r="Q62">
        <v>320.30134463310242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58.310899999999997</v>
      </c>
      <c r="F63">
        <v>4.24E-2</v>
      </c>
      <c r="G63">
        <v>6.2984999999999998</v>
      </c>
      <c r="H63">
        <v>0.70679999999999998</v>
      </c>
      <c r="I63">
        <v>175.38030000000001</v>
      </c>
      <c r="J63">
        <v>6.8487</v>
      </c>
      <c r="K63">
        <v>1</v>
      </c>
      <c r="L63">
        <v>0</v>
      </c>
      <c r="M63">
        <v>4.6614000000000004</v>
      </c>
      <c r="N63" t="b">
        <v>1</v>
      </c>
      <c r="O63" t="b">
        <v>0</v>
      </c>
      <c r="P63">
        <v>31.47768836405675</v>
      </c>
      <c r="Q63">
        <v>270.64136791229248</v>
      </c>
    </row>
    <row r="64" spans="1:17" x14ac:dyDescent="0.25">
      <c r="A64">
        <v>0</v>
      </c>
      <c r="B64">
        <v>0.98887999999999998</v>
      </c>
      <c r="C64">
        <v>162.4776</v>
      </c>
      <c r="D64">
        <v>33.997300000000003</v>
      </c>
      <c r="E64">
        <v>57.920900000000003</v>
      </c>
      <c r="F64">
        <v>4.0399999999999998E-2</v>
      </c>
      <c r="G64">
        <v>6.2946</v>
      </c>
      <c r="H64">
        <v>0.69730000000000003</v>
      </c>
      <c r="I64">
        <v>174.60390000000001</v>
      </c>
      <c r="J64">
        <v>7.0343</v>
      </c>
      <c r="K64">
        <v>1</v>
      </c>
      <c r="L64">
        <v>0</v>
      </c>
      <c r="M64">
        <v>4.4459</v>
      </c>
      <c r="N64" t="b">
        <v>0</v>
      </c>
      <c r="O64" t="b">
        <v>1</v>
      </c>
      <c r="P64">
        <v>31.462466271928861</v>
      </c>
      <c r="Q64">
        <v>1172.8248205184941</v>
      </c>
    </row>
    <row r="65" spans="1:17" x14ac:dyDescent="0.25">
      <c r="A65">
        <v>0</v>
      </c>
      <c r="B65">
        <v>0.98750000000000004</v>
      </c>
      <c r="C65">
        <v>162.251</v>
      </c>
      <c r="D65">
        <v>33.9938</v>
      </c>
      <c r="E65">
        <v>57.872</v>
      </c>
      <c r="F65">
        <v>4.0399999999999998E-2</v>
      </c>
      <c r="G65">
        <v>6.2941000000000003</v>
      </c>
      <c r="H65">
        <v>0.69610000000000005</v>
      </c>
      <c r="I65">
        <v>174.4417</v>
      </c>
      <c r="J65">
        <v>6.8487</v>
      </c>
      <c r="K65">
        <v>1</v>
      </c>
      <c r="L65">
        <v>0</v>
      </c>
      <c r="M65">
        <v>4.4417999999999997</v>
      </c>
      <c r="N65" t="b">
        <v>1</v>
      </c>
      <c r="O65" t="b">
        <v>1</v>
      </c>
      <c r="P65">
        <v>31.47768836405675</v>
      </c>
      <c r="Q65">
        <v>967.54755926132202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57.921399999999998</v>
      </c>
      <c r="F66">
        <v>4.58E-2</v>
      </c>
      <c r="G66">
        <v>6.2888999999999999</v>
      </c>
      <c r="H66">
        <v>0.69969999999999999</v>
      </c>
      <c r="I66">
        <v>174.4357</v>
      </c>
      <c r="J66">
        <v>7.0472999999999999</v>
      </c>
      <c r="K66">
        <v>1</v>
      </c>
      <c r="L66">
        <v>0</v>
      </c>
      <c r="M66">
        <v>5.0358999999999998</v>
      </c>
      <c r="N66" t="b">
        <v>0</v>
      </c>
      <c r="O66" t="b">
        <v>0</v>
      </c>
      <c r="P66">
        <v>31.576558789367311</v>
      </c>
      <c r="Q66">
        <v>385.0697820186615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57.914099999999998</v>
      </c>
      <c r="F67">
        <v>4.5100000000000001E-2</v>
      </c>
      <c r="G67">
        <v>6.2888999999999999</v>
      </c>
      <c r="H67">
        <v>0.6996</v>
      </c>
      <c r="I67">
        <v>174.5992</v>
      </c>
      <c r="J67">
        <v>7.0223000000000004</v>
      </c>
      <c r="K67">
        <v>1</v>
      </c>
      <c r="L67">
        <v>0</v>
      </c>
      <c r="M67">
        <v>4.9621000000000004</v>
      </c>
      <c r="N67" t="b">
        <v>1</v>
      </c>
      <c r="O67" t="b">
        <v>0</v>
      </c>
      <c r="P67">
        <v>31.563051022635651</v>
      </c>
      <c r="Q67">
        <v>432.82088851928711</v>
      </c>
    </row>
    <row r="68" spans="1:17" x14ac:dyDescent="0.25">
      <c r="A68">
        <v>5</v>
      </c>
      <c r="B68">
        <v>0.98858000000000001</v>
      </c>
      <c r="C68">
        <v>157.9614</v>
      </c>
      <c r="D68">
        <v>33.814799999999998</v>
      </c>
      <c r="E68">
        <v>57.533499999999997</v>
      </c>
      <c r="F68">
        <v>4.0399999999999998E-2</v>
      </c>
      <c r="G68">
        <v>6.2850000000000001</v>
      </c>
      <c r="H68">
        <v>0.68989999999999996</v>
      </c>
      <c r="I68">
        <v>174.4357</v>
      </c>
      <c r="J68">
        <v>7.0472999999999999</v>
      </c>
      <c r="K68">
        <v>1</v>
      </c>
      <c r="L68">
        <v>0</v>
      </c>
      <c r="M68">
        <v>4.4391999999999996</v>
      </c>
      <c r="N68" t="b">
        <v>0</v>
      </c>
      <c r="O68" t="b">
        <v>1</v>
      </c>
      <c r="P68">
        <v>31.576558789367311</v>
      </c>
      <c r="Q68">
        <v>1873.837244749069</v>
      </c>
    </row>
    <row r="69" spans="1:17" x14ac:dyDescent="0.25">
      <c r="A69">
        <v>5</v>
      </c>
      <c r="B69">
        <v>0.98868999999999996</v>
      </c>
      <c r="C69">
        <v>157.97970000000001</v>
      </c>
      <c r="D69">
        <v>33.814999999999998</v>
      </c>
      <c r="E69">
        <v>57.543399999999998</v>
      </c>
      <c r="F69">
        <v>4.0399999999999998E-2</v>
      </c>
      <c r="G69">
        <v>6.2850999999999999</v>
      </c>
      <c r="H69">
        <v>0.69010000000000005</v>
      </c>
      <c r="I69">
        <v>174.44220000000001</v>
      </c>
      <c r="J69">
        <v>7.0223000000000004</v>
      </c>
      <c r="K69">
        <v>1</v>
      </c>
      <c r="L69">
        <v>0</v>
      </c>
      <c r="M69">
        <v>4.4451999999999998</v>
      </c>
      <c r="N69" t="b">
        <v>1</v>
      </c>
      <c r="O69" t="b">
        <v>1</v>
      </c>
      <c r="P69">
        <v>31.563051022635651</v>
      </c>
      <c r="Q69">
        <v>1591.0781493186951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57.520200000000003</v>
      </c>
      <c r="F70">
        <v>4.6199999999999998E-2</v>
      </c>
      <c r="G70">
        <v>6.2831999999999999</v>
      </c>
      <c r="H70">
        <v>0.69440000000000002</v>
      </c>
      <c r="I70">
        <v>173.76310000000001</v>
      </c>
      <c r="J70">
        <v>7.0247999999999999</v>
      </c>
      <c r="K70">
        <v>1</v>
      </c>
      <c r="L70">
        <v>0</v>
      </c>
      <c r="M70">
        <v>5.0785</v>
      </c>
      <c r="N70" t="b">
        <v>0</v>
      </c>
      <c r="O70" t="b">
        <v>0</v>
      </c>
      <c r="P70">
        <v>31.603132164617111</v>
      </c>
      <c r="Q70">
        <v>635.58483147621155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57.518300000000004</v>
      </c>
      <c r="F71">
        <v>4.6300000000000001E-2</v>
      </c>
      <c r="G71">
        <v>6.2831999999999999</v>
      </c>
      <c r="H71">
        <v>0.69440000000000002</v>
      </c>
      <c r="I71">
        <v>173.73400000000001</v>
      </c>
      <c r="J71">
        <v>6.9997999999999996</v>
      </c>
      <c r="K71">
        <v>1</v>
      </c>
      <c r="L71">
        <v>0</v>
      </c>
      <c r="M71">
        <v>5.0890000000000004</v>
      </c>
      <c r="N71" t="b">
        <v>1</v>
      </c>
      <c r="O71" t="b">
        <v>0</v>
      </c>
      <c r="P71">
        <v>31.589662593101721</v>
      </c>
      <c r="Q71">
        <v>486.22304725646973</v>
      </c>
    </row>
    <row r="72" spans="1:17" x14ac:dyDescent="0.25">
      <c r="A72">
        <v>8</v>
      </c>
      <c r="B72">
        <v>0.98743999999999998</v>
      </c>
      <c r="C72">
        <v>155.10230000000001</v>
      </c>
      <c r="D72">
        <v>33.682899999999997</v>
      </c>
      <c r="E72">
        <v>57.127699999999997</v>
      </c>
      <c r="F72">
        <v>4.0399999999999998E-2</v>
      </c>
      <c r="G72">
        <v>6.2789999999999999</v>
      </c>
      <c r="H72">
        <v>0.72399999999999998</v>
      </c>
      <c r="I72">
        <v>173.76310000000001</v>
      </c>
      <c r="J72">
        <v>7.0247999999999999</v>
      </c>
      <c r="K72">
        <v>1</v>
      </c>
      <c r="L72">
        <v>0</v>
      </c>
      <c r="M72">
        <v>4.4391999999999996</v>
      </c>
      <c r="N72" t="b">
        <v>0</v>
      </c>
      <c r="O72" t="b">
        <v>1</v>
      </c>
      <c r="P72">
        <v>31.603132164617111</v>
      </c>
      <c r="Q72">
        <v>2183.1839518547058</v>
      </c>
    </row>
    <row r="73" spans="1:17" x14ac:dyDescent="0.25">
      <c r="A73">
        <v>8</v>
      </c>
      <c r="B73">
        <v>0.98751999999999995</v>
      </c>
      <c r="C73">
        <v>155.1148</v>
      </c>
      <c r="D73">
        <v>33.683100000000003</v>
      </c>
      <c r="E73">
        <v>57.130899999999997</v>
      </c>
      <c r="F73">
        <v>4.0399999999999998E-2</v>
      </c>
      <c r="G73">
        <v>6.2789999999999999</v>
      </c>
      <c r="H73">
        <v>0.72319999999999995</v>
      </c>
      <c r="I73">
        <v>173.7689</v>
      </c>
      <c r="J73">
        <v>6.9997999999999996</v>
      </c>
      <c r="K73">
        <v>1</v>
      </c>
      <c r="L73">
        <v>0</v>
      </c>
      <c r="M73">
        <v>4.4420999999999999</v>
      </c>
      <c r="N73" t="b">
        <v>1</v>
      </c>
      <c r="O73" t="b">
        <v>1</v>
      </c>
      <c r="P73">
        <v>31.589662593101721</v>
      </c>
      <c r="Q73">
        <v>1949.6331775188451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49.058799999999998</v>
      </c>
      <c r="F74">
        <v>0.1135</v>
      </c>
      <c r="G74">
        <v>6.3014000000000001</v>
      </c>
      <c r="H74">
        <v>1.1195999999999999</v>
      </c>
      <c r="I74">
        <v>151.58320000000001</v>
      </c>
      <c r="J74">
        <v>0</v>
      </c>
      <c r="K74">
        <v>2</v>
      </c>
      <c r="L74">
        <v>0</v>
      </c>
      <c r="M74">
        <v>12.4734</v>
      </c>
      <c r="N74" t="b">
        <v>0</v>
      </c>
      <c r="O74" t="b">
        <v>0</v>
      </c>
      <c r="P74">
        <v>0</v>
      </c>
      <c r="Q74">
        <v>315.82282733917242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48.304499999999997</v>
      </c>
      <c r="F75">
        <v>0.1026</v>
      </c>
      <c r="G75">
        <v>6.3014000000000001</v>
      </c>
      <c r="H75">
        <v>1.1182000000000001</v>
      </c>
      <c r="I75">
        <v>154.58519999999999</v>
      </c>
      <c r="J75">
        <v>0</v>
      </c>
      <c r="K75">
        <v>2</v>
      </c>
      <c r="L75">
        <v>0</v>
      </c>
      <c r="M75">
        <v>11.2804</v>
      </c>
      <c r="N75" t="b">
        <v>1</v>
      </c>
      <c r="O75" t="b">
        <v>0</v>
      </c>
      <c r="P75">
        <v>0</v>
      </c>
      <c r="Q75">
        <v>316.22282910346979</v>
      </c>
    </row>
    <row r="76" spans="1:17" x14ac:dyDescent="0.25">
      <c r="A76">
        <v>-29</v>
      </c>
      <c r="B76">
        <v>0.80940999999999996</v>
      </c>
      <c r="C76">
        <v>134.08619999999999</v>
      </c>
      <c r="D76">
        <v>32.032400000000003</v>
      </c>
      <c r="E76">
        <v>41.203400000000002</v>
      </c>
      <c r="F76">
        <v>4.0399999999999998E-2</v>
      </c>
      <c r="G76">
        <v>6.2343999999999999</v>
      </c>
      <c r="H76">
        <v>2.6539999999999999</v>
      </c>
      <c r="I76">
        <v>151.54470000000001</v>
      </c>
      <c r="J76">
        <v>0</v>
      </c>
      <c r="K76">
        <v>2</v>
      </c>
      <c r="L76">
        <v>0</v>
      </c>
      <c r="M76">
        <v>4.4370000000000003</v>
      </c>
      <c r="N76" t="b">
        <v>0</v>
      </c>
      <c r="O76" t="b">
        <v>1</v>
      </c>
      <c r="P76">
        <v>0</v>
      </c>
      <c r="Q76">
        <v>1327.519062519073</v>
      </c>
    </row>
    <row r="77" spans="1:17" x14ac:dyDescent="0.25">
      <c r="A77">
        <v>-29</v>
      </c>
      <c r="B77">
        <v>0.83579000000000003</v>
      </c>
      <c r="C77">
        <v>138.4572</v>
      </c>
      <c r="D77">
        <v>32.421399999999998</v>
      </c>
      <c r="E77">
        <v>41.711399999999998</v>
      </c>
      <c r="F77">
        <v>4.0300000000000002E-2</v>
      </c>
      <c r="G77">
        <v>6.2436999999999996</v>
      </c>
      <c r="H77">
        <v>2.6696</v>
      </c>
      <c r="I77">
        <v>154.58519999999999</v>
      </c>
      <c r="J77">
        <v>0</v>
      </c>
      <c r="K77">
        <v>2</v>
      </c>
      <c r="L77">
        <v>0</v>
      </c>
      <c r="M77">
        <v>4.4333999999999998</v>
      </c>
      <c r="N77" t="b">
        <v>1</v>
      </c>
      <c r="O77" t="b">
        <v>1</v>
      </c>
      <c r="P77">
        <v>0</v>
      </c>
      <c r="Q77">
        <v>1397.3782615661621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48.804099999999998</v>
      </c>
      <c r="F78">
        <v>9.2999999999999999E-2</v>
      </c>
      <c r="G78">
        <v>6.3014000000000001</v>
      </c>
      <c r="H78">
        <v>1.0307999999999999</v>
      </c>
      <c r="I78">
        <v>157.8785</v>
      </c>
      <c r="J78">
        <v>0</v>
      </c>
      <c r="K78">
        <v>2</v>
      </c>
      <c r="L78">
        <v>0</v>
      </c>
      <c r="M78">
        <v>10.225300000000001</v>
      </c>
      <c r="N78" t="b">
        <v>0</v>
      </c>
      <c r="O78" t="b">
        <v>0</v>
      </c>
      <c r="P78">
        <v>0</v>
      </c>
      <c r="Q78">
        <v>330.92765331268311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48.122799999999998</v>
      </c>
      <c r="F79">
        <v>8.2299999999999998E-2</v>
      </c>
      <c r="G79">
        <v>6.3014000000000001</v>
      </c>
      <c r="H79">
        <v>1.0296000000000001</v>
      </c>
      <c r="I79">
        <v>160.87520000000001</v>
      </c>
      <c r="J79">
        <v>0</v>
      </c>
      <c r="K79">
        <v>2</v>
      </c>
      <c r="L79">
        <v>0</v>
      </c>
      <c r="M79">
        <v>9.0437999999999992</v>
      </c>
      <c r="N79" t="b">
        <v>1</v>
      </c>
      <c r="O79" t="b">
        <v>0</v>
      </c>
      <c r="P79">
        <v>0</v>
      </c>
      <c r="Q79">
        <v>333.65875267982477</v>
      </c>
    </row>
    <row r="80" spans="1:17" x14ac:dyDescent="0.25">
      <c r="A80">
        <v>-25</v>
      </c>
      <c r="B80">
        <v>0.85819000000000001</v>
      </c>
      <c r="C80">
        <v>142.16720000000001</v>
      </c>
      <c r="D80">
        <v>32.753399999999999</v>
      </c>
      <c r="E80">
        <v>43.183100000000003</v>
      </c>
      <c r="F80">
        <v>3.9899999999999998E-2</v>
      </c>
      <c r="G80">
        <v>6.2515000000000001</v>
      </c>
      <c r="H80">
        <v>2.59</v>
      </c>
      <c r="I80">
        <v>157.84100000000001</v>
      </c>
      <c r="J80">
        <v>0</v>
      </c>
      <c r="K80">
        <v>2</v>
      </c>
      <c r="L80">
        <v>0</v>
      </c>
      <c r="M80">
        <v>4.3887999999999998</v>
      </c>
      <c r="N80" t="b">
        <v>0</v>
      </c>
      <c r="O80" t="b">
        <v>1</v>
      </c>
      <c r="P80">
        <v>0</v>
      </c>
      <c r="Q80">
        <v>599.04770970344543</v>
      </c>
    </row>
    <row r="81" spans="1:17" x14ac:dyDescent="0.25">
      <c r="A81">
        <v>-25</v>
      </c>
      <c r="B81">
        <v>0.88597000000000004</v>
      </c>
      <c r="C81">
        <v>146.7705</v>
      </c>
      <c r="D81">
        <v>33.14</v>
      </c>
      <c r="E81">
        <v>43.725499999999997</v>
      </c>
      <c r="F81">
        <v>4.0300000000000002E-2</v>
      </c>
      <c r="G81">
        <v>6.2613000000000003</v>
      </c>
      <c r="H81">
        <v>2.3895</v>
      </c>
      <c r="I81">
        <v>160.87520000000001</v>
      </c>
      <c r="J81">
        <v>0</v>
      </c>
      <c r="K81">
        <v>2</v>
      </c>
      <c r="L81">
        <v>0</v>
      </c>
      <c r="M81">
        <v>4.4344000000000001</v>
      </c>
      <c r="N81" t="b">
        <v>1</v>
      </c>
      <c r="O81" t="b">
        <v>1</v>
      </c>
      <c r="P81">
        <v>0</v>
      </c>
      <c r="Q81">
        <v>335.35101437568659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50.476300000000002</v>
      </c>
      <c r="F82">
        <v>7.9699999999999993E-2</v>
      </c>
      <c r="G82">
        <v>6.3014000000000001</v>
      </c>
      <c r="H82">
        <v>0.91490000000000005</v>
      </c>
      <c r="I82">
        <v>162.3167</v>
      </c>
      <c r="J82">
        <v>0</v>
      </c>
      <c r="K82">
        <v>2</v>
      </c>
      <c r="L82">
        <v>0</v>
      </c>
      <c r="M82">
        <v>8.7664000000000009</v>
      </c>
      <c r="N82" t="b">
        <v>0</v>
      </c>
      <c r="O82" t="b">
        <v>0</v>
      </c>
      <c r="P82">
        <v>0</v>
      </c>
      <c r="Q82">
        <v>298.41459131240839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49.927300000000002</v>
      </c>
      <c r="F83">
        <v>7.0499999999999993E-2</v>
      </c>
      <c r="G83">
        <v>6.3014000000000001</v>
      </c>
      <c r="H83">
        <v>0.91500000000000004</v>
      </c>
      <c r="I83">
        <v>164.8973</v>
      </c>
      <c r="J83">
        <v>0</v>
      </c>
      <c r="K83">
        <v>2</v>
      </c>
      <c r="L83">
        <v>0</v>
      </c>
      <c r="M83">
        <v>7.7473999999999998</v>
      </c>
      <c r="N83" t="b">
        <v>1</v>
      </c>
      <c r="O83" t="b">
        <v>0</v>
      </c>
      <c r="P83">
        <v>0</v>
      </c>
      <c r="Q83">
        <v>309.53851127624512</v>
      </c>
    </row>
    <row r="84" spans="1:17" x14ac:dyDescent="0.25">
      <c r="A84">
        <v>-20</v>
      </c>
      <c r="B84">
        <v>0.89385999999999999</v>
      </c>
      <c r="C84">
        <v>148.07749999999999</v>
      </c>
      <c r="D84">
        <v>33.252600000000001</v>
      </c>
      <c r="E84">
        <v>46.249899999999997</v>
      </c>
      <c r="F84">
        <v>0.04</v>
      </c>
      <c r="G84">
        <v>6.2641</v>
      </c>
      <c r="H84">
        <v>2.1762999999999999</v>
      </c>
      <c r="I84">
        <v>162.28129999999999</v>
      </c>
      <c r="J84">
        <v>0</v>
      </c>
      <c r="K84">
        <v>2</v>
      </c>
      <c r="L84">
        <v>0</v>
      </c>
      <c r="M84">
        <v>4.4006999999999996</v>
      </c>
      <c r="N84" t="b">
        <v>0</v>
      </c>
      <c r="O84" t="b">
        <v>1</v>
      </c>
      <c r="P84">
        <v>0</v>
      </c>
      <c r="Q84">
        <v>565.1200954914093</v>
      </c>
    </row>
    <row r="85" spans="1:17" x14ac:dyDescent="0.25">
      <c r="A85">
        <v>-20</v>
      </c>
      <c r="B85">
        <v>0.91874999999999996</v>
      </c>
      <c r="C85">
        <v>152.1995</v>
      </c>
      <c r="D85">
        <v>33.555999999999997</v>
      </c>
      <c r="E85">
        <v>46.749000000000002</v>
      </c>
      <c r="F85">
        <v>3.9899999999999998E-2</v>
      </c>
      <c r="G85">
        <v>6.2728000000000002</v>
      </c>
      <c r="H85">
        <v>1.8539000000000001</v>
      </c>
      <c r="I85">
        <v>164.8973</v>
      </c>
      <c r="J85">
        <v>0</v>
      </c>
      <c r="K85">
        <v>2</v>
      </c>
      <c r="L85">
        <v>0</v>
      </c>
      <c r="M85">
        <v>4.391</v>
      </c>
      <c r="N85" t="b">
        <v>1</v>
      </c>
      <c r="O85" t="b">
        <v>1</v>
      </c>
      <c r="P85">
        <v>0</v>
      </c>
      <c r="Q85">
        <v>568.58464097976685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53.247700000000002</v>
      </c>
      <c r="F86">
        <v>8.4199999999999997E-2</v>
      </c>
      <c r="G86">
        <v>6.3014000000000001</v>
      </c>
      <c r="H86">
        <v>0.80069999999999997</v>
      </c>
      <c r="I86">
        <v>162.0412</v>
      </c>
      <c r="J86">
        <v>0</v>
      </c>
      <c r="K86">
        <v>2</v>
      </c>
      <c r="L86">
        <v>0</v>
      </c>
      <c r="M86">
        <v>9.2545999999999999</v>
      </c>
      <c r="N86" t="b">
        <v>0</v>
      </c>
      <c r="O86" t="b">
        <v>0</v>
      </c>
      <c r="P86">
        <v>0</v>
      </c>
      <c r="Q86">
        <v>214.7760648727417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52.831200000000003</v>
      </c>
      <c r="F87">
        <v>7.6999999999999999E-2</v>
      </c>
      <c r="G87">
        <v>6.3014000000000001</v>
      </c>
      <c r="H87">
        <v>0.79930000000000001</v>
      </c>
      <c r="I87">
        <v>164.0239</v>
      </c>
      <c r="J87">
        <v>0</v>
      </c>
      <c r="K87">
        <v>2</v>
      </c>
      <c r="L87">
        <v>0</v>
      </c>
      <c r="M87">
        <v>8.4627999999999997</v>
      </c>
      <c r="N87" t="b">
        <v>1</v>
      </c>
      <c r="O87" t="b">
        <v>0</v>
      </c>
      <c r="P87">
        <v>0</v>
      </c>
      <c r="Q87">
        <v>220.04936861991879</v>
      </c>
    </row>
    <row r="88" spans="1:17" x14ac:dyDescent="0.25">
      <c r="A88">
        <v>-15</v>
      </c>
      <c r="B88">
        <v>0.88453000000000004</v>
      </c>
      <c r="C88">
        <v>146.53039999999999</v>
      </c>
      <c r="D88">
        <v>33.1327</v>
      </c>
      <c r="E88">
        <v>48.466000000000001</v>
      </c>
      <c r="F88">
        <v>4.02E-2</v>
      </c>
      <c r="G88">
        <v>6.2607999999999997</v>
      </c>
      <c r="H88">
        <v>2.129</v>
      </c>
      <c r="I88">
        <v>162.00819999999999</v>
      </c>
      <c r="J88">
        <v>0</v>
      </c>
      <c r="K88">
        <v>2</v>
      </c>
      <c r="L88">
        <v>0</v>
      </c>
      <c r="M88">
        <v>4.4246999999999996</v>
      </c>
      <c r="N88" t="b">
        <v>0</v>
      </c>
      <c r="O88" t="b">
        <v>1</v>
      </c>
      <c r="P88">
        <v>0</v>
      </c>
      <c r="Q88">
        <v>471.94600224494928</v>
      </c>
    </row>
    <row r="89" spans="1:17" x14ac:dyDescent="0.25">
      <c r="A89">
        <v>-15</v>
      </c>
      <c r="B89">
        <v>0.90371999999999997</v>
      </c>
      <c r="C89">
        <v>149.7097</v>
      </c>
      <c r="D89">
        <v>33.3812</v>
      </c>
      <c r="E89">
        <v>48.882199999999997</v>
      </c>
      <c r="F89">
        <v>4.02E-2</v>
      </c>
      <c r="G89">
        <v>6.2675000000000001</v>
      </c>
      <c r="H89">
        <v>1.8775999999999999</v>
      </c>
      <c r="I89">
        <v>164.0239</v>
      </c>
      <c r="J89">
        <v>0</v>
      </c>
      <c r="K89">
        <v>2</v>
      </c>
      <c r="L89">
        <v>0</v>
      </c>
      <c r="M89">
        <v>4.4156000000000004</v>
      </c>
      <c r="N89" t="b">
        <v>1</v>
      </c>
      <c r="O89" t="b">
        <v>1</v>
      </c>
      <c r="P89">
        <v>0</v>
      </c>
      <c r="Q89">
        <v>525.20493030548096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55.842300000000002</v>
      </c>
      <c r="F90">
        <v>8.77E-2</v>
      </c>
      <c r="G90">
        <v>6.3014000000000001</v>
      </c>
      <c r="H90">
        <v>0.68759999999999999</v>
      </c>
      <c r="I90">
        <v>161.7663</v>
      </c>
      <c r="J90">
        <v>0</v>
      </c>
      <c r="K90">
        <v>2</v>
      </c>
      <c r="L90">
        <v>0</v>
      </c>
      <c r="M90">
        <v>9.6366999999999994</v>
      </c>
      <c r="N90" t="b">
        <v>0</v>
      </c>
      <c r="O90" t="b">
        <v>0</v>
      </c>
      <c r="P90">
        <v>0</v>
      </c>
      <c r="Q90">
        <v>276.89161944389338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55.5824</v>
      </c>
      <c r="F91">
        <v>8.2799999999999999E-2</v>
      </c>
      <c r="G91">
        <v>6.3014000000000001</v>
      </c>
      <c r="H91">
        <v>0.68830000000000002</v>
      </c>
      <c r="I91">
        <v>163.14869999999999</v>
      </c>
      <c r="J91">
        <v>0</v>
      </c>
      <c r="K91">
        <v>2</v>
      </c>
      <c r="L91">
        <v>0</v>
      </c>
      <c r="M91">
        <v>9.1047999999999991</v>
      </c>
      <c r="N91" t="b">
        <v>1</v>
      </c>
      <c r="O91" t="b">
        <v>0</v>
      </c>
      <c r="P91">
        <v>0</v>
      </c>
      <c r="Q91">
        <v>288.21818828582758</v>
      </c>
    </row>
    <row r="92" spans="1:17" x14ac:dyDescent="0.25">
      <c r="A92">
        <v>-10</v>
      </c>
      <c r="B92">
        <v>0.87446000000000002</v>
      </c>
      <c r="C92">
        <v>144.86240000000001</v>
      </c>
      <c r="D92">
        <v>32.987400000000001</v>
      </c>
      <c r="E92">
        <v>50.577300000000001</v>
      </c>
      <c r="F92">
        <v>4.0399999999999998E-2</v>
      </c>
      <c r="G92">
        <v>6.2572999999999999</v>
      </c>
      <c r="H92">
        <v>2.0729000000000002</v>
      </c>
      <c r="I92">
        <v>161.73570000000001</v>
      </c>
      <c r="J92">
        <v>0</v>
      </c>
      <c r="K92">
        <v>2</v>
      </c>
      <c r="L92">
        <v>0</v>
      </c>
      <c r="M92">
        <v>4.4402999999999997</v>
      </c>
      <c r="N92" t="b">
        <v>0</v>
      </c>
      <c r="O92" t="b">
        <v>1</v>
      </c>
      <c r="P92">
        <v>0</v>
      </c>
      <c r="Q92">
        <v>618.71784472465515</v>
      </c>
    </row>
    <row r="93" spans="1:17" x14ac:dyDescent="0.25">
      <c r="A93">
        <v>-10</v>
      </c>
      <c r="B93">
        <v>0.88756000000000002</v>
      </c>
      <c r="C93">
        <v>147.0335</v>
      </c>
      <c r="D93">
        <v>33.165599999999998</v>
      </c>
      <c r="E93">
        <v>50.898299999999999</v>
      </c>
      <c r="F93">
        <v>4.0399999999999998E-2</v>
      </c>
      <c r="G93">
        <v>6.2618999999999998</v>
      </c>
      <c r="H93">
        <v>1.8960999999999999</v>
      </c>
      <c r="I93">
        <v>163.14869999999999</v>
      </c>
      <c r="J93">
        <v>0</v>
      </c>
      <c r="K93">
        <v>2</v>
      </c>
      <c r="L93">
        <v>0</v>
      </c>
      <c r="M93">
        <v>4.4432999999999998</v>
      </c>
      <c r="N93" t="b">
        <v>1</v>
      </c>
      <c r="O93" t="b">
        <v>1</v>
      </c>
      <c r="P93">
        <v>0</v>
      </c>
      <c r="Q93">
        <v>526.29299688339233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58.091500000000003</v>
      </c>
      <c r="F94">
        <v>9.2200000000000004E-2</v>
      </c>
      <c r="G94">
        <v>6.3014000000000001</v>
      </c>
      <c r="H94">
        <v>0.69969999999999999</v>
      </c>
      <c r="I94">
        <v>161.49199999999999</v>
      </c>
      <c r="J94">
        <v>0</v>
      </c>
      <c r="K94">
        <v>2</v>
      </c>
      <c r="L94">
        <v>0</v>
      </c>
      <c r="M94">
        <v>10.1328</v>
      </c>
      <c r="N94" t="b">
        <v>0</v>
      </c>
      <c r="O94" t="b">
        <v>0</v>
      </c>
      <c r="P94">
        <v>0</v>
      </c>
      <c r="Q94">
        <v>250.98801445961001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57.9756</v>
      </c>
      <c r="F95">
        <v>8.9499999999999996E-2</v>
      </c>
      <c r="G95">
        <v>6.3014000000000001</v>
      </c>
      <c r="H95">
        <v>0.69950000000000001</v>
      </c>
      <c r="I95">
        <v>162.27199999999999</v>
      </c>
      <c r="J95">
        <v>0</v>
      </c>
      <c r="K95">
        <v>2</v>
      </c>
      <c r="L95">
        <v>0</v>
      </c>
      <c r="M95">
        <v>9.8359000000000005</v>
      </c>
      <c r="N95" t="b">
        <v>1</v>
      </c>
      <c r="O95" t="b">
        <v>0</v>
      </c>
      <c r="P95">
        <v>0</v>
      </c>
      <c r="Q95">
        <v>494.06489539146418</v>
      </c>
    </row>
    <row r="96" spans="1:17" x14ac:dyDescent="0.25">
      <c r="A96">
        <v>-5</v>
      </c>
      <c r="B96">
        <v>0.86821999999999999</v>
      </c>
      <c r="C96">
        <v>143.82939999999999</v>
      </c>
      <c r="D96">
        <v>32.875399999999999</v>
      </c>
      <c r="E96">
        <v>52.511899999999997</v>
      </c>
      <c r="F96">
        <v>4.0399999999999998E-2</v>
      </c>
      <c r="G96">
        <v>6.2550999999999997</v>
      </c>
      <c r="H96">
        <v>1.9437</v>
      </c>
      <c r="I96">
        <v>161.46379999999999</v>
      </c>
      <c r="J96">
        <v>0</v>
      </c>
      <c r="K96">
        <v>2</v>
      </c>
      <c r="L96">
        <v>0</v>
      </c>
      <c r="M96">
        <v>4.4391999999999996</v>
      </c>
      <c r="N96" t="b">
        <v>0</v>
      </c>
      <c r="O96" t="b">
        <v>1</v>
      </c>
      <c r="P96">
        <v>0</v>
      </c>
      <c r="Q96">
        <v>1139.1203835010531</v>
      </c>
    </row>
    <row r="97" spans="1:17" x14ac:dyDescent="0.25">
      <c r="A97">
        <v>-5</v>
      </c>
      <c r="B97">
        <v>0.87578</v>
      </c>
      <c r="C97">
        <v>145.0812</v>
      </c>
      <c r="D97">
        <v>32.980699999999999</v>
      </c>
      <c r="E97">
        <v>52.724800000000002</v>
      </c>
      <c r="F97">
        <v>4.0399999999999998E-2</v>
      </c>
      <c r="G97">
        <v>6.2576999999999998</v>
      </c>
      <c r="H97">
        <v>1.8366</v>
      </c>
      <c r="I97">
        <v>162.27199999999999</v>
      </c>
      <c r="J97">
        <v>0</v>
      </c>
      <c r="K97">
        <v>2</v>
      </c>
      <c r="L97">
        <v>0</v>
      </c>
      <c r="M97">
        <v>4.4420999999999999</v>
      </c>
      <c r="N97" t="b">
        <v>1</v>
      </c>
      <c r="O97" t="b">
        <v>1</v>
      </c>
      <c r="P97">
        <v>0</v>
      </c>
      <c r="Q97">
        <v>1246.986060619354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59.285899999999998</v>
      </c>
      <c r="F98">
        <v>9.7799999999999998E-2</v>
      </c>
      <c r="G98">
        <v>6.2984999999999998</v>
      </c>
      <c r="H98">
        <v>0.70689999999999997</v>
      </c>
      <c r="I98">
        <v>161.2182</v>
      </c>
      <c r="J98">
        <v>0</v>
      </c>
      <c r="K98">
        <v>2</v>
      </c>
      <c r="L98">
        <v>0</v>
      </c>
      <c r="M98">
        <v>10.754</v>
      </c>
      <c r="N98" t="b">
        <v>0</v>
      </c>
      <c r="O98" t="b">
        <v>0</v>
      </c>
      <c r="P98">
        <v>0</v>
      </c>
      <c r="Q98">
        <v>364.55983757972717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59.266199999999998</v>
      </c>
      <c r="F99">
        <v>9.7100000000000006E-2</v>
      </c>
      <c r="G99">
        <v>6.2984999999999998</v>
      </c>
      <c r="H99">
        <v>0.70689999999999997</v>
      </c>
      <c r="I99">
        <v>161.3939</v>
      </c>
      <c r="J99">
        <v>0</v>
      </c>
      <c r="K99">
        <v>2</v>
      </c>
      <c r="L99">
        <v>0</v>
      </c>
      <c r="M99">
        <v>10.675000000000001</v>
      </c>
      <c r="N99" t="b">
        <v>1</v>
      </c>
      <c r="O99" t="b">
        <v>0</v>
      </c>
      <c r="P99">
        <v>0</v>
      </c>
      <c r="Q99">
        <v>309.70089244842529</v>
      </c>
    </row>
    <row r="100" spans="1:17" x14ac:dyDescent="0.25">
      <c r="A100">
        <v>0</v>
      </c>
      <c r="B100">
        <v>0.86456999999999995</v>
      </c>
      <c r="C100">
        <v>142.05240000000001</v>
      </c>
      <c r="D100">
        <v>32.776699999999998</v>
      </c>
      <c r="E100">
        <v>53.7196</v>
      </c>
      <c r="F100">
        <v>4.0800000000000003E-2</v>
      </c>
      <c r="G100">
        <v>6.2512999999999996</v>
      </c>
      <c r="H100">
        <v>1.9104000000000001</v>
      </c>
      <c r="I100">
        <v>161.1925</v>
      </c>
      <c r="J100">
        <v>0</v>
      </c>
      <c r="K100">
        <v>2</v>
      </c>
      <c r="L100">
        <v>0</v>
      </c>
      <c r="M100">
        <v>4.4859</v>
      </c>
      <c r="N100" t="b">
        <v>0</v>
      </c>
      <c r="O100" t="b">
        <v>1</v>
      </c>
      <c r="P100">
        <v>0</v>
      </c>
      <c r="Q100">
        <v>487.30490827560419</v>
      </c>
    </row>
    <row r="101" spans="1:17" x14ac:dyDescent="0.25">
      <c r="A101">
        <v>0</v>
      </c>
      <c r="B101">
        <v>0.86660000000000004</v>
      </c>
      <c r="C101">
        <v>142.38650000000001</v>
      </c>
      <c r="D101">
        <v>32.805399999999999</v>
      </c>
      <c r="E101">
        <v>53.779800000000002</v>
      </c>
      <c r="F101">
        <v>4.0800000000000003E-2</v>
      </c>
      <c r="G101">
        <v>6.2519999999999998</v>
      </c>
      <c r="H101">
        <v>1.8832</v>
      </c>
      <c r="I101">
        <v>161.3939</v>
      </c>
      <c r="J101">
        <v>0</v>
      </c>
      <c r="K101">
        <v>2</v>
      </c>
      <c r="L101">
        <v>0</v>
      </c>
      <c r="M101">
        <v>4.4874999999999998</v>
      </c>
      <c r="N101" t="b">
        <v>1</v>
      </c>
      <c r="O101" t="b">
        <v>1</v>
      </c>
      <c r="P101">
        <v>0</v>
      </c>
      <c r="Q101">
        <v>491.09641790390009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58.5563</v>
      </c>
      <c r="F102">
        <v>9.9299999999999999E-2</v>
      </c>
      <c r="G102">
        <v>6.2888999999999999</v>
      </c>
      <c r="H102">
        <v>0.69969999999999999</v>
      </c>
      <c r="I102">
        <v>160.9451</v>
      </c>
      <c r="J102">
        <v>0</v>
      </c>
      <c r="K102">
        <v>2</v>
      </c>
      <c r="L102">
        <v>0</v>
      </c>
      <c r="M102">
        <v>10.921200000000001</v>
      </c>
      <c r="N102" t="b">
        <v>0</v>
      </c>
      <c r="O102" t="b">
        <v>0</v>
      </c>
      <c r="P102">
        <v>0</v>
      </c>
      <c r="Q102">
        <v>433.33784079551702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58.560200000000002</v>
      </c>
      <c r="F103">
        <v>9.9199999999999997E-2</v>
      </c>
      <c r="G103">
        <v>6.2888999999999999</v>
      </c>
      <c r="H103">
        <v>0.69969999999999999</v>
      </c>
      <c r="I103">
        <v>160.9699</v>
      </c>
      <c r="J103">
        <v>0</v>
      </c>
      <c r="K103">
        <v>2</v>
      </c>
      <c r="L103">
        <v>0</v>
      </c>
      <c r="M103">
        <v>10.910299999999999</v>
      </c>
      <c r="N103" t="b">
        <v>1</v>
      </c>
      <c r="O103" t="b">
        <v>0</v>
      </c>
      <c r="P103">
        <v>0</v>
      </c>
      <c r="Q103">
        <v>390.556236743927</v>
      </c>
    </row>
    <row r="104" spans="1:17" x14ac:dyDescent="0.25">
      <c r="A104">
        <v>5</v>
      </c>
      <c r="B104">
        <v>0.86528000000000005</v>
      </c>
      <c r="C104">
        <v>138.2604</v>
      </c>
      <c r="D104">
        <v>32.611499999999999</v>
      </c>
      <c r="E104">
        <v>53.728099999999998</v>
      </c>
      <c r="F104">
        <v>4.0399999999999998E-2</v>
      </c>
      <c r="G104">
        <v>6.2431999999999999</v>
      </c>
      <c r="H104">
        <v>2.0331000000000001</v>
      </c>
      <c r="I104">
        <v>160.92189999999999</v>
      </c>
      <c r="J104">
        <v>0</v>
      </c>
      <c r="K104">
        <v>2</v>
      </c>
      <c r="L104">
        <v>0</v>
      </c>
      <c r="M104">
        <v>4.4400000000000004</v>
      </c>
      <c r="N104" t="b">
        <v>0</v>
      </c>
      <c r="O104" t="b">
        <v>1</v>
      </c>
      <c r="P104">
        <v>0</v>
      </c>
      <c r="Q104">
        <v>341.87296104431152</v>
      </c>
    </row>
    <row r="105" spans="1:17" x14ac:dyDescent="0.25">
      <c r="A105">
        <v>5</v>
      </c>
      <c r="B105">
        <v>0.86553999999999998</v>
      </c>
      <c r="C105">
        <v>138.3015</v>
      </c>
      <c r="D105">
        <v>32.615099999999998</v>
      </c>
      <c r="E105">
        <v>53.751800000000003</v>
      </c>
      <c r="F105">
        <v>4.0899999999999999E-2</v>
      </c>
      <c r="G105">
        <v>6.2432999999999996</v>
      </c>
      <c r="H105">
        <v>2.0293999999999999</v>
      </c>
      <c r="I105">
        <v>160.94589999999999</v>
      </c>
      <c r="J105">
        <v>0</v>
      </c>
      <c r="K105">
        <v>2</v>
      </c>
      <c r="L105">
        <v>0</v>
      </c>
      <c r="M105">
        <v>4.5014000000000003</v>
      </c>
      <c r="N105" t="b">
        <v>1</v>
      </c>
      <c r="O105" t="b">
        <v>1</v>
      </c>
      <c r="P105">
        <v>0</v>
      </c>
      <c r="Q105">
        <v>553.05855274200439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58.051299999999998</v>
      </c>
      <c r="F106">
        <v>0.1</v>
      </c>
      <c r="G106">
        <v>6.2831999999999999</v>
      </c>
      <c r="H106">
        <v>0.69450000000000001</v>
      </c>
      <c r="I106">
        <v>160.2861</v>
      </c>
      <c r="J106">
        <v>0</v>
      </c>
      <c r="K106">
        <v>2</v>
      </c>
      <c r="L106">
        <v>0</v>
      </c>
      <c r="M106">
        <v>10.9892</v>
      </c>
      <c r="N106" t="b">
        <v>0</v>
      </c>
      <c r="O106" t="b">
        <v>0</v>
      </c>
      <c r="P106">
        <v>0</v>
      </c>
      <c r="Q106">
        <v>459.51786303520203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58.050800000000002</v>
      </c>
      <c r="F107">
        <v>9.98E-2</v>
      </c>
      <c r="G107">
        <v>6.2831999999999999</v>
      </c>
      <c r="H107">
        <v>0.69450000000000001</v>
      </c>
      <c r="I107">
        <v>160.31100000000001</v>
      </c>
      <c r="J107">
        <v>0</v>
      </c>
      <c r="K107">
        <v>2</v>
      </c>
      <c r="L107">
        <v>0</v>
      </c>
      <c r="M107">
        <v>10.974500000000001</v>
      </c>
      <c r="N107" t="b">
        <v>1</v>
      </c>
      <c r="O107" t="b">
        <v>0</v>
      </c>
      <c r="P107">
        <v>0</v>
      </c>
      <c r="Q107">
        <v>416.93661189079279</v>
      </c>
    </row>
    <row r="108" spans="1:17" x14ac:dyDescent="0.25">
      <c r="A108">
        <v>8</v>
      </c>
      <c r="B108">
        <v>0.86411000000000004</v>
      </c>
      <c r="C108">
        <v>135.7311</v>
      </c>
      <c r="D108">
        <v>32.470700000000001</v>
      </c>
      <c r="E108">
        <v>53.438499999999998</v>
      </c>
      <c r="F108">
        <v>4.1000000000000002E-2</v>
      </c>
      <c r="G108">
        <v>6.2378999999999998</v>
      </c>
      <c r="H108">
        <v>2.1387</v>
      </c>
      <c r="I108">
        <v>160.26400000000001</v>
      </c>
      <c r="J108">
        <v>0</v>
      </c>
      <c r="K108">
        <v>2</v>
      </c>
      <c r="L108">
        <v>0</v>
      </c>
      <c r="M108">
        <v>4.5029000000000003</v>
      </c>
      <c r="N108" t="b">
        <v>0</v>
      </c>
      <c r="O108" t="b">
        <v>1</v>
      </c>
      <c r="P108">
        <v>0</v>
      </c>
      <c r="Q108">
        <v>695.4815776348114</v>
      </c>
    </row>
    <row r="109" spans="1:17" x14ac:dyDescent="0.25">
      <c r="A109">
        <v>8</v>
      </c>
      <c r="B109">
        <v>0.86443000000000003</v>
      </c>
      <c r="C109">
        <v>135.78149999999999</v>
      </c>
      <c r="D109">
        <v>32.475200000000001</v>
      </c>
      <c r="E109">
        <v>53.447299999999998</v>
      </c>
      <c r="F109">
        <v>4.1000000000000002E-2</v>
      </c>
      <c r="G109">
        <v>6.2380000000000004</v>
      </c>
      <c r="H109">
        <v>2.1351</v>
      </c>
      <c r="I109">
        <v>160.28809999999999</v>
      </c>
      <c r="J109">
        <v>0</v>
      </c>
      <c r="K109">
        <v>2</v>
      </c>
      <c r="L109">
        <v>0</v>
      </c>
      <c r="M109">
        <v>4.5044000000000004</v>
      </c>
      <c r="N109" t="b">
        <v>1</v>
      </c>
      <c r="O109" t="b">
        <v>1</v>
      </c>
      <c r="P109">
        <v>0</v>
      </c>
      <c r="Q109">
        <v>618.10182666778564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Q109"/>
  <sheetViews>
    <sheetView topLeftCell="A57" zoomScale="70" zoomScaleNormal="70" workbookViewId="0">
      <selection sqref="A1:Q109"/>
    </sheetView>
  </sheetViews>
  <sheetFormatPr defaultRowHeight="15" x14ac:dyDescent="0.25"/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331.18327116966248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331.88327765464783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606.85274505615234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606.49274110794067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346.33217906951899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344.13439059257507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1536.6483061313629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1533.9382734298711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290.22114610672003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290.40114760398859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1517.2727429866791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1513.042693138123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239.2419030666351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240.74192070961001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1135.828397750854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1134.9883878231051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231.84806871414179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231.82806849479681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664.80179214477539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676.65423345565796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331.43327379226679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331.18327140808111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1395.4124226570129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1395.8024275302889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339.59433627128601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337.37430882453918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609.42277598381042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609.21277284622192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421.40316939353937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421.18316507339478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781.86002039909363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781.98002219200134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504.0235378742218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499.26347994804382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863.82904314994812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862.7190306186676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47.73</v>
      </c>
      <c r="F38">
        <v>5.9400000000000001E-2</v>
      </c>
      <c r="G38">
        <v>6.3014000000000001</v>
      </c>
      <c r="H38">
        <v>1.1202000000000001</v>
      </c>
      <c r="I38">
        <v>165.6311</v>
      </c>
      <c r="J38">
        <v>8.6666000000000007</v>
      </c>
      <c r="K38">
        <v>1</v>
      </c>
      <c r="L38">
        <v>0</v>
      </c>
      <c r="M38">
        <v>6.5252999999999997</v>
      </c>
      <c r="N38" t="b">
        <v>0</v>
      </c>
      <c r="O38" t="b">
        <v>0</v>
      </c>
      <c r="P38">
        <v>41.168284729037957</v>
      </c>
      <c r="Q38">
        <v>332.5032856464386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47.659599999999998</v>
      </c>
      <c r="F39">
        <v>5.5E-2</v>
      </c>
      <c r="G39">
        <v>6.3014000000000001</v>
      </c>
      <c r="H39">
        <v>1.1183000000000001</v>
      </c>
      <c r="I39">
        <v>166.7647</v>
      </c>
      <c r="J39">
        <v>4.3750999999999998</v>
      </c>
      <c r="K39">
        <v>1</v>
      </c>
      <c r="L39">
        <v>0</v>
      </c>
      <c r="M39">
        <v>6.0510000000000002</v>
      </c>
      <c r="N39" t="b">
        <v>1</v>
      </c>
      <c r="O39" t="b">
        <v>0</v>
      </c>
      <c r="P39">
        <v>41.970251152075669</v>
      </c>
      <c r="Q39">
        <v>329.6532518863678</v>
      </c>
    </row>
    <row r="40" spans="1:17" x14ac:dyDescent="0.25">
      <c r="A40">
        <v>-29</v>
      </c>
      <c r="B40">
        <v>0.94847999999999999</v>
      </c>
      <c r="C40">
        <v>157.12479999999999</v>
      </c>
      <c r="D40">
        <v>33.835799999999999</v>
      </c>
      <c r="E40">
        <v>45.822800000000001</v>
      </c>
      <c r="F40">
        <v>4.0399999999999998E-2</v>
      </c>
      <c r="G40">
        <v>6.2832999999999997</v>
      </c>
      <c r="H40">
        <v>1.7336</v>
      </c>
      <c r="I40">
        <v>165.6311</v>
      </c>
      <c r="J40">
        <v>8.6666000000000007</v>
      </c>
      <c r="K40">
        <v>1</v>
      </c>
      <c r="L40">
        <v>0</v>
      </c>
      <c r="M40">
        <v>4.4387999999999996</v>
      </c>
      <c r="N40" t="b">
        <v>0</v>
      </c>
      <c r="O40" t="b">
        <v>1</v>
      </c>
      <c r="P40">
        <v>41.168284729037957</v>
      </c>
      <c r="Q40">
        <v>1746.7370882034299</v>
      </c>
    </row>
    <row r="41" spans="1:17" x14ac:dyDescent="0.25">
      <c r="A41">
        <v>-29</v>
      </c>
      <c r="B41">
        <v>0.91959000000000002</v>
      </c>
      <c r="C41">
        <v>152.339</v>
      </c>
      <c r="D41">
        <v>33.550400000000003</v>
      </c>
      <c r="E41">
        <v>44.9071</v>
      </c>
      <c r="F41">
        <v>4.0500000000000001E-2</v>
      </c>
      <c r="G41">
        <v>6.2731000000000003</v>
      </c>
      <c r="H41">
        <v>2.1072000000000002</v>
      </c>
      <c r="I41">
        <v>162.84010000000001</v>
      </c>
      <c r="J41">
        <v>4.3750999999999998</v>
      </c>
      <c r="K41">
        <v>1</v>
      </c>
      <c r="L41">
        <v>0</v>
      </c>
      <c r="M41">
        <v>4.4474</v>
      </c>
      <c r="N41" t="b">
        <v>1</v>
      </c>
      <c r="O41" t="b">
        <v>1</v>
      </c>
      <c r="P41">
        <v>41.970251152075669</v>
      </c>
      <c r="Q41">
        <v>1042.7176201343541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47.842300000000002</v>
      </c>
      <c r="F42">
        <v>3.6499999999999998E-2</v>
      </c>
      <c r="G42">
        <v>6.3014000000000001</v>
      </c>
      <c r="H42">
        <v>1.0302</v>
      </c>
      <c r="I42">
        <v>172.58760000000001</v>
      </c>
      <c r="J42">
        <v>9.0287000000000006</v>
      </c>
      <c r="K42">
        <v>1</v>
      </c>
      <c r="L42">
        <v>0</v>
      </c>
      <c r="M42">
        <v>4.016</v>
      </c>
      <c r="N42" t="b">
        <v>0</v>
      </c>
      <c r="O42" t="b">
        <v>0</v>
      </c>
      <c r="P42">
        <v>41.168284729037957</v>
      </c>
      <c r="Q42">
        <v>361.54653859138489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47.802900000000001</v>
      </c>
      <c r="F43">
        <v>3.2099999999999997E-2</v>
      </c>
      <c r="G43">
        <v>6.3014000000000001</v>
      </c>
      <c r="H43">
        <v>1.0295000000000001</v>
      </c>
      <c r="I43">
        <v>173.7689</v>
      </c>
      <c r="J43">
        <v>4.7442000000000002</v>
      </c>
      <c r="K43">
        <v>1</v>
      </c>
      <c r="L43">
        <v>0</v>
      </c>
      <c r="M43">
        <v>3.5253000000000001</v>
      </c>
      <c r="N43" t="b">
        <v>1</v>
      </c>
      <c r="O43" t="b">
        <v>0</v>
      </c>
      <c r="P43">
        <v>41.970251152075669</v>
      </c>
      <c r="Q43">
        <v>340.51434779167181</v>
      </c>
    </row>
    <row r="44" spans="1:17" x14ac:dyDescent="0.25">
      <c r="A44">
        <v>-25</v>
      </c>
      <c r="B44">
        <v>1.0100499999999999</v>
      </c>
      <c r="C44">
        <v>167.32480000000001</v>
      </c>
      <c r="D44">
        <v>34.0747</v>
      </c>
      <c r="E44">
        <v>48.208399999999997</v>
      </c>
      <c r="F44">
        <v>4.0399999999999998E-2</v>
      </c>
      <c r="G44">
        <v>6.3048999999999999</v>
      </c>
      <c r="H44">
        <v>0.93740000000000001</v>
      </c>
      <c r="I44">
        <v>172.58760000000001</v>
      </c>
      <c r="J44">
        <v>9.0287000000000006</v>
      </c>
      <c r="K44">
        <v>1</v>
      </c>
      <c r="L44">
        <v>0</v>
      </c>
      <c r="M44">
        <v>4.4360999999999997</v>
      </c>
      <c r="N44" t="b">
        <v>0</v>
      </c>
      <c r="O44" t="b">
        <v>1</v>
      </c>
      <c r="P44">
        <v>41.168284729037957</v>
      </c>
      <c r="Q44">
        <v>1779.6836950778959</v>
      </c>
    </row>
    <row r="45" spans="1:17" x14ac:dyDescent="0.25">
      <c r="A45">
        <v>-25</v>
      </c>
      <c r="B45">
        <v>0.98060000000000003</v>
      </c>
      <c r="C45">
        <v>162.44540000000001</v>
      </c>
      <c r="D45">
        <v>34.041800000000002</v>
      </c>
      <c r="E45">
        <v>47.261899999999997</v>
      </c>
      <c r="F45">
        <v>4.0399999999999998E-2</v>
      </c>
      <c r="G45">
        <v>6.2946</v>
      </c>
      <c r="H45">
        <v>1.2292000000000001</v>
      </c>
      <c r="I45">
        <v>169.67939999999999</v>
      </c>
      <c r="J45">
        <v>4.7442000000000002</v>
      </c>
      <c r="K45">
        <v>1</v>
      </c>
      <c r="L45">
        <v>0</v>
      </c>
      <c r="M45">
        <v>4.4382999999999999</v>
      </c>
      <c r="N45" t="b">
        <v>1</v>
      </c>
      <c r="O45" t="b">
        <v>1</v>
      </c>
      <c r="P45">
        <v>41.970251152075669</v>
      </c>
      <c r="Q45">
        <v>1499.0976250171659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49.732500000000002</v>
      </c>
      <c r="F46">
        <v>2.1100000000000001E-2</v>
      </c>
      <c r="G46">
        <v>6.3014000000000001</v>
      </c>
      <c r="H46">
        <v>0.91379999999999995</v>
      </c>
      <c r="I46">
        <v>177.5839</v>
      </c>
      <c r="J46">
        <v>9.3070000000000004</v>
      </c>
      <c r="K46">
        <v>1</v>
      </c>
      <c r="L46">
        <v>0</v>
      </c>
      <c r="M46">
        <v>2.3246000000000002</v>
      </c>
      <c r="N46" t="b">
        <v>0</v>
      </c>
      <c r="O46" t="b">
        <v>0</v>
      </c>
      <c r="P46">
        <v>41.290428426012213</v>
      </c>
      <c r="Q46">
        <v>357.1964864730835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49.704300000000003</v>
      </c>
      <c r="F47">
        <v>1.66E-2</v>
      </c>
      <c r="G47">
        <v>6.3014000000000001</v>
      </c>
      <c r="H47">
        <v>0.9143</v>
      </c>
      <c r="I47">
        <v>178.77180000000001</v>
      </c>
      <c r="J47">
        <v>5.6224999999999996</v>
      </c>
      <c r="K47">
        <v>1</v>
      </c>
      <c r="L47">
        <v>0</v>
      </c>
      <c r="M47">
        <v>1.8258000000000001</v>
      </c>
      <c r="N47" t="b">
        <v>1</v>
      </c>
      <c r="O47" t="b">
        <v>0</v>
      </c>
      <c r="P47">
        <v>41.970251152075669</v>
      </c>
      <c r="Q47">
        <v>290.35114908218378</v>
      </c>
    </row>
    <row r="48" spans="1:17" x14ac:dyDescent="0.25">
      <c r="A48">
        <v>-20</v>
      </c>
      <c r="B48">
        <v>1.0485500000000001</v>
      </c>
      <c r="C48">
        <v>173.70249999999999</v>
      </c>
      <c r="D48">
        <v>33.833199999999998</v>
      </c>
      <c r="E48">
        <v>51.5246</v>
      </c>
      <c r="F48">
        <v>4.0399999999999998E-2</v>
      </c>
      <c r="G48">
        <v>6.3183999999999996</v>
      </c>
      <c r="H48">
        <v>0.69479999999999997</v>
      </c>
      <c r="I48">
        <v>177.5839</v>
      </c>
      <c r="J48">
        <v>9.3070000000000004</v>
      </c>
      <c r="K48">
        <v>1</v>
      </c>
      <c r="L48">
        <v>0</v>
      </c>
      <c r="M48">
        <v>4.4368999999999996</v>
      </c>
      <c r="N48" t="b">
        <v>0</v>
      </c>
      <c r="O48" t="b">
        <v>1</v>
      </c>
      <c r="P48">
        <v>41.290428426012213</v>
      </c>
      <c r="Q48">
        <v>1606.903966903687</v>
      </c>
    </row>
    <row r="49" spans="1:17" x14ac:dyDescent="0.25">
      <c r="A49">
        <v>-20</v>
      </c>
      <c r="B49">
        <v>1.0230300000000001</v>
      </c>
      <c r="C49">
        <v>169.4753</v>
      </c>
      <c r="D49">
        <v>34.040700000000001</v>
      </c>
      <c r="E49">
        <v>50.662500000000001</v>
      </c>
      <c r="F49">
        <v>4.0399999999999998E-2</v>
      </c>
      <c r="G49">
        <v>6.3094999999999999</v>
      </c>
      <c r="H49">
        <v>0.73719999999999997</v>
      </c>
      <c r="I49">
        <v>174.87469999999999</v>
      </c>
      <c r="J49">
        <v>5.6224999999999996</v>
      </c>
      <c r="K49">
        <v>1</v>
      </c>
      <c r="L49">
        <v>0</v>
      </c>
      <c r="M49">
        <v>4.4382999999999999</v>
      </c>
      <c r="N49" t="b">
        <v>1</v>
      </c>
      <c r="O49" t="b">
        <v>1</v>
      </c>
      <c r="P49">
        <v>41.970251152075669</v>
      </c>
      <c r="Q49">
        <v>1600.6138920784001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52.365000000000002</v>
      </c>
      <c r="F50">
        <v>2.5000000000000001E-2</v>
      </c>
      <c r="G50">
        <v>6.3014000000000001</v>
      </c>
      <c r="H50">
        <v>0.7994</v>
      </c>
      <c r="I50">
        <v>177.4265</v>
      </c>
      <c r="J50">
        <v>9.3254000000000001</v>
      </c>
      <c r="K50">
        <v>1</v>
      </c>
      <c r="L50">
        <v>0</v>
      </c>
      <c r="M50">
        <v>2.7454999999999998</v>
      </c>
      <c r="N50" t="b">
        <v>0</v>
      </c>
      <c r="O50" t="b">
        <v>0</v>
      </c>
      <c r="P50">
        <v>41.462816797495123</v>
      </c>
      <c r="Q50">
        <v>240.55191874504089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52.3277</v>
      </c>
      <c r="F51">
        <v>2.0500000000000001E-2</v>
      </c>
      <c r="G51">
        <v>6.3014000000000001</v>
      </c>
      <c r="H51">
        <v>0.80049999999999999</v>
      </c>
      <c r="I51">
        <v>178.5745</v>
      </c>
      <c r="J51">
        <v>6.5004</v>
      </c>
      <c r="K51">
        <v>1</v>
      </c>
      <c r="L51">
        <v>0</v>
      </c>
      <c r="M51">
        <v>2.2576999999999998</v>
      </c>
      <c r="N51" t="b">
        <v>1</v>
      </c>
      <c r="O51" t="b">
        <v>0</v>
      </c>
      <c r="P51">
        <v>41.970251152075669</v>
      </c>
      <c r="Q51">
        <v>259.11414361000061</v>
      </c>
    </row>
    <row r="52" spans="1:17" x14ac:dyDescent="0.25">
      <c r="A52">
        <v>-15</v>
      </c>
      <c r="B52">
        <v>1.03725</v>
      </c>
      <c r="C52">
        <v>171.83070000000001</v>
      </c>
      <c r="D52">
        <v>33.950400000000002</v>
      </c>
      <c r="E52">
        <v>53.807600000000001</v>
      </c>
      <c r="F52">
        <v>4.02E-2</v>
      </c>
      <c r="G52">
        <v>6.3144999999999998</v>
      </c>
      <c r="H52">
        <v>0.69889999999999997</v>
      </c>
      <c r="I52">
        <v>177.4265</v>
      </c>
      <c r="J52">
        <v>9.3254000000000001</v>
      </c>
      <c r="K52">
        <v>1</v>
      </c>
      <c r="L52">
        <v>0</v>
      </c>
      <c r="M52">
        <v>4.4172000000000002</v>
      </c>
      <c r="N52" t="b">
        <v>0</v>
      </c>
      <c r="O52" t="b">
        <v>1</v>
      </c>
      <c r="P52">
        <v>41.462816797495123</v>
      </c>
      <c r="Q52">
        <v>515.09103012084961</v>
      </c>
    </row>
    <row r="53" spans="1:17" x14ac:dyDescent="0.25">
      <c r="A53">
        <v>-15</v>
      </c>
      <c r="B53">
        <v>1.0172300000000001</v>
      </c>
      <c r="C53">
        <v>168.51439999999999</v>
      </c>
      <c r="D53">
        <v>34.068300000000001</v>
      </c>
      <c r="E53">
        <v>53.110399999999998</v>
      </c>
      <c r="F53">
        <v>4.0300000000000002E-2</v>
      </c>
      <c r="G53">
        <v>6.3074000000000003</v>
      </c>
      <c r="H53">
        <v>0.6825</v>
      </c>
      <c r="I53">
        <v>175.18799999999999</v>
      </c>
      <c r="J53">
        <v>6.5004</v>
      </c>
      <c r="K53">
        <v>1</v>
      </c>
      <c r="L53">
        <v>0</v>
      </c>
      <c r="M53">
        <v>4.4352999999999998</v>
      </c>
      <c r="N53" t="b">
        <v>1</v>
      </c>
      <c r="O53" t="b">
        <v>1</v>
      </c>
      <c r="P53">
        <v>41.970251152075669</v>
      </c>
      <c r="Q53">
        <v>1064.846101760864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54.9223</v>
      </c>
      <c r="F54">
        <v>0.03</v>
      </c>
      <c r="G54">
        <v>6.3014000000000001</v>
      </c>
      <c r="H54">
        <v>0.68689999999999996</v>
      </c>
      <c r="I54">
        <v>177.2679</v>
      </c>
      <c r="J54">
        <v>9.3435000000000006</v>
      </c>
      <c r="K54">
        <v>1</v>
      </c>
      <c r="L54">
        <v>0</v>
      </c>
      <c r="M54">
        <v>3.2926000000000002</v>
      </c>
      <c r="N54" t="b">
        <v>0</v>
      </c>
      <c r="O54" t="b">
        <v>0</v>
      </c>
      <c r="P54">
        <v>41.63024126761259</v>
      </c>
      <c r="Q54">
        <v>248.69637584686279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54.889000000000003</v>
      </c>
      <c r="F55">
        <v>2.58E-2</v>
      </c>
      <c r="G55">
        <v>6.3014000000000001</v>
      </c>
      <c r="H55">
        <v>0.68669999999999998</v>
      </c>
      <c r="I55">
        <v>178.37710000000001</v>
      </c>
      <c r="J55">
        <v>7.3777999999999997</v>
      </c>
      <c r="K55">
        <v>1</v>
      </c>
      <c r="L55">
        <v>0</v>
      </c>
      <c r="M55">
        <v>2.8403</v>
      </c>
      <c r="N55" t="b">
        <v>1</v>
      </c>
      <c r="O55" t="b">
        <v>0</v>
      </c>
      <c r="P55">
        <v>41.970251152075669</v>
      </c>
      <c r="Q55">
        <v>268.64198637008673</v>
      </c>
    </row>
    <row r="56" spans="1:17" x14ac:dyDescent="0.25">
      <c r="A56">
        <v>-10</v>
      </c>
      <c r="B56">
        <v>1.02542</v>
      </c>
      <c r="C56">
        <v>169.87129999999999</v>
      </c>
      <c r="D56">
        <v>34.0242</v>
      </c>
      <c r="E56">
        <v>55.924100000000003</v>
      </c>
      <c r="F56">
        <v>4.0300000000000002E-2</v>
      </c>
      <c r="G56">
        <v>6.3102999999999998</v>
      </c>
      <c r="H56">
        <v>0.70389999999999997</v>
      </c>
      <c r="I56">
        <v>177.2679</v>
      </c>
      <c r="J56">
        <v>9.3435000000000006</v>
      </c>
      <c r="K56">
        <v>1</v>
      </c>
      <c r="L56">
        <v>0</v>
      </c>
      <c r="M56">
        <v>4.4355000000000002</v>
      </c>
      <c r="N56" t="b">
        <v>0</v>
      </c>
      <c r="O56" t="b">
        <v>1</v>
      </c>
      <c r="P56">
        <v>41.63024126761259</v>
      </c>
      <c r="Q56">
        <v>691.10267734527588</v>
      </c>
    </row>
    <row r="57" spans="1:17" x14ac:dyDescent="0.25">
      <c r="A57">
        <v>-10</v>
      </c>
      <c r="B57">
        <v>1.0103200000000001</v>
      </c>
      <c r="C57">
        <v>167.36940000000001</v>
      </c>
      <c r="D57">
        <v>34.078699999999998</v>
      </c>
      <c r="E57">
        <v>55.393000000000001</v>
      </c>
      <c r="F57">
        <v>4.0399999999999998E-2</v>
      </c>
      <c r="G57">
        <v>6.3049999999999997</v>
      </c>
      <c r="H57">
        <v>0.69140000000000001</v>
      </c>
      <c r="I57">
        <v>175.58500000000001</v>
      </c>
      <c r="J57">
        <v>7.3777999999999997</v>
      </c>
      <c r="K57">
        <v>1</v>
      </c>
      <c r="L57">
        <v>0</v>
      </c>
      <c r="M57">
        <v>4.4398999999999997</v>
      </c>
      <c r="N57" t="b">
        <v>1</v>
      </c>
      <c r="O57" t="b">
        <v>1</v>
      </c>
      <c r="P57">
        <v>41.970251152075669</v>
      </c>
      <c r="Q57">
        <v>689.12218308448792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57.0852</v>
      </c>
      <c r="F58">
        <v>3.3399999999999999E-2</v>
      </c>
      <c r="G58">
        <v>6.3014000000000001</v>
      </c>
      <c r="H58">
        <v>0.69940000000000002</v>
      </c>
      <c r="I58">
        <v>177.10810000000001</v>
      </c>
      <c r="J58">
        <v>9.3613999999999997</v>
      </c>
      <c r="K58">
        <v>1</v>
      </c>
      <c r="L58">
        <v>0</v>
      </c>
      <c r="M58">
        <v>3.6724000000000001</v>
      </c>
      <c r="N58" t="b">
        <v>0</v>
      </c>
      <c r="O58" t="b">
        <v>0</v>
      </c>
      <c r="P58">
        <v>41.792645280061599</v>
      </c>
      <c r="Q58">
        <v>300.23309993743902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57.0471</v>
      </c>
      <c r="F59">
        <v>2.9399999999999999E-2</v>
      </c>
      <c r="G59">
        <v>6.3014000000000001</v>
      </c>
      <c r="H59">
        <v>0.69930000000000003</v>
      </c>
      <c r="I59">
        <v>178.1797</v>
      </c>
      <c r="J59">
        <v>8.2547999999999995</v>
      </c>
      <c r="K59">
        <v>1</v>
      </c>
      <c r="L59">
        <v>0</v>
      </c>
      <c r="M59">
        <v>3.2290999999999999</v>
      </c>
      <c r="N59" t="b">
        <v>1</v>
      </c>
      <c r="O59" t="b">
        <v>0</v>
      </c>
      <c r="P59">
        <v>41.970251152075669</v>
      </c>
      <c r="Q59">
        <v>270.11287307739258</v>
      </c>
    </row>
    <row r="60" spans="1:17" x14ac:dyDescent="0.25">
      <c r="A60">
        <v>-5</v>
      </c>
      <c r="B60">
        <v>1.0164800000000001</v>
      </c>
      <c r="C60">
        <v>168.3903</v>
      </c>
      <c r="D60">
        <v>34.036999999999999</v>
      </c>
      <c r="E60">
        <v>57.732199999999999</v>
      </c>
      <c r="F60">
        <v>4.0399999999999998E-2</v>
      </c>
      <c r="G60">
        <v>6.3071999999999999</v>
      </c>
      <c r="H60">
        <v>0.71340000000000003</v>
      </c>
      <c r="I60">
        <v>177.10810000000001</v>
      </c>
      <c r="J60">
        <v>9.3613999999999997</v>
      </c>
      <c r="K60">
        <v>1</v>
      </c>
      <c r="L60">
        <v>0</v>
      </c>
      <c r="M60">
        <v>4.4400000000000004</v>
      </c>
      <c r="N60" t="b">
        <v>0</v>
      </c>
      <c r="O60" t="b">
        <v>1</v>
      </c>
      <c r="P60">
        <v>41.792645280061599</v>
      </c>
      <c r="Q60">
        <v>1442.9514014720919</v>
      </c>
    </row>
    <row r="61" spans="1:17" x14ac:dyDescent="0.25">
      <c r="A61">
        <v>-5</v>
      </c>
      <c r="B61">
        <v>1.0081800000000001</v>
      </c>
      <c r="C61">
        <v>167.0153</v>
      </c>
      <c r="D61">
        <v>34.056399999999996</v>
      </c>
      <c r="E61">
        <v>57.444899999999997</v>
      </c>
      <c r="F61">
        <v>4.07E-2</v>
      </c>
      <c r="G61">
        <v>6.3042999999999996</v>
      </c>
      <c r="H61">
        <v>0.70630000000000004</v>
      </c>
      <c r="I61">
        <v>176.08860000000001</v>
      </c>
      <c r="J61">
        <v>8.2547999999999995</v>
      </c>
      <c r="K61">
        <v>1</v>
      </c>
      <c r="L61">
        <v>0</v>
      </c>
      <c r="M61">
        <v>4.4724000000000004</v>
      </c>
      <c r="N61" t="b">
        <v>1</v>
      </c>
      <c r="O61" t="b">
        <v>1</v>
      </c>
      <c r="P61">
        <v>41.970251152075669</v>
      </c>
      <c r="Q61">
        <v>525.5778534412384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58.259599999999999</v>
      </c>
      <c r="F62">
        <v>3.6299999999999999E-2</v>
      </c>
      <c r="G62">
        <v>6.2984999999999998</v>
      </c>
      <c r="H62">
        <v>0.70679999999999998</v>
      </c>
      <c r="I62">
        <v>176.94710000000001</v>
      </c>
      <c r="J62">
        <v>9.3790999999999993</v>
      </c>
      <c r="K62">
        <v>1</v>
      </c>
      <c r="L62">
        <v>0</v>
      </c>
      <c r="M62">
        <v>3.9902000000000002</v>
      </c>
      <c r="N62" t="b">
        <v>0</v>
      </c>
      <c r="O62" t="b">
        <v>0</v>
      </c>
      <c r="P62">
        <v>41.949955029238481</v>
      </c>
      <c r="Q62">
        <v>323.08744692802429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58.226700000000001</v>
      </c>
      <c r="F63">
        <v>3.2300000000000002E-2</v>
      </c>
      <c r="G63">
        <v>6.2984999999999998</v>
      </c>
      <c r="H63">
        <v>0.70679999999999998</v>
      </c>
      <c r="I63">
        <v>177.98240000000001</v>
      </c>
      <c r="J63">
        <v>9.1316000000000006</v>
      </c>
      <c r="K63">
        <v>1</v>
      </c>
      <c r="L63">
        <v>0</v>
      </c>
      <c r="M63">
        <v>3.5478000000000001</v>
      </c>
      <c r="N63" t="b">
        <v>1</v>
      </c>
      <c r="O63" t="b">
        <v>0</v>
      </c>
      <c r="P63">
        <v>41.970251152075669</v>
      </c>
      <c r="Q63">
        <v>333.29851603508001</v>
      </c>
    </row>
    <row r="64" spans="1:17" x14ac:dyDescent="0.25">
      <c r="A64">
        <v>0</v>
      </c>
      <c r="B64">
        <v>1.00908</v>
      </c>
      <c r="C64">
        <v>165.797</v>
      </c>
      <c r="D64">
        <v>34.006100000000004</v>
      </c>
      <c r="E64">
        <v>58.601999999999997</v>
      </c>
      <c r="F64">
        <v>4.0399999999999998E-2</v>
      </c>
      <c r="G64">
        <v>6.3017000000000003</v>
      </c>
      <c r="H64">
        <v>0.71460000000000001</v>
      </c>
      <c r="I64">
        <v>176.94710000000001</v>
      </c>
      <c r="J64">
        <v>9.3790999999999993</v>
      </c>
      <c r="K64">
        <v>1</v>
      </c>
      <c r="L64">
        <v>0</v>
      </c>
      <c r="M64">
        <v>4.4412000000000003</v>
      </c>
      <c r="N64" t="b">
        <v>0</v>
      </c>
      <c r="O64" t="b">
        <v>1</v>
      </c>
      <c r="P64">
        <v>41.949955029238481</v>
      </c>
      <c r="Q64">
        <v>1524.4201874732969</v>
      </c>
    </row>
    <row r="65" spans="1:17" x14ac:dyDescent="0.25">
      <c r="A65">
        <v>0</v>
      </c>
      <c r="B65">
        <v>1.0071699999999999</v>
      </c>
      <c r="C65">
        <v>165.48320000000001</v>
      </c>
      <c r="D65">
        <v>34.008800000000001</v>
      </c>
      <c r="E65">
        <v>58.539000000000001</v>
      </c>
      <c r="F65">
        <v>4.0399999999999998E-2</v>
      </c>
      <c r="G65">
        <v>6.3010000000000002</v>
      </c>
      <c r="H65">
        <v>0.71299999999999997</v>
      </c>
      <c r="I65">
        <v>176.73089999999999</v>
      </c>
      <c r="J65">
        <v>9.1316000000000006</v>
      </c>
      <c r="K65">
        <v>1</v>
      </c>
      <c r="L65">
        <v>0</v>
      </c>
      <c r="M65">
        <v>4.4401999999999999</v>
      </c>
      <c r="N65" t="b">
        <v>1</v>
      </c>
      <c r="O65" t="b">
        <v>1</v>
      </c>
      <c r="P65">
        <v>41.970251152075669</v>
      </c>
      <c r="Q65">
        <v>1546.5428493022921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57.874000000000002</v>
      </c>
      <c r="F66">
        <v>3.6400000000000002E-2</v>
      </c>
      <c r="G66">
        <v>6.2888999999999999</v>
      </c>
      <c r="H66">
        <v>0.6996</v>
      </c>
      <c r="I66">
        <v>176.78489999999999</v>
      </c>
      <c r="J66">
        <v>9.3963999999999999</v>
      </c>
      <c r="K66">
        <v>1</v>
      </c>
      <c r="L66">
        <v>0</v>
      </c>
      <c r="M66">
        <v>4.0058999999999996</v>
      </c>
      <c r="N66" t="b">
        <v>0</v>
      </c>
      <c r="O66" t="b">
        <v>0</v>
      </c>
      <c r="P66">
        <v>42.102078385823091</v>
      </c>
      <c r="Q66">
        <v>480.2365505695343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57.876399999999997</v>
      </c>
      <c r="F67">
        <v>3.56E-2</v>
      </c>
      <c r="G67">
        <v>6.2888999999999999</v>
      </c>
      <c r="H67">
        <v>0.6996</v>
      </c>
      <c r="I67">
        <v>177.00290000000001</v>
      </c>
      <c r="J67">
        <v>9.3630999999999993</v>
      </c>
      <c r="K67">
        <v>1</v>
      </c>
      <c r="L67">
        <v>0</v>
      </c>
      <c r="M67">
        <v>3.915</v>
      </c>
      <c r="N67" t="b">
        <v>1</v>
      </c>
      <c r="O67" t="b">
        <v>0</v>
      </c>
      <c r="P67">
        <v>42.084068030180873</v>
      </c>
      <c r="Q67">
        <v>461.35740375518799</v>
      </c>
    </row>
    <row r="68" spans="1:17" x14ac:dyDescent="0.25">
      <c r="A68">
        <v>5</v>
      </c>
      <c r="B68">
        <v>1.0084200000000001</v>
      </c>
      <c r="C68">
        <v>161.13210000000001</v>
      </c>
      <c r="D68">
        <v>33.825299999999999</v>
      </c>
      <c r="E68">
        <v>58.151600000000002</v>
      </c>
      <c r="F68">
        <v>4.0399999999999998E-2</v>
      </c>
      <c r="G68">
        <v>6.2918000000000003</v>
      </c>
      <c r="H68">
        <v>0.70679999999999998</v>
      </c>
      <c r="I68">
        <v>176.78489999999999</v>
      </c>
      <c r="J68">
        <v>9.3963999999999999</v>
      </c>
      <c r="K68">
        <v>1</v>
      </c>
      <c r="L68">
        <v>0</v>
      </c>
      <c r="M68">
        <v>4.4423000000000004</v>
      </c>
      <c r="N68" t="b">
        <v>0</v>
      </c>
      <c r="O68" t="b">
        <v>1</v>
      </c>
      <c r="P68">
        <v>42.102078385823091</v>
      </c>
      <c r="Q68">
        <v>1996.3983359336851</v>
      </c>
    </row>
    <row r="69" spans="1:17" x14ac:dyDescent="0.25">
      <c r="A69">
        <v>5</v>
      </c>
      <c r="B69">
        <v>1.00848</v>
      </c>
      <c r="C69">
        <v>161.14169999999999</v>
      </c>
      <c r="D69">
        <v>33.825200000000002</v>
      </c>
      <c r="E69">
        <v>58.155799999999999</v>
      </c>
      <c r="F69">
        <v>4.0399999999999998E-2</v>
      </c>
      <c r="G69">
        <v>6.2918000000000003</v>
      </c>
      <c r="H69">
        <v>0.70689999999999997</v>
      </c>
      <c r="I69">
        <v>176.79349999999999</v>
      </c>
      <c r="J69">
        <v>9.3630999999999993</v>
      </c>
      <c r="K69">
        <v>1</v>
      </c>
      <c r="L69">
        <v>0</v>
      </c>
      <c r="M69">
        <v>4.4442000000000004</v>
      </c>
      <c r="N69" t="b">
        <v>1</v>
      </c>
      <c r="O69" t="b">
        <v>1</v>
      </c>
      <c r="P69">
        <v>42.084068030180873</v>
      </c>
      <c r="Q69">
        <v>1874.285126924515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57.496400000000001</v>
      </c>
      <c r="F70">
        <v>3.6900000000000002E-2</v>
      </c>
      <c r="G70">
        <v>6.2831999999999999</v>
      </c>
      <c r="H70">
        <v>0.69440000000000002</v>
      </c>
      <c r="I70">
        <v>176.10499999999999</v>
      </c>
      <c r="J70">
        <v>9.3664000000000005</v>
      </c>
      <c r="K70">
        <v>1</v>
      </c>
      <c r="L70">
        <v>0</v>
      </c>
      <c r="M70">
        <v>4.0529999999999999</v>
      </c>
      <c r="N70" t="b">
        <v>0</v>
      </c>
      <c r="O70" t="b">
        <v>0</v>
      </c>
      <c r="P70">
        <v>42.137509552822813</v>
      </c>
      <c r="Q70">
        <v>557.44255352020264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57.497</v>
      </c>
      <c r="F71">
        <v>3.6999999999999998E-2</v>
      </c>
      <c r="G71">
        <v>6.2831999999999999</v>
      </c>
      <c r="H71">
        <v>0.69440000000000002</v>
      </c>
      <c r="I71">
        <v>176.06630000000001</v>
      </c>
      <c r="J71">
        <v>9.3331</v>
      </c>
      <c r="K71">
        <v>1</v>
      </c>
      <c r="L71">
        <v>0</v>
      </c>
      <c r="M71">
        <v>4.0686</v>
      </c>
      <c r="N71" t="b">
        <v>1</v>
      </c>
      <c r="O71" t="b">
        <v>0</v>
      </c>
      <c r="P71">
        <v>42.119550124135628</v>
      </c>
      <c r="Q71">
        <v>520.0368959903717</v>
      </c>
    </row>
    <row r="72" spans="1:17" x14ac:dyDescent="0.25">
      <c r="A72">
        <v>8</v>
      </c>
      <c r="B72">
        <v>1.00746</v>
      </c>
      <c r="C72">
        <v>158.24809999999999</v>
      </c>
      <c r="D72">
        <v>33.697499999999998</v>
      </c>
      <c r="E72">
        <v>57.731999999999999</v>
      </c>
      <c r="F72">
        <v>4.0399999999999998E-2</v>
      </c>
      <c r="G72">
        <v>6.2857000000000003</v>
      </c>
      <c r="H72">
        <v>0.70079999999999998</v>
      </c>
      <c r="I72">
        <v>176.10499999999999</v>
      </c>
      <c r="J72">
        <v>9.3664000000000005</v>
      </c>
      <c r="K72">
        <v>1</v>
      </c>
      <c r="L72">
        <v>0</v>
      </c>
      <c r="M72">
        <v>4.4424999999999999</v>
      </c>
      <c r="N72" t="b">
        <v>0</v>
      </c>
      <c r="O72" t="b">
        <v>1</v>
      </c>
      <c r="P72">
        <v>42.137509552822813</v>
      </c>
      <c r="Q72">
        <v>2677.31078338623</v>
      </c>
    </row>
    <row r="73" spans="1:17" x14ac:dyDescent="0.25">
      <c r="A73">
        <v>8</v>
      </c>
      <c r="B73">
        <v>1.00759</v>
      </c>
      <c r="C73">
        <v>158.2679</v>
      </c>
      <c r="D73">
        <v>33.697400000000002</v>
      </c>
      <c r="E73">
        <v>57.730899999999998</v>
      </c>
      <c r="F73">
        <v>4.0399999999999998E-2</v>
      </c>
      <c r="G73">
        <v>6.2857000000000003</v>
      </c>
      <c r="H73">
        <v>0.70089999999999997</v>
      </c>
      <c r="I73">
        <v>176.11279999999999</v>
      </c>
      <c r="J73">
        <v>9.3331</v>
      </c>
      <c r="K73">
        <v>1</v>
      </c>
      <c r="L73">
        <v>0</v>
      </c>
      <c r="M73">
        <v>4.4412000000000003</v>
      </c>
      <c r="N73" t="b">
        <v>1</v>
      </c>
      <c r="O73" t="b">
        <v>1</v>
      </c>
      <c r="P73">
        <v>42.119550124135628</v>
      </c>
      <c r="Q73">
        <v>2272.154848337173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49.358400000000003</v>
      </c>
      <c r="F74">
        <v>0.1217</v>
      </c>
      <c r="G74">
        <v>6.3014000000000001</v>
      </c>
      <c r="H74">
        <v>1.1186</v>
      </c>
      <c r="I74">
        <v>149.43559999999999</v>
      </c>
      <c r="J74">
        <v>0</v>
      </c>
      <c r="K74">
        <v>2</v>
      </c>
      <c r="L74">
        <v>0</v>
      </c>
      <c r="M74">
        <v>13.3827</v>
      </c>
      <c r="N74" t="b">
        <v>0</v>
      </c>
      <c r="O74" t="b">
        <v>0</v>
      </c>
      <c r="P74">
        <v>0</v>
      </c>
      <c r="Q74">
        <v>316.79501366615301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48.297899999999998</v>
      </c>
      <c r="F75">
        <v>0.107</v>
      </c>
      <c r="G75">
        <v>6.3014000000000001</v>
      </c>
      <c r="H75">
        <v>1.1182000000000001</v>
      </c>
      <c r="I75">
        <v>153.49449999999999</v>
      </c>
      <c r="J75">
        <v>0</v>
      </c>
      <c r="K75">
        <v>2</v>
      </c>
      <c r="L75">
        <v>0</v>
      </c>
      <c r="M75">
        <v>11.767799999999999</v>
      </c>
      <c r="N75" t="b">
        <v>1</v>
      </c>
      <c r="O75" t="b">
        <v>0</v>
      </c>
      <c r="P75">
        <v>0</v>
      </c>
      <c r="Q75">
        <v>363.36688590049738</v>
      </c>
    </row>
    <row r="76" spans="1:17" x14ac:dyDescent="0.25">
      <c r="A76">
        <v>-29</v>
      </c>
      <c r="B76">
        <v>0.78971999999999998</v>
      </c>
      <c r="C76">
        <v>130.82419999999999</v>
      </c>
      <c r="D76">
        <v>31.7438</v>
      </c>
      <c r="E76">
        <v>40.5443</v>
      </c>
      <c r="F76">
        <v>4.0300000000000002E-2</v>
      </c>
      <c r="G76">
        <v>6.2275</v>
      </c>
      <c r="H76">
        <v>2.6191</v>
      </c>
      <c r="I76">
        <v>149.38310000000001</v>
      </c>
      <c r="J76">
        <v>0</v>
      </c>
      <c r="K76">
        <v>2</v>
      </c>
      <c r="L76">
        <v>0</v>
      </c>
      <c r="M76">
        <v>4.4328000000000003</v>
      </c>
      <c r="N76" t="b">
        <v>0</v>
      </c>
      <c r="O76" t="b">
        <v>1</v>
      </c>
      <c r="P76">
        <v>0</v>
      </c>
      <c r="Q76">
        <v>1313.595105409622</v>
      </c>
    </row>
    <row r="77" spans="1:17" x14ac:dyDescent="0.25">
      <c r="A77">
        <v>-29</v>
      </c>
      <c r="B77">
        <v>0.82515000000000005</v>
      </c>
      <c r="C77">
        <v>136.69409999999999</v>
      </c>
      <c r="D77">
        <v>32.264600000000002</v>
      </c>
      <c r="E77">
        <v>41.228099999999998</v>
      </c>
      <c r="F77">
        <v>4.0300000000000002E-2</v>
      </c>
      <c r="G77">
        <v>6.2398999999999996</v>
      </c>
      <c r="H77">
        <v>2.6696</v>
      </c>
      <c r="I77">
        <v>153.49449999999999</v>
      </c>
      <c r="J77">
        <v>0</v>
      </c>
      <c r="K77">
        <v>2</v>
      </c>
      <c r="L77">
        <v>0</v>
      </c>
      <c r="M77">
        <v>4.4356999999999998</v>
      </c>
      <c r="N77" t="b">
        <v>1</v>
      </c>
      <c r="O77" t="b">
        <v>1</v>
      </c>
      <c r="P77">
        <v>0</v>
      </c>
      <c r="Q77">
        <v>1628.968445539474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49.060699999999997</v>
      </c>
      <c r="F78">
        <v>0.1016</v>
      </c>
      <c r="G78">
        <v>6.3014000000000001</v>
      </c>
      <c r="H78">
        <v>1.0295000000000001</v>
      </c>
      <c r="I78">
        <v>155.64019999999999</v>
      </c>
      <c r="J78">
        <v>0</v>
      </c>
      <c r="K78">
        <v>2</v>
      </c>
      <c r="L78">
        <v>0</v>
      </c>
      <c r="M78">
        <v>11.1715</v>
      </c>
      <c r="N78" t="b">
        <v>0</v>
      </c>
      <c r="O78" t="b">
        <v>0</v>
      </c>
      <c r="P78">
        <v>0</v>
      </c>
      <c r="Q78">
        <v>309.15630412101751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48.092100000000002</v>
      </c>
      <c r="F79">
        <v>8.6999999999999994E-2</v>
      </c>
      <c r="G79">
        <v>6.3014000000000001</v>
      </c>
      <c r="H79">
        <v>1.0299</v>
      </c>
      <c r="I79">
        <v>159.69200000000001</v>
      </c>
      <c r="J79">
        <v>0</v>
      </c>
      <c r="K79">
        <v>2</v>
      </c>
      <c r="L79">
        <v>0</v>
      </c>
      <c r="M79">
        <v>9.5690000000000008</v>
      </c>
      <c r="N79" t="b">
        <v>1</v>
      </c>
      <c r="O79" t="b">
        <v>0</v>
      </c>
      <c r="P79">
        <v>0</v>
      </c>
      <c r="Q79">
        <v>329.23662066459661</v>
      </c>
    </row>
    <row r="80" spans="1:17" x14ac:dyDescent="0.25">
      <c r="A80">
        <v>-25</v>
      </c>
      <c r="B80">
        <v>0.83677000000000001</v>
      </c>
      <c r="C80">
        <v>138.6199</v>
      </c>
      <c r="D80">
        <v>32.442</v>
      </c>
      <c r="E80">
        <v>42.469200000000001</v>
      </c>
      <c r="F80">
        <v>3.9899999999999998E-2</v>
      </c>
      <c r="G80">
        <v>6.2439999999999998</v>
      </c>
      <c r="H80">
        <v>2.6614</v>
      </c>
      <c r="I80">
        <v>155.58920000000001</v>
      </c>
      <c r="J80">
        <v>0</v>
      </c>
      <c r="K80">
        <v>2</v>
      </c>
      <c r="L80">
        <v>0</v>
      </c>
      <c r="M80">
        <v>4.3872999999999998</v>
      </c>
      <c r="N80" t="b">
        <v>0</v>
      </c>
      <c r="O80" t="b">
        <v>1</v>
      </c>
      <c r="P80">
        <v>0</v>
      </c>
      <c r="Q80">
        <v>602.57790613174438</v>
      </c>
    </row>
    <row r="81" spans="1:17" x14ac:dyDescent="0.25">
      <c r="A81">
        <v>-25</v>
      </c>
      <c r="B81">
        <v>0.87353999999999998</v>
      </c>
      <c r="C81">
        <v>144.71080000000001</v>
      </c>
      <c r="D81">
        <v>32.970399999999998</v>
      </c>
      <c r="E81">
        <v>43.167400000000001</v>
      </c>
      <c r="F81">
        <v>3.9800000000000002E-2</v>
      </c>
      <c r="G81">
        <v>6.2568999999999999</v>
      </c>
      <c r="H81">
        <v>2.4929000000000001</v>
      </c>
      <c r="I81">
        <v>159.69200000000001</v>
      </c>
      <c r="J81">
        <v>0</v>
      </c>
      <c r="K81">
        <v>2</v>
      </c>
      <c r="L81">
        <v>0</v>
      </c>
      <c r="M81">
        <v>4.3799000000000001</v>
      </c>
      <c r="N81" t="b">
        <v>1</v>
      </c>
      <c r="O81" t="b">
        <v>1</v>
      </c>
      <c r="P81">
        <v>0</v>
      </c>
      <c r="Q81">
        <v>646.68205189704895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50.702800000000003</v>
      </c>
      <c r="F82">
        <v>8.8599999999999998E-2</v>
      </c>
      <c r="G82">
        <v>6.3014000000000001</v>
      </c>
      <c r="H82">
        <v>0.91469999999999996</v>
      </c>
      <c r="I82">
        <v>160.00649999999999</v>
      </c>
      <c r="J82">
        <v>0</v>
      </c>
      <c r="K82">
        <v>2</v>
      </c>
      <c r="L82">
        <v>0</v>
      </c>
      <c r="M82">
        <v>9.7452000000000005</v>
      </c>
      <c r="N82" t="b">
        <v>0</v>
      </c>
      <c r="O82" t="b">
        <v>0</v>
      </c>
      <c r="P82">
        <v>0</v>
      </c>
      <c r="Q82">
        <v>305.29239058494568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49.920200000000001</v>
      </c>
      <c r="F83">
        <v>7.6100000000000001E-2</v>
      </c>
      <c r="G83">
        <v>6.3014000000000001</v>
      </c>
      <c r="H83">
        <v>0.91439999999999999</v>
      </c>
      <c r="I83">
        <v>163.4958</v>
      </c>
      <c r="J83">
        <v>0</v>
      </c>
      <c r="K83">
        <v>2</v>
      </c>
      <c r="L83">
        <v>0</v>
      </c>
      <c r="M83">
        <v>8.3622999999999994</v>
      </c>
      <c r="N83" t="b">
        <v>1</v>
      </c>
      <c r="O83" t="b">
        <v>0</v>
      </c>
      <c r="P83">
        <v>0</v>
      </c>
      <c r="Q83">
        <v>281.85298418998718</v>
      </c>
    </row>
    <row r="84" spans="1:17" x14ac:dyDescent="0.25">
      <c r="A84">
        <v>-20</v>
      </c>
      <c r="B84">
        <v>0.87117999999999995</v>
      </c>
      <c r="C84">
        <v>144.31960000000001</v>
      </c>
      <c r="D84">
        <v>32.945999999999998</v>
      </c>
      <c r="E84">
        <v>45.490499999999997</v>
      </c>
      <c r="F84">
        <v>4.0300000000000002E-2</v>
      </c>
      <c r="G84">
        <v>6.2561</v>
      </c>
      <c r="H84">
        <v>2.4197000000000002</v>
      </c>
      <c r="I84">
        <v>159.95830000000001</v>
      </c>
      <c r="J84">
        <v>0</v>
      </c>
      <c r="K84">
        <v>2</v>
      </c>
      <c r="L84">
        <v>0</v>
      </c>
      <c r="M84">
        <v>4.4347000000000003</v>
      </c>
      <c r="N84" t="b">
        <v>0</v>
      </c>
      <c r="O84" t="b">
        <v>1</v>
      </c>
      <c r="P84">
        <v>0</v>
      </c>
      <c r="Q84">
        <v>1165.920869827271</v>
      </c>
    </row>
    <row r="85" spans="1:17" x14ac:dyDescent="0.25">
      <c r="A85">
        <v>-20</v>
      </c>
      <c r="B85">
        <v>0.90388000000000002</v>
      </c>
      <c r="C85">
        <v>149.7373</v>
      </c>
      <c r="D85">
        <v>33.3797</v>
      </c>
      <c r="E85">
        <v>46.131599999999999</v>
      </c>
      <c r="F85">
        <v>0.04</v>
      </c>
      <c r="G85">
        <v>6.2675999999999998</v>
      </c>
      <c r="H85">
        <v>2.0493999999999999</v>
      </c>
      <c r="I85">
        <v>163.4958</v>
      </c>
      <c r="J85">
        <v>0</v>
      </c>
      <c r="K85">
        <v>2</v>
      </c>
      <c r="L85">
        <v>0</v>
      </c>
      <c r="M85">
        <v>4.4002999999999997</v>
      </c>
      <c r="N85" t="b">
        <v>1</v>
      </c>
      <c r="O85" t="b">
        <v>1</v>
      </c>
      <c r="P85">
        <v>0</v>
      </c>
      <c r="Q85">
        <v>596.07053589820862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53.491100000000003</v>
      </c>
      <c r="F86">
        <v>9.3100000000000002E-2</v>
      </c>
      <c r="G86">
        <v>6.3014000000000001</v>
      </c>
      <c r="H86">
        <v>0.80069999999999997</v>
      </c>
      <c r="I86">
        <v>159.7235</v>
      </c>
      <c r="J86">
        <v>0</v>
      </c>
      <c r="K86">
        <v>2</v>
      </c>
      <c r="L86">
        <v>0</v>
      </c>
      <c r="M86">
        <v>10.236599999999999</v>
      </c>
      <c r="N86" t="b">
        <v>0</v>
      </c>
      <c r="O86" t="b">
        <v>0</v>
      </c>
      <c r="P86">
        <v>0</v>
      </c>
      <c r="Q86">
        <v>221.21605896949771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52.890799999999999</v>
      </c>
      <c r="F87">
        <v>8.3400000000000002E-2</v>
      </c>
      <c r="G87">
        <v>6.3014000000000001</v>
      </c>
      <c r="H87">
        <v>0.8004</v>
      </c>
      <c r="I87">
        <v>162.4042</v>
      </c>
      <c r="J87">
        <v>0</v>
      </c>
      <c r="K87">
        <v>2</v>
      </c>
      <c r="L87">
        <v>0</v>
      </c>
      <c r="M87">
        <v>9.1655999999999995</v>
      </c>
      <c r="N87" t="b">
        <v>1</v>
      </c>
      <c r="O87" t="b">
        <v>0</v>
      </c>
      <c r="P87">
        <v>0</v>
      </c>
      <c r="Q87">
        <v>228.8639996051788</v>
      </c>
    </row>
    <row r="88" spans="1:17" x14ac:dyDescent="0.25">
      <c r="A88">
        <v>-15</v>
      </c>
      <c r="B88">
        <v>0.86153999999999997</v>
      </c>
      <c r="C88">
        <v>142.7234</v>
      </c>
      <c r="D88">
        <v>32.813400000000001</v>
      </c>
      <c r="E88">
        <v>47.664299999999997</v>
      </c>
      <c r="F88">
        <v>4.0300000000000002E-2</v>
      </c>
      <c r="G88">
        <v>6.2526999999999999</v>
      </c>
      <c r="H88">
        <v>2.3912</v>
      </c>
      <c r="I88">
        <v>159.67850000000001</v>
      </c>
      <c r="J88">
        <v>0</v>
      </c>
      <c r="K88">
        <v>2</v>
      </c>
      <c r="L88">
        <v>0</v>
      </c>
      <c r="M88">
        <v>4.4341999999999997</v>
      </c>
      <c r="N88" t="b">
        <v>0</v>
      </c>
      <c r="O88" t="b">
        <v>1</v>
      </c>
      <c r="P88">
        <v>0</v>
      </c>
      <c r="Q88">
        <v>820.91416931152344</v>
      </c>
    </row>
    <row r="89" spans="1:17" x14ac:dyDescent="0.25">
      <c r="A89">
        <v>-15</v>
      </c>
      <c r="B89">
        <v>0.88673000000000002</v>
      </c>
      <c r="C89">
        <v>146.89500000000001</v>
      </c>
      <c r="D89">
        <v>33.162100000000002</v>
      </c>
      <c r="E89">
        <v>48.204799999999999</v>
      </c>
      <c r="F89">
        <v>4.02E-2</v>
      </c>
      <c r="G89">
        <v>6.2615999999999996</v>
      </c>
      <c r="H89">
        <v>2.1030000000000002</v>
      </c>
      <c r="I89">
        <v>162.4042</v>
      </c>
      <c r="J89">
        <v>0</v>
      </c>
      <c r="K89">
        <v>2</v>
      </c>
      <c r="L89">
        <v>0</v>
      </c>
      <c r="M89">
        <v>4.4146999999999998</v>
      </c>
      <c r="N89" t="b">
        <v>1</v>
      </c>
      <c r="O89" t="b">
        <v>1</v>
      </c>
      <c r="P89">
        <v>0</v>
      </c>
      <c r="Q89">
        <v>492.08893132209778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56.079300000000003</v>
      </c>
      <c r="F90">
        <v>9.64E-2</v>
      </c>
      <c r="G90">
        <v>6.3014000000000001</v>
      </c>
      <c r="H90">
        <v>0.68810000000000004</v>
      </c>
      <c r="I90">
        <v>159.44130000000001</v>
      </c>
      <c r="J90">
        <v>0</v>
      </c>
      <c r="K90">
        <v>2</v>
      </c>
      <c r="L90">
        <v>0</v>
      </c>
      <c r="M90">
        <v>10.593500000000001</v>
      </c>
      <c r="N90" t="b">
        <v>0</v>
      </c>
      <c r="O90" t="b">
        <v>0</v>
      </c>
      <c r="P90">
        <v>0</v>
      </c>
      <c r="Q90">
        <v>229.30057406425479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55.710299999999997</v>
      </c>
      <c r="F91">
        <v>8.9800000000000005E-2</v>
      </c>
      <c r="G91">
        <v>6.3014000000000001</v>
      </c>
      <c r="H91">
        <v>0.68820000000000003</v>
      </c>
      <c r="I91">
        <v>161.31030000000001</v>
      </c>
      <c r="J91">
        <v>0</v>
      </c>
      <c r="K91">
        <v>2</v>
      </c>
      <c r="L91">
        <v>0</v>
      </c>
      <c r="M91">
        <v>9.8735999999999997</v>
      </c>
      <c r="N91" t="b">
        <v>1</v>
      </c>
      <c r="O91" t="b">
        <v>0</v>
      </c>
      <c r="P91">
        <v>0</v>
      </c>
      <c r="Q91">
        <v>288.69999718666082</v>
      </c>
    </row>
    <row r="92" spans="1:17" x14ac:dyDescent="0.25">
      <c r="A92">
        <v>-10</v>
      </c>
      <c r="B92">
        <v>0.85135000000000005</v>
      </c>
      <c r="C92">
        <v>141.03450000000001</v>
      </c>
      <c r="D92">
        <v>32.659199999999998</v>
      </c>
      <c r="E92">
        <v>49.761600000000001</v>
      </c>
      <c r="F92">
        <v>4.0399999999999998E-2</v>
      </c>
      <c r="G92">
        <v>6.2491000000000003</v>
      </c>
      <c r="H92">
        <v>2.3496999999999999</v>
      </c>
      <c r="I92">
        <v>159.39949999999999</v>
      </c>
      <c r="J92">
        <v>0</v>
      </c>
      <c r="K92">
        <v>2</v>
      </c>
      <c r="L92">
        <v>0</v>
      </c>
      <c r="M92">
        <v>4.4455999999999998</v>
      </c>
      <c r="N92" t="b">
        <v>0</v>
      </c>
      <c r="O92" t="b">
        <v>1</v>
      </c>
      <c r="P92">
        <v>0</v>
      </c>
      <c r="Q92">
        <v>499.01546239852911</v>
      </c>
    </row>
    <row r="93" spans="1:17" x14ac:dyDescent="0.25">
      <c r="A93">
        <v>-10</v>
      </c>
      <c r="B93">
        <v>0.86872000000000005</v>
      </c>
      <c r="C93">
        <v>143.91149999999999</v>
      </c>
      <c r="D93">
        <v>32.907299999999999</v>
      </c>
      <c r="E93">
        <v>50.179099999999998</v>
      </c>
      <c r="F93">
        <v>4.0399999999999998E-2</v>
      </c>
      <c r="G93">
        <v>6.2552000000000003</v>
      </c>
      <c r="H93">
        <v>2.1472000000000002</v>
      </c>
      <c r="I93">
        <v>161.31030000000001</v>
      </c>
      <c r="J93">
        <v>0</v>
      </c>
      <c r="K93">
        <v>2</v>
      </c>
      <c r="L93">
        <v>0</v>
      </c>
      <c r="M93">
        <v>4.4420000000000002</v>
      </c>
      <c r="N93" t="b">
        <v>1</v>
      </c>
      <c r="O93" t="b">
        <v>1</v>
      </c>
      <c r="P93">
        <v>0</v>
      </c>
      <c r="Q93">
        <v>532.78631114959717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58.344700000000003</v>
      </c>
      <c r="F94">
        <v>0.1012</v>
      </c>
      <c r="G94">
        <v>6.3014000000000001</v>
      </c>
      <c r="H94">
        <v>0.6996</v>
      </c>
      <c r="I94">
        <v>159.15989999999999</v>
      </c>
      <c r="J94">
        <v>0</v>
      </c>
      <c r="K94">
        <v>2</v>
      </c>
      <c r="L94">
        <v>0</v>
      </c>
      <c r="M94">
        <v>11.1235</v>
      </c>
      <c r="N94" t="b">
        <v>0</v>
      </c>
      <c r="O94" t="b">
        <v>0</v>
      </c>
      <c r="P94">
        <v>0</v>
      </c>
      <c r="Q94">
        <v>262.32761549949652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58.164700000000003</v>
      </c>
      <c r="F95">
        <v>9.7199999999999995E-2</v>
      </c>
      <c r="G95">
        <v>6.3014000000000001</v>
      </c>
      <c r="H95">
        <v>0.6996</v>
      </c>
      <c r="I95">
        <v>160.21430000000001</v>
      </c>
      <c r="J95">
        <v>0</v>
      </c>
      <c r="K95">
        <v>2</v>
      </c>
      <c r="L95">
        <v>0</v>
      </c>
      <c r="M95">
        <v>10.6812</v>
      </c>
      <c r="N95" t="b">
        <v>1</v>
      </c>
      <c r="O95" t="b">
        <v>0</v>
      </c>
      <c r="P95">
        <v>0</v>
      </c>
      <c r="Q95">
        <v>238.85584616661069</v>
      </c>
    </row>
    <row r="96" spans="1:17" x14ac:dyDescent="0.25">
      <c r="A96">
        <v>-5</v>
      </c>
      <c r="B96">
        <v>0.84519999999999995</v>
      </c>
      <c r="C96">
        <v>140.0162</v>
      </c>
      <c r="D96">
        <v>32.545099999999998</v>
      </c>
      <c r="E96">
        <v>51.704099999999997</v>
      </c>
      <c r="F96">
        <v>4.0399999999999998E-2</v>
      </c>
      <c r="G96">
        <v>6.2469999999999999</v>
      </c>
      <c r="H96">
        <v>2.2435999999999998</v>
      </c>
      <c r="I96">
        <v>159.1215</v>
      </c>
      <c r="J96">
        <v>0</v>
      </c>
      <c r="K96">
        <v>2</v>
      </c>
      <c r="L96">
        <v>0</v>
      </c>
      <c r="M96">
        <v>4.4406999999999996</v>
      </c>
      <c r="N96" t="b">
        <v>0</v>
      </c>
      <c r="O96" t="b">
        <v>1</v>
      </c>
      <c r="P96">
        <v>0</v>
      </c>
      <c r="Q96">
        <v>1176.0424516201019</v>
      </c>
    </row>
    <row r="97" spans="1:17" x14ac:dyDescent="0.25">
      <c r="A97">
        <v>-5</v>
      </c>
      <c r="B97">
        <v>0.85536000000000001</v>
      </c>
      <c r="C97">
        <v>141.69909999999999</v>
      </c>
      <c r="D97">
        <v>32.692300000000003</v>
      </c>
      <c r="E97">
        <v>51.981400000000001</v>
      </c>
      <c r="F97">
        <v>4.0399999999999998E-2</v>
      </c>
      <c r="G97">
        <v>6.2504999999999997</v>
      </c>
      <c r="H97">
        <v>2.1156999999999999</v>
      </c>
      <c r="I97">
        <v>160.21430000000001</v>
      </c>
      <c r="J97">
        <v>0</v>
      </c>
      <c r="K97">
        <v>2</v>
      </c>
      <c r="L97">
        <v>0</v>
      </c>
      <c r="M97">
        <v>4.4412000000000003</v>
      </c>
      <c r="N97" t="b">
        <v>1</v>
      </c>
      <c r="O97" t="b">
        <v>1</v>
      </c>
      <c r="P97">
        <v>0</v>
      </c>
      <c r="Q97">
        <v>1223.828275918961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59.521599999999999</v>
      </c>
      <c r="F98">
        <v>0.107</v>
      </c>
      <c r="G98">
        <v>6.2984999999999998</v>
      </c>
      <c r="H98">
        <v>0.70689999999999997</v>
      </c>
      <c r="I98">
        <v>158.87950000000001</v>
      </c>
      <c r="J98">
        <v>0</v>
      </c>
      <c r="K98">
        <v>2</v>
      </c>
      <c r="L98">
        <v>0</v>
      </c>
      <c r="M98">
        <v>11.764200000000001</v>
      </c>
      <c r="N98" t="b">
        <v>0</v>
      </c>
      <c r="O98" t="b">
        <v>0</v>
      </c>
      <c r="P98">
        <v>0</v>
      </c>
      <c r="Q98">
        <v>284.93591213226318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59.502299999999998</v>
      </c>
      <c r="F99">
        <v>0.1061</v>
      </c>
      <c r="G99">
        <v>6.2984999999999998</v>
      </c>
      <c r="H99">
        <v>0.70689999999999997</v>
      </c>
      <c r="I99">
        <v>159.11670000000001</v>
      </c>
      <c r="J99">
        <v>0</v>
      </c>
      <c r="K99">
        <v>2</v>
      </c>
      <c r="L99">
        <v>0</v>
      </c>
      <c r="M99">
        <v>11.662800000000001</v>
      </c>
      <c r="N99" t="b">
        <v>1</v>
      </c>
      <c r="O99" t="b">
        <v>0</v>
      </c>
      <c r="P99">
        <v>0</v>
      </c>
      <c r="Q99">
        <v>292.8595278263092</v>
      </c>
    </row>
    <row r="100" spans="1:17" x14ac:dyDescent="0.25">
      <c r="A100">
        <v>0</v>
      </c>
      <c r="B100">
        <v>0.84099999999999997</v>
      </c>
      <c r="C100">
        <v>138.1807</v>
      </c>
      <c r="D100">
        <v>32.437100000000001</v>
      </c>
      <c r="E100">
        <v>52.911000000000001</v>
      </c>
      <c r="F100">
        <v>4.0399999999999998E-2</v>
      </c>
      <c r="G100">
        <v>6.2431000000000001</v>
      </c>
      <c r="H100">
        <v>2.2248000000000001</v>
      </c>
      <c r="I100">
        <v>158.84450000000001</v>
      </c>
      <c r="J100">
        <v>0</v>
      </c>
      <c r="K100">
        <v>2</v>
      </c>
      <c r="L100">
        <v>0</v>
      </c>
      <c r="M100">
        <v>4.4444999999999997</v>
      </c>
      <c r="N100" t="b">
        <v>0</v>
      </c>
      <c r="O100" t="b">
        <v>1</v>
      </c>
      <c r="P100">
        <v>0</v>
      </c>
      <c r="Q100">
        <v>1235.649434566498</v>
      </c>
    </row>
    <row r="101" spans="1:17" x14ac:dyDescent="0.25">
      <c r="A101">
        <v>0</v>
      </c>
      <c r="B101">
        <v>0.84453</v>
      </c>
      <c r="C101">
        <v>138.76089999999999</v>
      </c>
      <c r="D101">
        <v>32.488599999999998</v>
      </c>
      <c r="E101">
        <v>53.027099999999997</v>
      </c>
      <c r="F101">
        <v>4.0800000000000003E-2</v>
      </c>
      <c r="G101">
        <v>6.2443</v>
      </c>
      <c r="H101">
        <v>2.1806000000000001</v>
      </c>
      <c r="I101">
        <v>159.11670000000001</v>
      </c>
      <c r="J101">
        <v>0</v>
      </c>
      <c r="K101">
        <v>2</v>
      </c>
      <c r="L101">
        <v>0</v>
      </c>
      <c r="M101">
        <v>4.4866000000000001</v>
      </c>
      <c r="N101" t="b">
        <v>1</v>
      </c>
      <c r="O101" t="b">
        <v>1</v>
      </c>
      <c r="P101">
        <v>0</v>
      </c>
      <c r="Q101">
        <v>522.68158960342407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58.726100000000002</v>
      </c>
      <c r="F102">
        <v>0.1087</v>
      </c>
      <c r="G102">
        <v>6.2888999999999999</v>
      </c>
      <c r="H102">
        <v>0.69969999999999999</v>
      </c>
      <c r="I102">
        <v>158.6</v>
      </c>
      <c r="J102">
        <v>0</v>
      </c>
      <c r="K102">
        <v>2</v>
      </c>
      <c r="L102">
        <v>0</v>
      </c>
      <c r="M102">
        <v>11.9557</v>
      </c>
      <c r="N102" t="b">
        <v>0</v>
      </c>
      <c r="O102" t="b">
        <v>0</v>
      </c>
      <c r="P102">
        <v>0</v>
      </c>
      <c r="Q102">
        <v>401.09405732154852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58.725499999999997</v>
      </c>
      <c r="F103">
        <v>0.1086</v>
      </c>
      <c r="G103">
        <v>6.2888999999999999</v>
      </c>
      <c r="H103">
        <v>0.69969999999999999</v>
      </c>
      <c r="I103">
        <v>158.63310000000001</v>
      </c>
      <c r="J103">
        <v>0</v>
      </c>
      <c r="K103">
        <v>2</v>
      </c>
      <c r="L103">
        <v>0</v>
      </c>
      <c r="M103">
        <v>11.9384</v>
      </c>
      <c r="N103" t="b">
        <v>1</v>
      </c>
      <c r="O103" t="b">
        <v>0</v>
      </c>
      <c r="P103">
        <v>0</v>
      </c>
      <c r="Q103">
        <v>451.3567316532135</v>
      </c>
    </row>
    <row r="104" spans="1:17" x14ac:dyDescent="0.25">
      <c r="A104">
        <v>5</v>
      </c>
      <c r="B104">
        <v>0.84326000000000001</v>
      </c>
      <c r="C104">
        <v>134.74180000000001</v>
      </c>
      <c r="D104">
        <v>32.296399999999998</v>
      </c>
      <c r="E104">
        <v>53.0426</v>
      </c>
      <c r="F104">
        <v>4.1000000000000002E-2</v>
      </c>
      <c r="G104">
        <v>6.2358000000000002</v>
      </c>
      <c r="H104">
        <v>2.3138000000000001</v>
      </c>
      <c r="I104">
        <v>158.5684</v>
      </c>
      <c r="J104">
        <v>0</v>
      </c>
      <c r="K104">
        <v>2</v>
      </c>
      <c r="L104">
        <v>0</v>
      </c>
      <c r="M104">
        <v>4.5034000000000001</v>
      </c>
      <c r="N104" t="b">
        <v>0</v>
      </c>
      <c r="O104" t="b">
        <v>1</v>
      </c>
      <c r="P104">
        <v>0</v>
      </c>
      <c r="Q104">
        <v>578.81526327133179</v>
      </c>
    </row>
    <row r="105" spans="1:17" x14ac:dyDescent="0.25">
      <c r="A105">
        <v>5</v>
      </c>
      <c r="B105">
        <v>0.84352000000000005</v>
      </c>
      <c r="C105">
        <v>134.78270000000001</v>
      </c>
      <c r="D105">
        <v>32.3001</v>
      </c>
      <c r="E105">
        <v>53.0535</v>
      </c>
      <c r="F105">
        <v>4.1000000000000002E-2</v>
      </c>
      <c r="G105">
        <v>6.2359</v>
      </c>
      <c r="H105">
        <v>2.3096999999999999</v>
      </c>
      <c r="I105">
        <v>158.6</v>
      </c>
      <c r="J105">
        <v>0</v>
      </c>
      <c r="K105">
        <v>2</v>
      </c>
      <c r="L105">
        <v>0</v>
      </c>
      <c r="M105">
        <v>4.5037000000000003</v>
      </c>
      <c r="N105" t="b">
        <v>1</v>
      </c>
      <c r="O105" t="b">
        <v>1</v>
      </c>
      <c r="P105">
        <v>0</v>
      </c>
      <c r="Q105">
        <v>587.36011433601379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58.186599999999999</v>
      </c>
      <c r="F106">
        <v>0.1094</v>
      </c>
      <c r="G106">
        <v>6.2831999999999999</v>
      </c>
      <c r="H106">
        <v>0.69450000000000001</v>
      </c>
      <c r="I106">
        <v>157.94800000000001</v>
      </c>
      <c r="J106">
        <v>0</v>
      </c>
      <c r="K106">
        <v>2</v>
      </c>
      <c r="L106">
        <v>0</v>
      </c>
      <c r="M106">
        <v>12.023999999999999</v>
      </c>
      <c r="N106" t="b">
        <v>0</v>
      </c>
      <c r="O106" t="b">
        <v>0</v>
      </c>
      <c r="P106">
        <v>0</v>
      </c>
      <c r="Q106">
        <v>447.52736759185791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58.1858</v>
      </c>
      <c r="F107">
        <v>0.10920000000000001</v>
      </c>
      <c r="G107">
        <v>6.2831999999999999</v>
      </c>
      <c r="H107">
        <v>0.69440000000000002</v>
      </c>
      <c r="I107">
        <v>157.9812</v>
      </c>
      <c r="J107">
        <v>0</v>
      </c>
      <c r="K107">
        <v>2</v>
      </c>
      <c r="L107">
        <v>0</v>
      </c>
      <c r="M107">
        <v>12.005100000000001</v>
      </c>
      <c r="N107" t="b">
        <v>1</v>
      </c>
      <c r="O107" t="b">
        <v>0</v>
      </c>
      <c r="P107">
        <v>0</v>
      </c>
      <c r="Q107">
        <v>524.84872984886169</v>
      </c>
    </row>
    <row r="108" spans="1:17" x14ac:dyDescent="0.25">
      <c r="A108">
        <v>8</v>
      </c>
      <c r="B108">
        <v>0.84101000000000004</v>
      </c>
      <c r="C108">
        <v>132.102</v>
      </c>
      <c r="D108">
        <v>32.140599999999999</v>
      </c>
      <c r="E108">
        <v>52.717700000000001</v>
      </c>
      <c r="F108">
        <v>4.0399999999999998E-2</v>
      </c>
      <c r="G108">
        <v>6.2302</v>
      </c>
      <c r="H108">
        <v>2.4106000000000001</v>
      </c>
      <c r="I108">
        <v>157.91800000000001</v>
      </c>
      <c r="J108">
        <v>0</v>
      </c>
      <c r="K108">
        <v>2</v>
      </c>
      <c r="L108">
        <v>0</v>
      </c>
      <c r="M108">
        <v>4.4423000000000004</v>
      </c>
      <c r="N108" t="b">
        <v>0</v>
      </c>
      <c r="O108" t="b">
        <v>1</v>
      </c>
      <c r="P108">
        <v>0</v>
      </c>
      <c r="Q108">
        <v>1710.826895475388</v>
      </c>
    </row>
    <row r="109" spans="1:17" x14ac:dyDescent="0.25">
      <c r="A109">
        <v>8</v>
      </c>
      <c r="B109">
        <v>0.84131</v>
      </c>
      <c r="C109">
        <v>132.14959999999999</v>
      </c>
      <c r="D109">
        <v>32.145000000000003</v>
      </c>
      <c r="E109">
        <v>52.732700000000001</v>
      </c>
      <c r="F109">
        <v>4.0399999999999998E-2</v>
      </c>
      <c r="G109">
        <v>6.2302999999999997</v>
      </c>
      <c r="H109">
        <v>2.4064000000000001</v>
      </c>
      <c r="I109">
        <v>157.9496</v>
      </c>
      <c r="J109">
        <v>0</v>
      </c>
      <c r="K109">
        <v>2</v>
      </c>
      <c r="L109">
        <v>0</v>
      </c>
      <c r="M109">
        <v>4.4447999999999999</v>
      </c>
      <c r="N109" t="b">
        <v>1</v>
      </c>
      <c r="O109" t="b">
        <v>1</v>
      </c>
      <c r="P109">
        <v>0</v>
      </c>
      <c r="Q109">
        <v>1762.506758213043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M91"/>
  <sheetViews>
    <sheetView zoomScale="70" zoomScaleNormal="70" workbookViewId="0">
      <selection activeCell="B2" sqref="B2:D3"/>
    </sheetView>
  </sheetViews>
  <sheetFormatPr defaultRowHeight="15" x14ac:dyDescent="0.25"/>
  <cols>
    <col min="1" max="1" width="8.28515625" customWidth="1"/>
    <col min="2" max="2" width="23.5703125" customWidth="1"/>
    <col min="3" max="3" width="21.85546875" customWidth="1"/>
    <col min="4" max="4" width="30.5703125" customWidth="1"/>
    <col min="5" max="5" width="31.7109375" customWidth="1"/>
    <col min="6" max="6" width="32" customWidth="1"/>
    <col min="7" max="7" width="19.5703125" customWidth="1"/>
    <col min="8" max="8" width="23.42578125" customWidth="1"/>
    <col min="9" max="9" width="29.42578125" customWidth="1"/>
    <col min="10" max="10" width="25.5703125" customWidth="1"/>
    <col min="11" max="11" width="14.5703125" customWidth="1"/>
    <col min="12" max="12" width="16.140625" customWidth="1"/>
  </cols>
  <sheetData>
    <row r="1" spans="1:4" x14ac:dyDescent="0.25">
      <c r="A1" t="s">
        <v>50</v>
      </c>
    </row>
    <row r="2" spans="1:4" x14ac:dyDescent="0.25">
      <c r="B2" t="s">
        <v>45</v>
      </c>
    </row>
    <row r="3" spans="1:4" ht="30" x14ac:dyDescent="0.25">
      <c r="A3" t="s">
        <v>49</v>
      </c>
      <c r="B3" s="18" t="s">
        <v>46</v>
      </c>
      <c r="C3" s="19" t="s">
        <v>47</v>
      </c>
      <c r="D3" s="20" t="s">
        <v>48</v>
      </c>
    </row>
    <row r="4" spans="1:4" x14ac:dyDescent="0.25">
      <c r="A4">
        <v>-29</v>
      </c>
    </row>
    <row r="5" spans="1:4" x14ac:dyDescent="0.25">
      <c r="A5">
        <v>-25</v>
      </c>
    </row>
    <row r="6" spans="1:4" x14ac:dyDescent="0.25">
      <c r="A6">
        <v>-20</v>
      </c>
    </row>
    <row r="7" spans="1:4" x14ac:dyDescent="0.25">
      <c r="A7">
        <v>-15</v>
      </c>
    </row>
    <row r="8" spans="1:4" x14ac:dyDescent="0.25">
      <c r="A8">
        <v>-10</v>
      </c>
    </row>
    <row r="9" spans="1:4" x14ac:dyDescent="0.25">
      <c r="A9">
        <v>-5</v>
      </c>
    </row>
    <row r="10" spans="1:4" x14ac:dyDescent="0.25">
      <c r="A10">
        <v>0</v>
      </c>
      <c r="D10" s="1"/>
    </row>
    <row r="11" spans="1:4" x14ac:dyDescent="0.25">
      <c r="A11">
        <v>5</v>
      </c>
    </row>
    <row r="12" spans="1:4" x14ac:dyDescent="0.25">
      <c r="A12">
        <v>8</v>
      </c>
    </row>
    <row r="15" spans="1:4" x14ac:dyDescent="0.25">
      <c r="D15" s="1"/>
    </row>
    <row r="21" spans="4:4" x14ac:dyDescent="0.25">
      <c r="D21" s="1"/>
    </row>
    <row r="51" spans="1:13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x14ac:dyDescent="0.25">
      <c r="A73" s="16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6"/>
    </row>
    <row r="74" spans="1:13" x14ac:dyDescent="0.25">
      <c r="A74" s="16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6"/>
    </row>
    <row r="75" spans="1:13" x14ac:dyDescent="0.25">
      <c r="A75" s="16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6"/>
    </row>
    <row r="76" spans="1:13" x14ac:dyDescent="0.25">
      <c r="A76" s="16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6"/>
    </row>
    <row r="77" spans="1:13" x14ac:dyDescent="0.25">
      <c r="A77" s="16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6"/>
    </row>
    <row r="78" spans="1:13" x14ac:dyDescent="0.25">
      <c r="A78" s="16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6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1:13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3" spans="1:13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1:13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1:13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r="87" spans="1:13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1:13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1:13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1:13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S55"/>
  <sheetViews>
    <sheetView workbookViewId="0">
      <selection activeCell="H9" sqref="H9"/>
    </sheetView>
  </sheetViews>
  <sheetFormatPr defaultRowHeight="15" x14ac:dyDescent="0.25"/>
  <cols>
    <col min="1" max="1" width="9.5703125" customWidth="1"/>
    <col min="4" max="4" width="17.42578125" customWidth="1"/>
    <col min="5" max="5" width="27.85546875" customWidth="1"/>
    <col min="6" max="6" width="28.140625" customWidth="1"/>
    <col min="7" max="7" width="17.85546875" customWidth="1"/>
    <col min="9" max="9" width="15.42578125" customWidth="1"/>
    <col min="10" max="10" width="18.28515625" customWidth="1"/>
    <col min="11" max="11" width="14.140625" customWidth="1"/>
    <col min="14" max="14" width="19.5703125" customWidth="1"/>
    <col min="15" max="15" width="16.28515625" customWidth="1"/>
    <col min="16" max="16" width="14.28515625" customWidth="1"/>
    <col min="18" max="18" width="15.5703125" customWidth="1"/>
    <col min="19" max="19" width="16.42578125" customWidth="1"/>
    <col min="20" max="20" width="11.140625" customWidth="1"/>
  </cols>
  <sheetData>
    <row r="1" spans="1:19" x14ac:dyDescent="0.25">
      <c r="A1" t="s">
        <v>17</v>
      </c>
      <c r="E1" t="s">
        <v>18</v>
      </c>
      <c r="M1" t="s">
        <v>19</v>
      </c>
      <c r="Q1" t="s">
        <v>20</v>
      </c>
    </row>
    <row r="2" spans="1:19" ht="41.25" customHeight="1" x14ac:dyDescent="0.25">
      <c r="E2" s="2" t="s">
        <v>21</v>
      </c>
      <c r="F2" s="2"/>
      <c r="G2" s="2"/>
      <c r="I2" s="3" t="s">
        <v>22</v>
      </c>
      <c r="J2" s="3"/>
      <c r="K2" s="3"/>
      <c r="M2" s="4" t="s">
        <v>23</v>
      </c>
      <c r="N2" s="5" t="s">
        <v>24</v>
      </c>
      <c r="O2" s="6" t="s">
        <v>25</v>
      </c>
      <c r="Q2" s="4" t="s">
        <v>23</v>
      </c>
      <c r="R2" s="5" t="s">
        <v>24</v>
      </c>
      <c r="S2" s="6" t="s">
        <v>25</v>
      </c>
    </row>
    <row r="3" spans="1:19" x14ac:dyDescent="0.25">
      <c r="A3" s="10" t="s">
        <v>26</v>
      </c>
      <c r="B3" s="10" t="s">
        <v>27</v>
      </c>
      <c r="C3" s="10" t="s">
        <v>28</v>
      </c>
      <c r="E3" s="2" t="s">
        <v>29</v>
      </c>
      <c r="F3" s="2" t="s">
        <v>30</v>
      </c>
      <c r="G3" s="2" t="s">
        <v>31</v>
      </c>
      <c r="I3" s="3" t="s">
        <v>29</v>
      </c>
      <c r="J3" s="3" t="s">
        <v>30</v>
      </c>
      <c r="K3" s="3" t="s">
        <v>31</v>
      </c>
      <c r="M3" s="7"/>
      <c r="N3" s="8"/>
      <c r="O3" s="9"/>
      <c r="Q3" s="7"/>
      <c r="R3" s="8"/>
      <c r="S3" s="9"/>
    </row>
    <row r="4" spans="1:19" x14ac:dyDescent="0.25">
      <c r="A4" s="10">
        <v>-29</v>
      </c>
      <c r="B4" s="10">
        <f>(0.0000292068458214167*A4^5 - 0.000181763266662305*A4^4 - 0.0146406705096931*A4^3 + 0.466723799061245*A4^2 + 0.502480696426503*A4 + 1536.44313667204)/1000</f>
        <v>1.5438335530757965</v>
      </c>
      <c r="C4" s="10">
        <f>(-0.0000384367188130952*A4^5 + 0.000014526740241827*A4^4 + 0.0255916283280886*A4^3 + 0.00493530763260175*A4^2 - 4.81697653485037*A4 + 855.10485500437)/1000</f>
        <v>1.1734492989517744</v>
      </c>
      <c r="D4">
        <f>0.0000358619528053605*A4^5 - 0.000379724657991076*A4^4 - 0.0158829254247223*A4^3 + 0.521492467029231*A4^2 + 0.430287752478577*A4 + 1535.32324024035</f>
        <v>1344.6468351233034</v>
      </c>
      <c r="E4" s="2">
        <f>$B4*Обработка!B5*10^3*4</f>
        <v>0</v>
      </c>
      <c r="F4" s="2">
        <f>$B4*Обработка!C5*10^3*4</f>
        <v>0</v>
      </c>
      <c r="G4" s="2">
        <f>$B4*Обработка!D5*10^3*4</f>
        <v>0</v>
      </c>
      <c r="I4" s="3">
        <f>$C4*Обработка!B11*10^3*4</f>
        <v>0</v>
      </c>
      <c r="J4" s="3">
        <f>$C4*Обработка!C11*10^3*4</f>
        <v>0</v>
      </c>
      <c r="K4" s="3">
        <f>$C4*Обработка!D11*10^3*4</f>
        <v>0</v>
      </c>
      <c r="M4" s="7">
        <f>(J4+E4)/10^6</f>
        <v>0</v>
      </c>
      <c r="N4" s="8">
        <f>(I4+F4)/10^6</f>
        <v>0</v>
      </c>
      <c r="O4" s="9">
        <f>(K4+G4)/10^6</f>
        <v>0</v>
      </c>
      <c r="Q4" s="7" t="e">
        <f t="shared" ref="Q4:S8" si="0">(M4-$O4)/$O4*100</f>
        <v>#DIV/0!</v>
      </c>
      <c r="R4" s="8" t="e">
        <f t="shared" si="0"/>
        <v>#DIV/0!</v>
      </c>
      <c r="S4" s="9" t="e">
        <f t="shared" si="0"/>
        <v>#DIV/0!</v>
      </c>
    </row>
    <row r="5" spans="1:19" x14ac:dyDescent="0.25">
      <c r="A5" s="10">
        <v>-15</v>
      </c>
      <c r="B5" s="10">
        <f>(0.0000292068458214167*A5^5 - 0.000181763266662305*A5^4 - 0.0146406705096931*A5^3 + 0.466723799061245*A5^2 + 0.502480696426503*A5 + 1536.44313667204)/1000</f>
        <v>1.6519503300642193</v>
      </c>
      <c r="C5" s="10">
        <f>(-0.0000384367188130952*A5^5 + 0.000014526740241827*A5^4 + 0.0255916283280886*A5^3 + 0.00493530763260175*A5^2 - 4.81697653485037*A5 + 855.10485500437)/1000</f>
        <v>0.87202150121059863</v>
      </c>
      <c r="E5" s="2">
        <f>$B5*Обработка!B6*10^3*4</f>
        <v>0</v>
      </c>
      <c r="F5" s="2">
        <f>$B5*Обработка!C6*10^3*4</f>
        <v>0</v>
      </c>
      <c r="G5" s="2">
        <f>$B5*Обработка!D6*10^3*4</f>
        <v>0</v>
      </c>
      <c r="I5" s="3">
        <f>$C5*Обработка!B12*10^3*4</f>
        <v>0</v>
      </c>
      <c r="J5" s="3">
        <f>$C5*Обработка!C12*10^3*4</f>
        <v>0</v>
      </c>
      <c r="K5" s="3">
        <f>$C5*Обработка!D12*10^3*4</f>
        <v>0</v>
      </c>
      <c r="M5" s="7">
        <f>(J5+E5)/10^6</f>
        <v>0</v>
      </c>
      <c r="N5" s="8">
        <f>(I5+F5)/10^6</f>
        <v>0</v>
      </c>
      <c r="O5" s="9">
        <f>(K5+G5)/10^6</f>
        <v>0</v>
      </c>
      <c r="Q5" s="7" t="e">
        <f t="shared" si="0"/>
        <v>#DIV/0!</v>
      </c>
      <c r="R5" s="8" t="e">
        <f t="shared" si="0"/>
        <v>#DIV/0!</v>
      </c>
      <c r="S5" s="9" t="e">
        <f t="shared" si="0"/>
        <v>#DIV/0!</v>
      </c>
    </row>
    <row r="6" spans="1:19" x14ac:dyDescent="0.25">
      <c r="A6" s="10">
        <v>0</v>
      </c>
      <c r="B6" s="10">
        <f>(0.0000292068458214167*A6^5 - 0.000181763266662305*A6^4 - 0.0146406705096931*A6^3 + 0.466723799061245*A6^2 + 0.502480696426503*A6 + 1536.44313667204)/1000</f>
        <v>1.5364431366720401</v>
      </c>
      <c r="C6" s="10">
        <f>(-0.0000384367188130952*A6^5 + 0.000014526740241827*A6^4 + 0.0255916283280886*A6^3 + 0.00493530763260175*A6^2 - 4.81697653485037*A6 + 855.10485500437)/1000</f>
        <v>0.85510485500437006</v>
      </c>
      <c r="E6" s="2">
        <f>$B6*Обработка!B7*10^3*4</f>
        <v>0</v>
      </c>
      <c r="F6" s="2">
        <f>$B6*Обработка!C7*10^3*4</f>
        <v>0</v>
      </c>
      <c r="G6" s="2">
        <f>$B6*Обработка!D7*10^3*4</f>
        <v>0</v>
      </c>
      <c r="I6" s="3" t="e">
        <f>$C6*Обработка!#REF!*10^3*4</f>
        <v>#REF!</v>
      </c>
      <c r="J6" s="3" t="e">
        <f>$C6*Обработка!#REF!*10^3*4</f>
        <v>#REF!</v>
      </c>
      <c r="K6" s="3" t="e">
        <f>$C6*Обработка!#REF!*10^3*4</f>
        <v>#REF!</v>
      </c>
      <c r="M6" s="7" t="e">
        <f>(J6+E6)/10^6</f>
        <v>#REF!</v>
      </c>
      <c r="N6" s="8" t="e">
        <f>(I6+F6)/10^6</f>
        <v>#REF!</v>
      </c>
      <c r="O6" s="9" t="e">
        <f>(K6+G6)/10^6</f>
        <v>#REF!</v>
      </c>
      <c r="Q6" s="7" t="e">
        <f t="shared" si="0"/>
        <v>#REF!</v>
      </c>
      <c r="R6" s="8" t="e">
        <f t="shared" si="0"/>
        <v>#REF!</v>
      </c>
      <c r="S6" s="9" t="e">
        <f t="shared" si="0"/>
        <v>#REF!</v>
      </c>
    </row>
    <row r="7" spans="1:19" x14ac:dyDescent="0.25">
      <c r="A7" s="10">
        <v>8</v>
      </c>
      <c r="B7" s="10">
        <f>(0.0000292068458214167*A7^5 - 0.000181763266662305*A7^4 - 0.0146406705096931*A7^3 + 0.466723799061245*A7^2 + 0.502480696426503*A7 + 1536.44313667204)/1000</f>
        <v>1.5630498296660362</v>
      </c>
      <c r="C7" s="10">
        <f>(-0.0000384367188130952*A7^5 + 0.000014526740241827*A7^4 + 0.0255916283280886*A7^3 + 0.00493530763260175*A7^2 - 4.81697653485037*A7 + 855.10485500437)/1000</f>
        <v>0.82878782324399802</v>
      </c>
      <c r="E7" s="2">
        <f>$B7*Обработка!B8*10^3*4</f>
        <v>0</v>
      </c>
      <c r="F7" s="2">
        <f>$B7*Обработка!C8*10^3*4</f>
        <v>0</v>
      </c>
      <c r="G7" s="2">
        <f>$B7*Обработка!D8*10^3*4</f>
        <v>0</v>
      </c>
      <c r="I7" s="3">
        <f>$C7*Обработка!B13*10^3*4</f>
        <v>0</v>
      </c>
      <c r="J7" s="3">
        <f>$C7*Обработка!C13*10^3*4</f>
        <v>0</v>
      </c>
      <c r="K7" s="3">
        <f>$C7*Обработка!D13*10^3*4</f>
        <v>0</v>
      </c>
      <c r="M7" s="7">
        <f>(J7+E7)/10^6</f>
        <v>0</v>
      </c>
      <c r="N7" s="8">
        <f>(I7+F7)/10^6</f>
        <v>0</v>
      </c>
      <c r="O7" s="9">
        <f>(K7+G7)/10^6</f>
        <v>0</v>
      </c>
      <c r="Q7" s="7" t="e">
        <f t="shared" si="0"/>
        <v>#DIV/0!</v>
      </c>
      <c r="R7" s="8" t="e">
        <f t="shared" si="0"/>
        <v>#DIV/0!</v>
      </c>
      <c r="S7" s="9" t="e">
        <f t="shared" si="0"/>
        <v>#DIV/0!</v>
      </c>
    </row>
    <row r="8" spans="1:19" x14ac:dyDescent="0.25">
      <c r="A8" s="10">
        <v>15</v>
      </c>
      <c r="B8" s="10">
        <f>(0.0000292068458214167*A8^5 - 0.000181763266662305*A8^4 - 0.0146406705096931*A8^3 + 0.466723799061245*A8^2 + 0.502480696426503*A8 + 1536.44313667204)/1000</f>
        <v>1.6125581221078626</v>
      </c>
      <c r="C8" s="10">
        <f>(-0.0000384367188130952*A8^5 + 0.000014526740241827*A8^4 + 0.0255916283280886*A8^3 + 0.00493530763260175*A8^2 - 4.81697653485037*A8 + 855.10485500437)/1000</f>
        <v>0.84187992968229719</v>
      </c>
      <c r="E8" s="2">
        <f>$B8*Обработка!B9*10^3*4</f>
        <v>0</v>
      </c>
      <c r="F8" s="2">
        <f>$B8*Обработка!C9*10^3*4</f>
        <v>0</v>
      </c>
      <c r="G8" s="2">
        <f>$B8*Обработка!D9*10^3*4</f>
        <v>0</v>
      </c>
      <c r="I8" s="3">
        <f>$C8*Обработка!B14*10^3*4</f>
        <v>0</v>
      </c>
      <c r="J8" s="3">
        <f>$C8*Обработка!C14*10^3*4</f>
        <v>0</v>
      </c>
      <c r="K8" s="3">
        <f>$C8*Обработка!D14*10^3*4</f>
        <v>0</v>
      </c>
      <c r="M8" s="7">
        <f>(J8+E8)/10^6</f>
        <v>0</v>
      </c>
      <c r="N8" s="8">
        <f>(I8+F8)/10^6</f>
        <v>0</v>
      </c>
      <c r="O8" s="9">
        <f>(K8+G8)/10^6</f>
        <v>0</v>
      </c>
      <c r="Q8" s="7" t="e">
        <f t="shared" si="0"/>
        <v>#DIV/0!</v>
      </c>
      <c r="R8" s="8" t="e">
        <f t="shared" si="0"/>
        <v>#DIV/0!</v>
      </c>
      <c r="S8" s="9" t="e">
        <f t="shared" si="0"/>
        <v>#DIV/0!</v>
      </c>
    </row>
    <row r="9" spans="1:19" x14ac:dyDescent="0.25">
      <c r="E9" t="s">
        <v>32</v>
      </c>
    </row>
    <row r="10" spans="1:19" x14ac:dyDescent="0.25">
      <c r="E10" t="s">
        <v>33</v>
      </c>
    </row>
    <row r="11" spans="1:19" x14ac:dyDescent="0.25">
      <c r="B11" t="s">
        <v>34</v>
      </c>
      <c r="E11" t="s">
        <v>29</v>
      </c>
      <c r="F11" t="s">
        <v>30</v>
      </c>
      <c r="G11" t="s">
        <v>31</v>
      </c>
    </row>
    <row r="12" spans="1:19" x14ac:dyDescent="0.25">
      <c r="B12">
        <v>4</v>
      </c>
      <c r="E12" s="12">
        <f>E4-$B$12*Обработка!C77*4</f>
        <v>0</v>
      </c>
      <c r="F12" s="12">
        <f>F4-$B$12*Обработка!C82*4</f>
        <v>0</v>
      </c>
      <c r="G12" s="12">
        <f>G4-$B$12*Обработка!C72*4</f>
        <v>0</v>
      </c>
      <c r="I12" s="11">
        <f>I4-$B$12*Обработка!E77*4</f>
        <v>0</v>
      </c>
      <c r="J12" s="11">
        <f>J4-$B$12*Обработка!E82*4</f>
        <v>0</v>
      </c>
      <c r="K12" s="11">
        <f>K4-$B$12*Обработка!E72*4</f>
        <v>0</v>
      </c>
    </row>
    <row r="13" spans="1:19" x14ac:dyDescent="0.25">
      <c r="E13" s="12">
        <f>E5-$B$12*Обработка!C78*4</f>
        <v>0</v>
      </c>
      <c r="F13" s="12">
        <f>F5-$B$12*Обработка!C83*4</f>
        <v>0</v>
      </c>
      <c r="G13" s="12">
        <f>G5-$B$12*Обработка!C73*4</f>
        <v>0</v>
      </c>
      <c r="I13" s="11">
        <f>I5-$B$12*Обработка!E78*4</f>
        <v>0</v>
      </c>
      <c r="J13" s="11">
        <f>J5-$B$12*Обработка!E83*4</f>
        <v>0</v>
      </c>
      <c r="K13" s="11">
        <f>K5-$B$12*Обработка!E73*4</f>
        <v>0</v>
      </c>
    </row>
    <row r="14" spans="1:19" x14ac:dyDescent="0.25">
      <c r="E14" s="12">
        <f>E6-$B$12*Обработка!C79*4</f>
        <v>0</v>
      </c>
      <c r="F14" s="12">
        <f>F6-$B$12*Обработка!C84*4</f>
        <v>0</v>
      </c>
      <c r="G14" s="12">
        <f>G6-$B$12*Обработка!C74*4</f>
        <v>0</v>
      </c>
      <c r="I14" s="11" t="e">
        <f>I6-$B$12*Обработка!E79*4</f>
        <v>#REF!</v>
      </c>
      <c r="J14" s="11" t="e">
        <f>J6-$B$12*Обработка!E84*4</f>
        <v>#REF!</v>
      </c>
      <c r="K14" s="11" t="e">
        <f>K6-$B$12*Обработка!E74*4</f>
        <v>#REF!</v>
      </c>
    </row>
    <row r="15" spans="1:19" x14ac:dyDescent="0.25">
      <c r="E15" s="12">
        <f>E7-$B$12*Обработка!C80*4</f>
        <v>0</v>
      </c>
      <c r="F15" s="12">
        <f>F7-$B$12*Обработка!C85*4</f>
        <v>0</v>
      </c>
      <c r="G15" s="12">
        <f>G7-$B$12*Обработка!C75*4</f>
        <v>0</v>
      </c>
      <c r="I15" s="11">
        <f>I7-$B$12*Обработка!E80*4</f>
        <v>0</v>
      </c>
      <c r="J15" s="11">
        <f>J7-$B$12*Обработка!E85*4</f>
        <v>0</v>
      </c>
      <c r="K15" s="11">
        <f>K7-$B$12*Обработка!E75*4</f>
        <v>0</v>
      </c>
    </row>
    <row r="16" spans="1:19" x14ac:dyDescent="0.25">
      <c r="B16">
        <f>0.0000358619528053605*A4^5 - 0.000379724657991076*A4^4 - 0.0158829254247223*A4^3 + 0.521492467029231*A4^2 + 0.430287752478577*A4 + 1535.32324024035</f>
        <v>1344.6468351233034</v>
      </c>
      <c r="E16" s="12">
        <f>E8-$B$12*Обработка!C81*4</f>
        <v>0</v>
      </c>
      <c r="F16" s="12">
        <f>F8-$B$12*Обработка!C86*4</f>
        <v>0</v>
      </c>
      <c r="G16" s="12">
        <f>G8-$B$12*Обработка!C76*4</f>
        <v>0</v>
      </c>
      <c r="I16" s="11">
        <f>I8-$B$12*Обработка!E81*4</f>
        <v>0</v>
      </c>
      <c r="J16" s="11">
        <f>J8-$B$12*Обработка!E86*4</f>
        <v>0</v>
      </c>
      <c r="K16" s="11">
        <f>K8-$B$12*Обработка!E76*4</f>
        <v>0</v>
      </c>
    </row>
    <row r="19" spans="1:10" x14ac:dyDescent="0.25">
      <c r="E19" t="s">
        <v>35</v>
      </c>
      <c r="I19" t="s">
        <v>36</v>
      </c>
    </row>
    <row r="20" spans="1:10" ht="30" customHeight="1" x14ac:dyDescent="0.25">
      <c r="E20" s="14" t="s">
        <v>37</v>
      </c>
      <c r="F20" s="5" t="s">
        <v>38</v>
      </c>
      <c r="G20" s="6" t="s">
        <v>39</v>
      </c>
      <c r="I20" s="14" t="s">
        <v>37</v>
      </c>
      <c r="J20" s="5" t="s">
        <v>38</v>
      </c>
    </row>
    <row r="21" spans="1:10" x14ac:dyDescent="0.25">
      <c r="D21" s="13">
        <v>-29</v>
      </c>
      <c r="E21" s="14">
        <f>(E12+J12)/1000000</f>
        <v>0</v>
      </c>
      <c r="F21" s="5">
        <f>(I12+F12)/1000000</f>
        <v>0</v>
      </c>
      <c r="G21" s="6">
        <f>(G12+K12)/1000000</f>
        <v>0</v>
      </c>
      <c r="I21" s="14">
        <f>E21-G21</f>
        <v>0</v>
      </c>
      <c r="J21" s="5">
        <f>F21-G21</f>
        <v>0</v>
      </c>
    </row>
    <row r="22" spans="1:10" x14ac:dyDescent="0.25">
      <c r="D22" s="13">
        <v>-15</v>
      </c>
      <c r="E22" s="14">
        <f>(E13+J13)/1000000</f>
        <v>0</v>
      </c>
      <c r="F22" s="5">
        <f>(I13+F13)/1000000</f>
        <v>0</v>
      </c>
      <c r="G22" s="6">
        <f>(G13+K13)/1000000</f>
        <v>0</v>
      </c>
      <c r="I22" s="14">
        <f>E22-G22</f>
        <v>0</v>
      </c>
      <c r="J22" s="5">
        <f>F22-G22</f>
        <v>0</v>
      </c>
    </row>
    <row r="23" spans="1:10" x14ac:dyDescent="0.25">
      <c r="D23" s="13">
        <v>0</v>
      </c>
      <c r="E23" s="14" t="e">
        <f>(E14+J14)/1000000</f>
        <v>#REF!</v>
      </c>
      <c r="F23" s="5" t="e">
        <f>(I14+F14)/1000000</f>
        <v>#REF!</v>
      </c>
      <c r="G23" s="6" t="e">
        <f>(G14+K14)/1000000</f>
        <v>#REF!</v>
      </c>
      <c r="I23" s="14" t="e">
        <f>E23-G23</f>
        <v>#REF!</v>
      </c>
      <c r="J23" s="5" t="e">
        <f>F23-G23</f>
        <v>#REF!</v>
      </c>
    </row>
    <row r="24" spans="1:10" x14ac:dyDescent="0.25">
      <c r="D24" s="13">
        <v>8</v>
      </c>
      <c r="E24" s="14">
        <f>(E15+J15)/1000000</f>
        <v>0</v>
      </c>
      <c r="F24" s="5">
        <f>(I15+F15)/1000000</f>
        <v>0</v>
      </c>
      <c r="G24" s="6">
        <f>(G15+K15)/1000000</f>
        <v>0</v>
      </c>
      <c r="I24" s="14">
        <f>E24-G24</f>
        <v>0</v>
      </c>
      <c r="J24" s="5">
        <f>F24-G24</f>
        <v>0</v>
      </c>
    </row>
    <row r="25" spans="1:10" x14ac:dyDescent="0.25">
      <c r="D25" s="13">
        <v>15</v>
      </c>
      <c r="E25" s="14">
        <f>(E16+J16)/1000000</f>
        <v>0</v>
      </c>
      <c r="F25" s="5">
        <f>(I16+F16)/1000000</f>
        <v>0</v>
      </c>
      <c r="G25" s="6">
        <f>(G16+K16)/1000000</f>
        <v>0</v>
      </c>
      <c r="I25" s="14">
        <f>E25-G25</f>
        <v>0</v>
      </c>
      <c r="J25" s="5">
        <f>F25-G25</f>
        <v>0</v>
      </c>
    </row>
    <row r="28" spans="1:10" ht="17.25" customHeight="1" x14ac:dyDescent="0.25">
      <c r="A28" t="s">
        <v>27</v>
      </c>
      <c r="B28" t="s">
        <v>40</v>
      </c>
    </row>
    <row r="29" spans="1:10" ht="17.25" customHeight="1" x14ac:dyDescent="0.25">
      <c r="A29" t="s">
        <v>41</v>
      </c>
      <c r="B29" t="s">
        <v>42</v>
      </c>
    </row>
    <row r="49" spans="3:6" x14ac:dyDescent="0.25">
      <c r="D49" t="s">
        <v>43</v>
      </c>
    </row>
    <row r="50" spans="3:6" x14ac:dyDescent="0.25">
      <c r="D50" s="14" t="s">
        <v>37</v>
      </c>
      <c r="E50" s="5" t="s">
        <v>38</v>
      </c>
      <c r="F50" s="6" t="s">
        <v>44</v>
      </c>
    </row>
    <row r="51" spans="3:6" x14ac:dyDescent="0.25">
      <c r="C51" s="13">
        <v>-29</v>
      </c>
      <c r="D51" s="14" t="e">
        <f>E21/((Обработка!B5+Обработка!C11)*4)*1000000</f>
        <v>#DIV/0!</v>
      </c>
      <c r="E51" s="5" t="e">
        <f>F21/((Обработка!C5+Обработка!B11)*4)*1000000</f>
        <v>#DIV/0!</v>
      </c>
      <c r="F51" s="6" t="e">
        <f>G21/((Обработка!D5+Обработка!D11)*4)*1000000</f>
        <v>#DIV/0!</v>
      </c>
    </row>
    <row r="52" spans="3:6" x14ac:dyDescent="0.25">
      <c r="C52" s="13">
        <v>-15</v>
      </c>
      <c r="D52" s="14" t="e">
        <f>E22/((Обработка!B6+Обработка!C12)*4)*1000000</f>
        <v>#DIV/0!</v>
      </c>
      <c r="E52" s="5" t="e">
        <f>F22/((Обработка!C6+Обработка!B12)*4)*1000000</f>
        <v>#DIV/0!</v>
      </c>
      <c r="F52" s="6" t="e">
        <f>G22/((Обработка!D6+Обработка!D12)*4)*1000000</f>
        <v>#DIV/0!</v>
      </c>
    </row>
    <row r="53" spans="3:6" x14ac:dyDescent="0.25">
      <c r="C53" s="13">
        <v>0</v>
      </c>
      <c r="D53" s="14" t="e">
        <f>E23/((Обработка!B7+Обработка!#REF!)*4)*1000000</f>
        <v>#REF!</v>
      </c>
      <c r="E53" s="5" t="e">
        <f>F23/((Обработка!C7+Обработка!#REF!)*4)*1000000</f>
        <v>#REF!</v>
      </c>
      <c r="F53" s="6" t="e">
        <f>G23/((Обработка!D7+Обработка!#REF!)*4)*1000000</f>
        <v>#REF!</v>
      </c>
    </row>
    <row r="54" spans="3:6" x14ac:dyDescent="0.25">
      <c r="C54" s="13">
        <v>8</v>
      </c>
      <c r="D54" s="14" t="e">
        <f>E24/((Обработка!B8+Обработка!C13)*4)*1000000</f>
        <v>#DIV/0!</v>
      </c>
      <c r="E54" s="5" t="e">
        <f>F24/((Обработка!C8+Обработка!B13)*4)*1000000</f>
        <v>#DIV/0!</v>
      </c>
      <c r="F54" s="6" t="e">
        <f>G24/((Обработка!D8+Обработка!D13)*4)*1000000</f>
        <v>#DIV/0!</v>
      </c>
    </row>
    <row r="55" spans="3:6" x14ac:dyDescent="0.25">
      <c r="C55" s="13">
        <v>15</v>
      </c>
      <c r="D55" s="14" t="e">
        <f>E25/((Обработка!B9+Обработка!C14)*4)*1000000</f>
        <v>#DIV/0!</v>
      </c>
      <c r="E55" s="5" t="e">
        <f>F25/((Обработка!C9+Обработка!B14)*4)*1000000</f>
        <v>#DIV/0!</v>
      </c>
      <c r="F55" s="6" t="e">
        <f>G25/((Обработка!D9+Обработка!D14)*4)*1000000</f>
        <v>#DIV/0!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140m3</vt:lpstr>
      <vt:lpstr>250m3 обр</vt:lpstr>
      <vt:lpstr>400m3 обр (2)</vt:lpstr>
      <vt:lpstr>500m3 обр</vt:lpstr>
      <vt:lpstr>250m3</vt:lpstr>
      <vt:lpstr>400m3</vt:lpstr>
      <vt:lpstr>565m3</vt:lpstr>
      <vt:lpstr>Обработка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Опарин Максим Витальевич</cp:lastModifiedBy>
  <dcterms:created xsi:type="dcterms:W3CDTF">2015-06-05T18:17:20Z</dcterms:created>
  <dcterms:modified xsi:type="dcterms:W3CDTF">2022-11-30T14:58:18Z</dcterms:modified>
</cp:coreProperties>
</file>