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140m3" sheetId="1" state="visible" r:id="rId1"/>
    <sheet name="250m3" sheetId="2" state="visible" r:id="rId2"/>
    <sheet name="400m3" sheetId="3" state="visible" r:id="rId3"/>
    <sheet name="565m3" sheetId="4" state="visible" r:id="rId4"/>
    <sheet name="Обработка" sheetId="5" state="visible" r:id="rId5"/>
    <sheet name="Деньги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horizontal="center" wrapText="1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3" borderId="2" pivotButton="0" quotePrefix="0" xfId="0"/>
    <xf numFmtId="0" fontId="0" fillId="2" borderId="2" pivotButton="0" quotePrefix="0" xfId="0"/>
    <xf numFmtId="0" fontId="0" fillId="6" borderId="2" pivotButton="0" quotePrefix="0" xfId="0"/>
    <xf numFmtId="0" fontId="0" fillId="0" borderId="2" pivotButton="0" quotePrefix="0" xfId="0"/>
    <xf numFmtId="0" fontId="0" fillId="4" borderId="2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'140m3'!$B$7:$B$11</f>
              <numCache>
                <formatCode>General</formatCode>
                <ptCount val="5"/>
              </numCache>
            </numRef>
          </xVal>
          <yVal>
            <numRef>
              <f>'140m3'!$K$7:$K$11</f>
              <numCache>
                <formatCode>General</formatCode>
                <ptCount val="5"/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'400m3'!$B$7:$B$11</f>
              <numCache>
                <formatCode>General</formatCode>
                <ptCount val="5"/>
              </numCache>
            </numRef>
          </xVal>
          <yVal>
            <numRef>
              <f>'400m3'!$K$7:$K$11</f>
              <numCache>
                <formatCode>General</formatCode>
                <ptCount val="5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0.95274</v>
      </c>
      <c r="C2" t="n">
        <v>157.8309</v>
      </c>
      <c r="D2" t="n">
        <v>33.8557</v>
      </c>
      <c r="E2" t="n">
        <v>55.5078</v>
      </c>
      <c r="F2" t="n">
        <v>0.0404</v>
      </c>
      <c r="G2" t="n">
        <v>6.2848</v>
      </c>
      <c r="H2" t="n">
        <v>0.9165</v>
      </c>
      <c r="I2" t="n">
        <v>170.097</v>
      </c>
      <c r="J2" t="n">
        <v>2.3404</v>
      </c>
      <c r="K2" t="n">
        <v>1</v>
      </c>
      <c r="L2" t="n">
        <v>0.0531</v>
      </c>
      <c r="M2" t="n">
        <v>4.4401</v>
      </c>
      <c r="N2" t="b">
        <v>0</v>
      </c>
      <c r="O2" t="b">
        <v>1</v>
      </c>
      <c r="P2" t="n">
        <v>10.4481613200154</v>
      </c>
    </row>
    <row r="3">
      <c r="A3" t="n">
        <v>-5</v>
      </c>
      <c r="B3" t="n">
        <v>0.9502699999999999</v>
      </c>
      <c r="C3" t="n">
        <v>157.4223</v>
      </c>
      <c r="D3" t="n">
        <v>33.836</v>
      </c>
      <c r="E3" t="n">
        <v>55.4252</v>
      </c>
      <c r="F3" t="n">
        <v>0.0404</v>
      </c>
      <c r="G3" t="n">
        <v>6.2839</v>
      </c>
      <c r="H3" t="n">
        <v>0.9379999999999999</v>
      </c>
      <c r="I3" t="n">
        <v>169.8421</v>
      </c>
      <c r="J3" t="n">
        <v>2.0637</v>
      </c>
      <c r="K3" t="n">
        <v>1</v>
      </c>
      <c r="L3" t="n">
        <v>0.0531</v>
      </c>
      <c r="M3" t="n">
        <v>4.4413</v>
      </c>
      <c r="N3" t="b">
        <v>1</v>
      </c>
      <c r="O3" t="b">
        <v>1</v>
      </c>
      <c r="P3" t="n">
        <v>10.49256278801892</v>
      </c>
    </row>
    <row r="4">
      <c r="A4" t="n">
        <v>0</v>
      </c>
      <c r="B4" t="n">
        <v>0.94662</v>
      </c>
      <c r="C4" t="n">
        <v>155.534</v>
      </c>
      <c r="D4" t="n">
        <v>33.7568</v>
      </c>
      <c r="E4" t="n">
        <v>56.4954</v>
      </c>
      <c r="F4" t="n">
        <v>0.0404</v>
      </c>
      <c r="G4" t="n">
        <v>6.2799</v>
      </c>
      <c r="H4" t="n">
        <v>0.9142</v>
      </c>
      <c r="I4" t="n">
        <v>169.9174</v>
      </c>
      <c r="J4" t="n">
        <v>2.3448</v>
      </c>
      <c r="K4" t="n">
        <v>1</v>
      </c>
      <c r="L4" t="n">
        <v>0.0356</v>
      </c>
      <c r="M4" t="n">
        <v>4.4376</v>
      </c>
      <c r="N4" t="b">
        <v>0</v>
      </c>
      <c r="O4" t="b">
        <v>1</v>
      </c>
      <c r="P4" t="n">
        <v>10.48748875730962</v>
      </c>
    </row>
    <row r="5">
      <c r="A5" t="n">
        <v>0</v>
      </c>
      <c r="B5" t="n">
        <v>0.94612</v>
      </c>
      <c r="C5" t="n">
        <v>155.4522</v>
      </c>
      <c r="D5" t="n">
        <v>33.7526</v>
      </c>
      <c r="E5" t="n">
        <v>56.4774</v>
      </c>
      <c r="F5" t="n">
        <v>0.0404</v>
      </c>
      <c r="G5" t="n">
        <v>6.2797</v>
      </c>
      <c r="H5" t="n">
        <v>0.9185</v>
      </c>
      <c r="I5" t="n">
        <v>169.8633</v>
      </c>
      <c r="J5" t="n">
        <v>2.2829</v>
      </c>
      <c r="K5" t="n">
        <v>1</v>
      </c>
      <c r="L5" t="n">
        <v>0.0357</v>
      </c>
      <c r="M5" t="n">
        <v>4.4383</v>
      </c>
      <c r="N5" t="b">
        <v>1</v>
      </c>
      <c r="O5" t="b">
        <v>1</v>
      </c>
      <c r="P5" t="n">
        <v>10.49256278801892</v>
      </c>
    </row>
    <row r="6">
      <c r="A6" t="n">
        <v>-5</v>
      </c>
      <c r="B6" t="n">
        <v>0.9142</v>
      </c>
      <c r="C6" t="n">
        <v>151.4466</v>
      </c>
      <c r="D6" t="n">
        <v>33.4742</v>
      </c>
      <c r="E6" t="n">
        <v>54.1247</v>
      </c>
      <c r="F6" t="n">
        <v>0.0404</v>
      </c>
      <c r="G6" t="n">
        <v>6.2712</v>
      </c>
      <c r="H6" t="n">
        <v>1.3245</v>
      </c>
      <c r="I6" t="n">
        <v>166.1195</v>
      </c>
      <c r="J6" t="n">
        <v>0</v>
      </c>
      <c r="K6" t="n">
        <v>2</v>
      </c>
      <c r="L6" t="n">
        <v>0.0543</v>
      </c>
      <c r="M6" t="n">
        <v>4.4419</v>
      </c>
      <c r="N6" t="b">
        <v>0</v>
      </c>
      <c r="O6" t="b">
        <v>1</v>
      </c>
      <c r="P6" t="n">
        <v>0</v>
      </c>
    </row>
    <row r="7">
      <c r="A7" t="n">
        <v>-5</v>
      </c>
      <c r="B7" t="n">
        <v>0.91644</v>
      </c>
      <c r="C7" t="n">
        <v>151.8171</v>
      </c>
      <c r="D7" t="n">
        <v>33.5001</v>
      </c>
      <c r="E7" t="n">
        <v>54.1846</v>
      </c>
      <c r="F7" t="n">
        <v>0.0404</v>
      </c>
      <c r="G7" t="n">
        <v>6.272</v>
      </c>
      <c r="H7" t="n">
        <v>1.2984</v>
      </c>
      <c r="I7" t="n">
        <v>166.3605</v>
      </c>
      <c r="J7" t="n">
        <v>0</v>
      </c>
      <c r="K7" t="n">
        <v>2</v>
      </c>
      <c r="L7" t="n">
        <v>0.0545</v>
      </c>
      <c r="M7" t="n">
        <v>4.4398</v>
      </c>
      <c r="N7" t="b">
        <v>1</v>
      </c>
      <c r="O7" t="b">
        <v>1</v>
      </c>
      <c r="P7" t="n">
        <v>0</v>
      </c>
    </row>
    <row r="8">
      <c r="A8" t="n">
        <v>0</v>
      </c>
      <c r="B8" t="n">
        <v>0.90849</v>
      </c>
      <c r="C8" t="n">
        <v>149.2685</v>
      </c>
      <c r="D8" t="n">
        <v>33.3584</v>
      </c>
      <c r="E8" t="n">
        <v>55.2011</v>
      </c>
      <c r="F8" t="n">
        <v>0.0403</v>
      </c>
      <c r="G8" t="n">
        <v>6.2666</v>
      </c>
      <c r="H8" t="n">
        <v>1.3187</v>
      </c>
      <c r="I8" t="n">
        <v>165.8625</v>
      </c>
      <c r="J8" t="n">
        <v>0</v>
      </c>
      <c r="K8" t="n">
        <v>2</v>
      </c>
      <c r="L8" t="n">
        <v>0.0365</v>
      </c>
      <c r="M8" t="n">
        <v>4.4344</v>
      </c>
      <c r="N8" t="b">
        <v>0</v>
      </c>
      <c r="O8" t="b">
        <v>1</v>
      </c>
      <c r="P8" t="n">
        <v>0</v>
      </c>
    </row>
    <row r="9">
      <c r="A9" t="n">
        <v>0</v>
      </c>
      <c r="B9" t="n">
        <v>0.90909</v>
      </c>
      <c r="C9" t="n">
        <v>149.3679</v>
      </c>
      <c r="D9" t="n">
        <v>33.3657</v>
      </c>
      <c r="E9" t="n">
        <v>55.2187</v>
      </c>
      <c r="F9" t="n">
        <v>0.0403</v>
      </c>
      <c r="G9" t="n">
        <v>6.2668</v>
      </c>
      <c r="H9" t="n">
        <v>1.3111</v>
      </c>
      <c r="I9" t="n">
        <v>165.923</v>
      </c>
      <c r="J9" t="n">
        <v>0</v>
      </c>
      <c r="K9" t="n">
        <v>2</v>
      </c>
      <c r="L9" t="n">
        <v>0.0365</v>
      </c>
      <c r="M9" t="n">
        <v>4.435</v>
      </c>
      <c r="N9" t="b">
        <v>1</v>
      </c>
      <c r="O9" t="b">
        <v>1</v>
      </c>
      <c r="P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0.97937</v>
      </c>
      <c r="C2" t="n">
        <v>162.2424</v>
      </c>
      <c r="D2" t="n">
        <v>34.0157</v>
      </c>
      <c r="E2" t="n">
        <v>56.4515</v>
      </c>
      <c r="F2" t="n">
        <v>0.0422</v>
      </c>
      <c r="G2" t="n">
        <v>6.2941</v>
      </c>
      <c r="H2" t="n">
        <v>0.7078</v>
      </c>
      <c r="I2" t="n">
        <v>172.434</v>
      </c>
      <c r="J2" t="n">
        <v>4.6807</v>
      </c>
      <c r="K2" t="n">
        <v>1</v>
      </c>
      <c r="L2" t="n">
        <v>0.0523</v>
      </c>
      <c r="M2" t="n">
        <v>4.639</v>
      </c>
      <c r="N2" t="b">
        <v>0</v>
      </c>
      <c r="O2" t="b">
        <v>1</v>
      </c>
      <c r="P2" t="n">
        <v>20.8963226400308</v>
      </c>
    </row>
    <row r="3">
      <c r="A3" t="n">
        <v>-5</v>
      </c>
      <c r="B3" t="n">
        <v>0.9700299999999999</v>
      </c>
      <c r="C3" t="n">
        <v>160.695</v>
      </c>
      <c r="D3" t="n">
        <v>33.9714</v>
      </c>
      <c r="E3" t="n">
        <v>56.102</v>
      </c>
      <c r="F3" t="n">
        <v>0.0403</v>
      </c>
      <c r="G3" t="n">
        <v>6.2908</v>
      </c>
      <c r="H3" t="n">
        <v>0.776</v>
      </c>
      <c r="I3" t="n">
        <v>171.9243</v>
      </c>
      <c r="J3" t="n">
        <v>4.1274</v>
      </c>
      <c r="K3" t="n">
        <v>1</v>
      </c>
      <c r="L3" t="n">
        <v>0.0529</v>
      </c>
      <c r="M3" t="n">
        <v>4.4349</v>
      </c>
      <c r="N3" t="b">
        <v>1</v>
      </c>
      <c r="O3" t="b">
        <v>1</v>
      </c>
      <c r="P3" t="n">
        <v>20.98512557603783</v>
      </c>
    </row>
    <row r="4">
      <c r="A4" t="n">
        <v>0</v>
      </c>
      <c r="B4" t="n">
        <v>0.96822</v>
      </c>
      <c r="C4" t="n">
        <v>159.0823</v>
      </c>
      <c r="D4" t="n">
        <v>33.9124</v>
      </c>
      <c r="E4" t="n">
        <v>57.22</v>
      </c>
      <c r="F4" t="n">
        <v>0.0403</v>
      </c>
      <c r="G4" t="n">
        <v>6.2874</v>
      </c>
      <c r="H4" t="n">
        <v>0.7397</v>
      </c>
      <c r="I4" t="n">
        <v>172.2606</v>
      </c>
      <c r="J4" t="n">
        <v>4.6895</v>
      </c>
      <c r="K4" t="n">
        <v>1</v>
      </c>
      <c r="L4" t="n">
        <v>0.0355</v>
      </c>
      <c r="M4" t="n">
        <v>4.4359</v>
      </c>
      <c r="N4" t="b">
        <v>0</v>
      </c>
      <c r="O4" t="b">
        <v>1</v>
      </c>
      <c r="P4" t="n">
        <v>20.97497751461924</v>
      </c>
    </row>
    <row r="5">
      <c r="A5" t="n">
        <v>0</v>
      </c>
      <c r="B5" t="n">
        <v>0.96726</v>
      </c>
      <c r="C5" t="n">
        <v>158.9245</v>
      </c>
      <c r="D5" t="n">
        <v>33.9068</v>
      </c>
      <c r="E5" t="n">
        <v>57.1861</v>
      </c>
      <c r="F5" t="n">
        <v>0.0404</v>
      </c>
      <c r="G5" t="n">
        <v>6.2871</v>
      </c>
      <c r="H5" t="n">
        <v>0.7472</v>
      </c>
      <c r="I5" t="n">
        <v>172.1525</v>
      </c>
      <c r="J5" t="n">
        <v>4.5658</v>
      </c>
      <c r="K5" t="n">
        <v>1</v>
      </c>
      <c r="L5" t="n">
        <v>0.0355</v>
      </c>
      <c r="M5" t="n">
        <v>4.4388</v>
      </c>
      <c r="N5" t="b">
        <v>1</v>
      </c>
      <c r="O5" t="b">
        <v>1</v>
      </c>
      <c r="P5" t="n">
        <v>20.98512557603783</v>
      </c>
    </row>
    <row r="6">
      <c r="A6" t="n">
        <v>-5</v>
      </c>
      <c r="B6" t="n">
        <v>0.89145</v>
      </c>
      <c r="C6" t="n">
        <v>147.6784</v>
      </c>
      <c r="D6" t="n">
        <v>33.1918</v>
      </c>
      <c r="E6" t="n">
        <v>53.3347</v>
      </c>
      <c r="F6" t="n">
        <v>0.0405</v>
      </c>
      <c r="G6" t="n">
        <v>6.2632</v>
      </c>
      <c r="H6" t="n">
        <v>1.6197</v>
      </c>
      <c r="I6" t="n">
        <v>163.8011</v>
      </c>
      <c r="J6" t="n">
        <v>0</v>
      </c>
      <c r="K6" t="n">
        <v>2</v>
      </c>
      <c r="L6" t="n">
        <v>0.0546</v>
      </c>
      <c r="M6" t="n">
        <v>4.4495</v>
      </c>
      <c r="N6" t="b">
        <v>0</v>
      </c>
      <c r="O6" t="b">
        <v>1</v>
      </c>
      <c r="P6" t="n">
        <v>0</v>
      </c>
    </row>
    <row r="7">
      <c r="A7" t="n">
        <v>-5</v>
      </c>
      <c r="B7" t="n">
        <v>0.89636</v>
      </c>
      <c r="C7" t="n">
        <v>148.4911</v>
      </c>
      <c r="D7" t="n">
        <v>33.2554</v>
      </c>
      <c r="E7" t="n">
        <v>53.4644</v>
      </c>
      <c r="F7" t="n">
        <v>0.0404</v>
      </c>
      <c r="G7" t="n">
        <v>6.265</v>
      </c>
      <c r="H7" t="n">
        <v>1.5548</v>
      </c>
      <c r="I7" t="n">
        <v>164.325</v>
      </c>
      <c r="J7" t="n">
        <v>0</v>
      </c>
      <c r="K7" t="n">
        <v>2</v>
      </c>
      <c r="L7" t="n">
        <v>0.0551</v>
      </c>
      <c r="M7" t="n">
        <v>4.4429</v>
      </c>
      <c r="N7" t="b">
        <v>1</v>
      </c>
      <c r="O7" t="b">
        <v>1</v>
      </c>
      <c r="P7" t="n">
        <v>0</v>
      </c>
    </row>
    <row r="8">
      <c r="A8" t="n">
        <v>0</v>
      </c>
      <c r="B8" t="n">
        <v>0.88613</v>
      </c>
      <c r="C8" t="n">
        <v>145.5958</v>
      </c>
      <c r="D8" t="n">
        <v>33.0738</v>
      </c>
      <c r="E8" t="n">
        <v>54.4483</v>
      </c>
      <c r="F8" t="n">
        <v>0.0404</v>
      </c>
      <c r="G8" t="n">
        <v>6.2588</v>
      </c>
      <c r="H8" t="n">
        <v>1.6094</v>
      </c>
      <c r="I8" t="n">
        <v>163.536</v>
      </c>
      <c r="J8" t="n">
        <v>0</v>
      </c>
      <c r="K8" t="n">
        <v>2</v>
      </c>
      <c r="L8" t="n">
        <v>0.0367</v>
      </c>
      <c r="M8" t="n">
        <v>4.4367</v>
      </c>
      <c r="N8" t="b">
        <v>0</v>
      </c>
      <c r="O8" t="b">
        <v>1</v>
      </c>
      <c r="P8" t="n">
        <v>0</v>
      </c>
    </row>
    <row r="9">
      <c r="A9" t="n">
        <v>0</v>
      </c>
      <c r="B9" t="n">
        <v>0.88744</v>
      </c>
      <c r="C9" t="n">
        <v>145.8106</v>
      </c>
      <c r="D9" t="n">
        <v>33.0912</v>
      </c>
      <c r="E9" t="n">
        <v>54.4873</v>
      </c>
      <c r="F9" t="n">
        <v>0.0403</v>
      </c>
      <c r="G9" t="n">
        <v>6.2593</v>
      </c>
      <c r="H9" t="n">
        <v>1.5921</v>
      </c>
      <c r="I9" t="n">
        <v>163.6668</v>
      </c>
      <c r="J9" t="n">
        <v>0</v>
      </c>
      <c r="K9" t="n">
        <v>2</v>
      </c>
      <c r="L9" t="n">
        <v>0.0368</v>
      </c>
      <c r="M9" t="n">
        <v>4.4357</v>
      </c>
      <c r="N9" t="b">
        <v>1</v>
      </c>
      <c r="O9" t="b">
        <v>1</v>
      </c>
      <c r="P9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0.99591</v>
      </c>
      <c r="C2" t="n">
        <v>164.9817</v>
      </c>
      <c r="D2" t="n">
        <v>34.0583</v>
      </c>
      <c r="E2" t="n">
        <v>57.0147</v>
      </c>
      <c r="F2" t="n">
        <v>0.0404</v>
      </c>
      <c r="G2" t="n">
        <v>6.2999</v>
      </c>
      <c r="H2" t="n">
        <v>0.6957</v>
      </c>
      <c r="I2" t="n">
        <v>174.7711</v>
      </c>
      <c r="J2" t="n">
        <v>7.0211</v>
      </c>
      <c r="K2" t="n">
        <v>1</v>
      </c>
      <c r="L2" t="n">
        <v>0.0526</v>
      </c>
      <c r="M2" t="n">
        <v>4.4435</v>
      </c>
      <c r="N2" t="b">
        <v>0</v>
      </c>
      <c r="O2" t="b">
        <v>1</v>
      </c>
      <c r="P2" t="n">
        <v>31.3444839600462</v>
      </c>
    </row>
    <row r="3">
      <c r="A3" t="n">
        <v>-5</v>
      </c>
      <c r="B3" t="n">
        <v>0.99364</v>
      </c>
      <c r="C3" t="n">
        <v>164.6063</v>
      </c>
      <c r="D3" t="n">
        <v>34.0554</v>
      </c>
      <c r="E3" t="n">
        <v>56.9527</v>
      </c>
      <c r="F3" t="n">
        <v>0.0423</v>
      </c>
      <c r="G3" t="n">
        <v>6.2991</v>
      </c>
      <c r="H3" t="n">
        <v>0.6938</v>
      </c>
      <c r="I3" t="n">
        <v>174.0064</v>
      </c>
      <c r="J3" t="n">
        <v>6.1911</v>
      </c>
      <c r="K3" t="n">
        <v>1</v>
      </c>
      <c r="L3" t="n">
        <v>0.0521</v>
      </c>
      <c r="M3" t="n">
        <v>4.6492</v>
      </c>
      <c r="N3" t="b">
        <v>1</v>
      </c>
      <c r="O3" t="b">
        <v>1</v>
      </c>
      <c r="P3" t="n">
        <v>31.47768836405675</v>
      </c>
    </row>
    <row r="4">
      <c r="A4" t="n">
        <v>0</v>
      </c>
      <c r="B4" t="n">
        <v>0.98592</v>
      </c>
      <c r="C4" t="n">
        <v>161.9905</v>
      </c>
      <c r="D4" t="n">
        <v>33.9895</v>
      </c>
      <c r="E4" t="n">
        <v>57.0126</v>
      </c>
      <c r="F4" t="n">
        <v>0.0405</v>
      </c>
      <c r="G4" t="n">
        <v>6.2936</v>
      </c>
      <c r="H4" t="n">
        <v>0.6875</v>
      </c>
      <c r="I4" t="n">
        <v>174.6039</v>
      </c>
      <c r="J4" t="n">
        <v>7.0343</v>
      </c>
      <c r="K4" t="n">
        <v>1</v>
      </c>
      <c r="L4" t="n">
        <v>0.0355</v>
      </c>
      <c r="M4" t="n">
        <v>4.4558</v>
      </c>
      <c r="N4" t="b">
        <v>0</v>
      </c>
      <c r="O4" t="b">
        <v>1</v>
      </c>
      <c r="P4" t="n">
        <v>31.46246627192886</v>
      </c>
    </row>
    <row r="5">
      <c r="A5" t="n">
        <v>0</v>
      </c>
      <c r="B5" t="n">
        <v>0.98443</v>
      </c>
      <c r="C5" t="n">
        <v>161.7463</v>
      </c>
      <c r="D5" t="n">
        <v>33.985</v>
      </c>
      <c r="E5" t="n">
        <v>57.75</v>
      </c>
      <c r="F5" t="n">
        <v>0.039</v>
      </c>
      <c r="G5" t="n">
        <v>6.2931</v>
      </c>
      <c r="H5" t="n">
        <v>0.6932</v>
      </c>
      <c r="I5" t="n">
        <v>174.4417</v>
      </c>
      <c r="J5" t="n">
        <v>6.8487</v>
      </c>
      <c r="K5" t="n">
        <v>1</v>
      </c>
      <c r="L5" t="n">
        <v>0.0357</v>
      </c>
      <c r="M5" t="n">
        <v>4.2858</v>
      </c>
      <c r="N5" t="b">
        <v>1</v>
      </c>
      <c r="O5" t="b">
        <v>1</v>
      </c>
      <c r="P5" t="n">
        <v>31.47768836405675</v>
      </c>
    </row>
    <row r="6">
      <c r="A6" t="n">
        <v>-5</v>
      </c>
      <c r="B6" t="n">
        <v>0.86819</v>
      </c>
      <c r="C6" t="n">
        <v>143.8251</v>
      </c>
      <c r="D6" t="n">
        <v>32.8751</v>
      </c>
      <c r="E6" t="n">
        <v>52.5155</v>
      </c>
      <c r="F6" t="n">
        <v>0.0404</v>
      </c>
      <c r="G6" t="n">
        <v>6.2551</v>
      </c>
      <c r="H6" t="n">
        <v>1.9436</v>
      </c>
      <c r="I6" t="n">
        <v>161.4638</v>
      </c>
      <c r="J6" t="n">
        <v>0</v>
      </c>
      <c r="K6" t="n">
        <v>2</v>
      </c>
      <c r="L6" t="n">
        <v>0.0549</v>
      </c>
      <c r="M6" t="n">
        <v>4.4421</v>
      </c>
      <c r="N6" t="b">
        <v>0</v>
      </c>
      <c r="O6" t="b">
        <v>1</v>
      </c>
      <c r="P6" t="n">
        <v>0</v>
      </c>
    </row>
    <row r="7">
      <c r="A7" t="n">
        <v>-5</v>
      </c>
      <c r="B7" t="n">
        <v>0.87575</v>
      </c>
      <c r="C7" t="n">
        <v>145.0774</v>
      </c>
      <c r="D7" t="n">
        <v>32.9804</v>
      </c>
      <c r="E7" t="n">
        <v>52.7264</v>
      </c>
      <c r="F7" t="n">
        <v>0.0404</v>
      </c>
      <c r="G7" t="n">
        <v>6.2577</v>
      </c>
      <c r="H7" t="n">
        <v>1.8364</v>
      </c>
      <c r="I7" t="n">
        <v>162.272</v>
      </c>
      <c r="J7" t="n">
        <v>0</v>
      </c>
      <c r="K7" t="n">
        <v>2</v>
      </c>
      <c r="L7" t="n">
        <v>0.0558</v>
      </c>
      <c r="M7" t="n">
        <v>4.4402</v>
      </c>
      <c r="N7" t="b">
        <v>1</v>
      </c>
      <c r="O7" t="b">
        <v>1</v>
      </c>
      <c r="P7" t="n">
        <v>0</v>
      </c>
    </row>
    <row r="8">
      <c r="A8" t="n">
        <v>0</v>
      </c>
      <c r="B8" t="n">
        <v>0.86347</v>
      </c>
      <c r="C8" t="n">
        <v>141.8715</v>
      </c>
      <c r="D8" t="n">
        <v>32.7611</v>
      </c>
      <c r="E8" t="n">
        <v>53.6774</v>
      </c>
      <c r="F8" t="n">
        <v>0.0404</v>
      </c>
      <c r="G8" t="n">
        <v>6.2509</v>
      </c>
      <c r="H8" t="n">
        <v>1.9263</v>
      </c>
      <c r="I8" t="n">
        <v>161.1925</v>
      </c>
      <c r="J8" t="n">
        <v>0</v>
      </c>
      <c r="K8" t="n">
        <v>2</v>
      </c>
      <c r="L8" t="n">
        <v>0.0369</v>
      </c>
      <c r="M8" t="n">
        <v>4.4361</v>
      </c>
      <c r="N8" t="b">
        <v>0</v>
      </c>
      <c r="O8" t="b">
        <v>1</v>
      </c>
      <c r="P8" t="n">
        <v>0</v>
      </c>
    </row>
    <row r="9">
      <c r="A9" t="n">
        <v>0</v>
      </c>
      <c r="B9" t="n">
        <v>0.86541</v>
      </c>
      <c r="C9" t="n">
        <v>142.1903</v>
      </c>
      <c r="D9" t="n">
        <v>32.7885</v>
      </c>
      <c r="E9" t="n">
        <v>53.7394</v>
      </c>
      <c r="F9" t="n">
        <v>0.0403</v>
      </c>
      <c r="G9" t="n">
        <v>6.2516</v>
      </c>
      <c r="H9" t="n">
        <v>1.8988</v>
      </c>
      <c r="I9" t="n">
        <v>161.3939</v>
      </c>
      <c r="J9" t="n">
        <v>0</v>
      </c>
      <c r="K9" t="n">
        <v>2</v>
      </c>
      <c r="L9" t="n">
        <v>0.0371</v>
      </c>
      <c r="M9" t="n">
        <v>4.4345</v>
      </c>
      <c r="N9" t="b">
        <v>1</v>
      </c>
      <c r="O9" t="b">
        <v>1</v>
      </c>
      <c r="P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1.01654</v>
      </c>
      <c r="C2" t="n">
        <v>168.4</v>
      </c>
      <c r="D2" t="n">
        <v>34.0368</v>
      </c>
      <c r="E2" t="n">
        <v>57.7431</v>
      </c>
      <c r="F2" t="n">
        <v>0.0404</v>
      </c>
      <c r="G2" t="n">
        <v>6.3072</v>
      </c>
      <c r="H2" t="n">
        <v>0.7131999999999999</v>
      </c>
      <c r="I2" t="n">
        <v>177.1081</v>
      </c>
      <c r="J2" t="n">
        <v>9.3614</v>
      </c>
      <c r="K2" t="n">
        <v>1</v>
      </c>
      <c r="L2" t="n">
        <v>0.0524</v>
      </c>
      <c r="M2" t="n">
        <v>4.446</v>
      </c>
      <c r="N2" t="b">
        <v>0</v>
      </c>
      <c r="O2" t="b">
        <v>1</v>
      </c>
      <c r="P2" t="n">
        <v>41.7926452800616</v>
      </c>
    </row>
    <row r="3">
      <c r="A3" t="n">
        <v>-5</v>
      </c>
      <c r="B3" t="n">
        <v>1.00757</v>
      </c>
      <c r="C3" t="n">
        <v>166.9147</v>
      </c>
      <c r="D3" t="n">
        <v>34.0572</v>
      </c>
      <c r="E3" t="n">
        <v>57.4215</v>
      </c>
      <c r="F3" t="n">
        <v>0.0404</v>
      </c>
      <c r="G3" t="n">
        <v>6.304</v>
      </c>
      <c r="H3" t="n">
        <v>0.7055</v>
      </c>
      <c r="I3" t="n">
        <v>176.0886</v>
      </c>
      <c r="J3" t="n">
        <v>8.254799999999999</v>
      </c>
      <c r="K3" t="n">
        <v>1</v>
      </c>
      <c r="L3" t="n">
        <v>0.0525</v>
      </c>
      <c r="M3" t="n">
        <v>4.4411</v>
      </c>
      <c r="N3" t="b">
        <v>1</v>
      </c>
      <c r="O3" t="b">
        <v>1</v>
      </c>
      <c r="P3" t="n">
        <v>41.97025115207567</v>
      </c>
    </row>
    <row r="4">
      <c r="A4" t="n">
        <v>0</v>
      </c>
      <c r="B4" t="n">
        <v>1.00583</v>
      </c>
      <c r="C4" t="n">
        <v>165.262</v>
      </c>
      <c r="D4" t="n">
        <v>34.0102</v>
      </c>
      <c r="E4" t="n">
        <v>57.6748</v>
      </c>
      <c r="F4" t="n">
        <v>0.0404</v>
      </c>
      <c r="G4" t="n">
        <v>6.3005</v>
      </c>
      <c r="H4" t="n">
        <v>0.7040999999999999</v>
      </c>
      <c r="I4" t="n">
        <v>176.9471</v>
      </c>
      <c r="J4" t="n">
        <v>9.379099999999999</v>
      </c>
      <c r="K4" t="n">
        <v>1</v>
      </c>
      <c r="L4" t="n">
        <v>0.0354</v>
      </c>
      <c r="M4" t="n">
        <v>4.4385</v>
      </c>
      <c r="N4" t="b">
        <v>0</v>
      </c>
      <c r="O4" t="b">
        <v>1</v>
      </c>
      <c r="P4" t="n">
        <v>41.94995502923848</v>
      </c>
    </row>
    <row r="5">
      <c r="A5" t="n">
        <v>0</v>
      </c>
      <c r="B5" t="n">
        <v>1.00712</v>
      </c>
      <c r="C5" t="n">
        <v>165.4745</v>
      </c>
      <c r="D5" t="n">
        <v>34.0088</v>
      </c>
      <c r="E5" t="n">
        <v>58.5367</v>
      </c>
      <c r="F5" t="n">
        <v>0.0403</v>
      </c>
      <c r="G5" t="n">
        <v>6.301</v>
      </c>
      <c r="H5" t="n">
        <v>0.7126</v>
      </c>
      <c r="I5" t="n">
        <v>176.7309</v>
      </c>
      <c r="J5" t="n">
        <v>9.131600000000001</v>
      </c>
      <c r="K5" t="n">
        <v>1</v>
      </c>
      <c r="L5" t="n">
        <v>0.0352</v>
      </c>
      <c r="M5" t="n">
        <v>4.4355</v>
      </c>
      <c r="N5" t="b">
        <v>1</v>
      </c>
      <c r="O5" t="b">
        <v>1</v>
      </c>
      <c r="P5" t="n">
        <v>41.97025115207567</v>
      </c>
    </row>
    <row r="6">
      <c r="A6" t="n">
        <v>-5</v>
      </c>
      <c r="B6" t="n">
        <v>0.84522</v>
      </c>
      <c r="C6" t="n">
        <v>140.0197</v>
      </c>
      <c r="D6" t="n">
        <v>32.5454</v>
      </c>
      <c r="E6" t="n">
        <v>51.7037</v>
      </c>
      <c r="F6" t="n">
        <v>0.0404</v>
      </c>
      <c r="G6" t="n">
        <v>6.247</v>
      </c>
      <c r="H6" t="n">
        <v>2.2437</v>
      </c>
      <c r="I6" t="n">
        <v>159.1215</v>
      </c>
      <c r="J6" t="n">
        <v>0</v>
      </c>
      <c r="K6" t="n">
        <v>2</v>
      </c>
      <c r="L6" t="n">
        <v>0.0553</v>
      </c>
      <c r="M6" t="n">
        <v>4.439</v>
      </c>
      <c r="N6" t="b">
        <v>0</v>
      </c>
      <c r="O6" t="b">
        <v>1</v>
      </c>
      <c r="P6" t="n">
        <v>0</v>
      </c>
    </row>
    <row r="7">
      <c r="A7" t="n">
        <v>-5</v>
      </c>
      <c r="B7" t="n">
        <v>0.85537</v>
      </c>
      <c r="C7" t="n">
        <v>141.7001</v>
      </c>
      <c r="D7" t="n">
        <v>32.6924</v>
      </c>
      <c r="E7" t="n">
        <v>51.9822</v>
      </c>
      <c r="F7" t="n">
        <v>0.0404</v>
      </c>
      <c r="G7" t="n">
        <v>6.2505</v>
      </c>
      <c r="H7" t="n">
        <v>2.1164</v>
      </c>
      <c r="I7" t="n">
        <v>160.2143</v>
      </c>
      <c r="J7" t="n">
        <v>0</v>
      </c>
      <c r="K7" t="n">
        <v>2</v>
      </c>
      <c r="L7" t="n">
        <v>0.0564</v>
      </c>
      <c r="M7" t="n">
        <v>4.4421</v>
      </c>
      <c r="N7" t="b">
        <v>1</v>
      </c>
      <c r="O7" t="b">
        <v>1</v>
      </c>
      <c r="P7" t="n">
        <v>0</v>
      </c>
    </row>
    <row r="8">
      <c r="A8" t="n">
        <v>0</v>
      </c>
      <c r="B8" t="n">
        <v>0.84095</v>
      </c>
      <c r="C8" t="n">
        <v>138.1718</v>
      </c>
      <c r="D8" t="n">
        <v>32.4363</v>
      </c>
      <c r="E8" t="n">
        <v>52.9111</v>
      </c>
      <c r="F8" t="n">
        <v>0.0404</v>
      </c>
      <c r="G8" t="n">
        <v>6.2431</v>
      </c>
      <c r="H8" t="n">
        <v>2.2254</v>
      </c>
      <c r="I8" t="n">
        <v>158.8445</v>
      </c>
      <c r="J8" t="n">
        <v>0</v>
      </c>
      <c r="K8" t="n">
        <v>2</v>
      </c>
      <c r="L8" t="n">
        <v>0.0372</v>
      </c>
      <c r="M8" t="n">
        <v>4.4413</v>
      </c>
      <c r="N8" t="b">
        <v>0</v>
      </c>
      <c r="O8" t="b">
        <v>1</v>
      </c>
      <c r="P8" t="n">
        <v>0</v>
      </c>
    </row>
    <row r="9">
      <c r="A9" t="n">
        <v>0</v>
      </c>
      <c r="B9" t="n">
        <v>0.84352</v>
      </c>
      <c r="C9" t="n">
        <v>138.5935</v>
      </c>
      <c r="D9" t="n">
        <v>32.4737</v>
      </c>
      <c r="E9" t="n">
        <v>52.9848</v>
      </c>
      <c r="F9" t="n">
        <v>0.0404</v>
      </c>
      <c r="G9" t="n">
        <v>6.244</v>
      </c>
      <c r="H9" t="n">
        <v>2.1949</v>
      </c>
      <c r="I9" t="n">
        <v>159.1167</v>
      </c>
      <c r="J9" t="n">
        <v>0</v>
      </c>
      <c r="K9" t="n">
        <v>2</v>
      </c>
      <c r="L9" t="n">
        <v>0.0374</v>
      </c>
      <c r="M9" t="n">
        <v>4.4383</v>
      </c>
      <c r="N9" t="b">
        <v>1</v>
      </c>
      <c r="O9" t="b">
        <v>1</v>
      </c>
      <c r="P9" t="n">
        <v>0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6"/>
  <sheetViews>
    <sheetView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1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'140m3'!D7+'140m3'!F7-'140m3'!G7-'140m3'!H7-'140m3'!I7</f>
        <v/>
      </c>
      <c r="C4">
        <f>'140m3'!D12+'140m3'!F12-'140m3'!G12-'140m3'!H12-'140m3'!I12</f>
        <v/>
      </c>
      <c r="D4">
        <f>'140m3'!D2+'140m3'!F2-'140m3'!G2-'140m3'!H2-'140m3'!I2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'140m3'!D8+'140m3'!F8-'140m3'!G8-'140m3'!H8-'140m3'!I8</f>
        <v/>
      </c>
      <c r="C5">
        <f>'140m3'!D13+'140m3'!F13-'140m3'!G13-'140m3'!H13-'140m3'!I13</f>
        <v/>
      </c>
      <c r="D5">
        <f>'140m3'!D3+'140m3'!F3-'140m3'!G3-'140m3'!H3-'140m3'!I3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'140m3'!D9+'140m3'!F9-'140m3'!G9-'140m3'!H9-'140m3'!I9</f>
        <v/>
      </c>
      <c r="C6">
        <f>'140m3'!D14+'140m3'!F14-'140m3'!G14-'140m3'!H14-'140m3'!I14</f>
        <v/>
      </c>
      <c r="D6">
        <f>'140m3'!D4+'140m3'!F4-'140m3'!G4-'140m3'!H4-'140m3'!I4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'140m3'!D10+'140m3'!F10-'140m3'!G10-'140m3'!H10-'140m3'!I10</f>
        <v/>
      </c>
      <c r="C7">
        <f>'140m3'!D15+'140m3'!F15-'140m3'!G15-'140m3'!H15-'140m3'!I15</f>
        <v/>
      </c>
      <c r="D7">
        <f>'140m3'!D5+'140m3'!F5-'140m3'!G5-'140m3'!H5-'140m3'!I5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'140m3'!D11+'140m3'!F11-'140m3'!G11-'140m3'!H11-'140m3'!I11</f>
        <v/>
      </c>
      <c r="C8">
        <f>'140m3'!D16+'140m3'!F16-'140m3'!G16-'140m3'!H16-'140m3'!I16</f>
        <v/>
      </c>
      <c r="D8">
        <f>'140m3'!D6+'140m3'!F6-'140m3'!G6-'140m3'!H6-'140m3'!I6</f>
        <v/>
      </c>
      <c r="E8">
        <f>B8-D8</f>
        <v/>
      </c>
      <c r="F8">
        <f>C8-D8</f>
        <v/>
      </c>
      <c r="G8" t="n">
        <v>100</v>
      </c>
    </row>
    <row r="9">
      <c r="D9" s="1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'250m3'!D7+'250m3'!F7-'250m3'!H7-'250m3'!I7-'250m3'!G7</f>
        <v/>
      </c>
      <c r="C10">
        <f>'250m3'!D12+'250m3'!F12-'250m3'!G12-'250m3'!H12-'250m3'!I12</f>
        <v/>
      </c>
      <c r="D10">
        <f>'250m3'!D2+'250m3'!F2-'250m3'!H2-'250m3'!G2-'250m3'!I2</f>
        <v/>
      </c>
      <c r="E10">
        <f>B10-D10</f>
        <v/>
      </c>
      <c r="F10">
        <f>C10-D10</f>
        <v/>
      </c>
      <c r="G10">
        <f>'250m3'!C7*100</f>
        <v/>
      </c>
      <c r="H10">
        <f>'250m3'!C12*100</f>
        <v/>
      </c>
      <c r="I10">
        <f>'250m3'!C2*100</f>
        <v/>
      </c>
    </row>
    <row r="11">
      <c r="A11" t="n">
        <v>-15</v>
      </c>
      <c r="B11">
        <f>'250m3'!D8+'250m3'!F8-'250m3'!H8-'250m3'!I8-'250m3'!G8</f>
        <v/>
      </c>
      <c r="C11">
        <f>'250m3'!D13+'250m3'!F13-'250m3'!G13-'250m3'!H13-'250m3'!I13</f>
        <v/>
      </c>
      <c r="D11">
        <f>'250m3'!D3+'250m3'!F3-Минимум</f>
        <v/>
      </c>
      <c r="E11">
        <f>B11-D11</f>
        <v/>
      </c>
      <c r="F11">
        <f>C11-D11</f>
        <v/>
      </c>
      <c r="G11">
        <f>'250m3'!C8*100</f>
        <v/>
      </c>
      <c r="H11">
        <f>'250m3'!C13*100</f>
        <v/>
      </c>
      <c r="I11">
        <f>'250m3'!C3*100</f>
        <v/>
      </c>
    </row>
    <row r="12">
      <c r="A12" t="n">
        <v>0</v>
      </c>
      <c r="B12">
        <f>'250m3'!D9+'250m3'!F9-'250m3'!H9-'250m3'!I9-'250m3'!G9</f>
        <v/>
      </c>
      <c r="C12">
        <f>'250m3'!D14+'250m3'!F14-'250m3'!G14-'250m3'!H14-'250m3'!I14</f>
        <v/>
      </c>
      <c r="D12">
        <f>'250m3'!D4+'250m3'!F4-'250m3'!H4-'250m3'!G4-'250m3'!I4</f>
        <v/>
      </c>
      <c r="E12">
        <f>B12-D12</f>
        <v/>
      </c>
      <c r="F12">
        <f>C12-D12</f>
        <v/>
      </c>
      <c r="G12">
        <f>'250m3'!C9*100</f>
        <v/>
      </c>
      <c r="H12">
        <f>'250m3'!C14*100</f>
        <v/>
      </c>
      <c r="I12">
        <f>'250m3'!C4*100</f>
        <v/>
      </c>
    </row>
    <row r="13">
      <c r="A13" t="n">
        <v>8</v>
      </c>
      <c r="B13">
        <f>'250m3'!D10+'250m3'!F10-'250m3'!H10-'250m3'!I10-'250m3'!G10</f>
        <v/>
      </c>
      <c r="C13">
        <f>'250m3'!D15+'250m3'!F15-'250m3'!G15-'250m3'!H15-'250m3'!I15</f>
        <v/>
      </c>
      <c r="D13">
        <f>'250m3'!D5+'250m3'!F5-'250m3'!H5-'250m3'!G5-'250m3'!I5</f>
        <v/>
      </c>
      <c r="E13">
        <f>B13-D13</f>
        <v/>
      </c>
      <c r="F13">
        <f>C13-D13</f>
        <v/>
      </c>
      <c r="G13">
        <f>'250m3'!C10*100</f>
        <v/>
      </c>
      <c r="H13">
        <f>'250m3'!C15*100</f>
        <v/>
      </c>
      <c r="I13">
        <f>'250m3'!C5*100</f>
        <v/>
      </c>
    </row>
    <row r="14">
      <c r="A14" t="n">
        <v>15</v>
      </c>
      <c r="B14">
        <f>'250m3'!D11+'250m3'!F11-'250m3'!H11-'250m3'!I11-'250m3'!G11</f>
        <v/>
      </c>
      <c r="C14">
        <f>'250m3'!D16+'250m3'!F16-'250m3'!G16-'250m3'!H16-'250m3'!I16</f>
        <v/>
      </c>
      <c r="D14">
        <f>'250m3'!D6+'250m3'!F6-'250m3'!H6-'250m3'!G6-'250m3'!I6</f>
        <v/>
      </c>
      <c r="E14">
        <f>B14-D14</f>
        <v/>
      </c>
      <c r="F14">
        <f>C14-D14</f>
        <v/>
      </c>
      <c r="G14">
        <f>'250m3'!C11*100</f>
        <v/>
      </c>
      <c r="H14">
        <f>'250m3'!C16*100</f>
        <v/>
      </c>
      <c r="I14">
        <f>'250m3'!C6*100</f>
        <v/>
      </c>
    </row>
    <row r="15">
      <c r="B15" t="inlineStr">
        <is>
          <t>Бак аккумулятор атмосферный</t>
        </is>
      </c>
      <c r="D15" s="1" t="inlineStr">
        <is>
          <t>День (нагрузка номинальная 100%)</t>
        </is>
      </c>
    </row>
    <row r="16">
      <c r="A16" t="n">
        <v>-29</v>
      </c>
      <c r="B16">
        <f>'400m3'!D7+'400m3'!F7-'400m3'!G7-'400m3'!H7-'400m3'!I7</f>
        <v/>
      </c>
      <c r="C16">
        <f>'400m3'!D12+'400m3'!F12-'400m3'!G12-'400m3'!H12-'400m3'!I12</f>
        <v/>
      </c>
      <c r="D16">
        <f>'400m3'!D2+'400m3'!F2-'400m3'!G2-'400m3'!H2-'400m3'!I2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'400m3'!D8+'400m3'!F8-'400m3'!G8-'400m3'!H8-'400m3'!I8</f>
        <v/>
      </c>
      <c r="C17">
        <f>'400m3'!D13+'400m3'!F13-'400m3'!G13-'400m3'!H13-'400m3'!I13</f>
        <v/>
      </c>
      <c r="D17">
        <f>'400m3'!D3+'400m3'!F3-'400m3'!G3-'400m3'!H3-'400m3'!I3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'400m3'!D9+'400m3'!F9-'400m3'!G9-'400m3'!H9-'400m3'!I9</f>
        <v/>
      </c>
      <c r="C18">
        <f>'400m3'!D14+'400m3'!F14-'400m3'!G14-'400m3'!H14-'400m3'!I14</f>
        <v/>
      </c>
      <c r="D18">
        <f>'400m3'!D4+'400m3'!F4-'400m3'!G4-'400m3'!H4-'400m3'!I4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'400m3'!D10+'400m3'!F10-'400m3'!G10-'400m3'!H10-'400m3'!I10</f>
        <v/>
      </c>
      <c r="C19">
        <f>'400m3'!D15+'400m3'!F15-'400m3'!G15-'400m3'!H15-'400m3'!I15</f>
        <v/>
      </c>
      <c r="D19">
        <f>'400m3'!D5+'400m3'!F5-'400m3'!G5-'400m3'!H5-'400m3'!I5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'400m3'!D11+'400m3'!F11-'400m3'!G11-'400m3'!H11-'400m3'!I11</f>
        <v/>
      </c>
      <c r="C20">
        <f>'400m3'!D16+'400m3'!F16-'400m3'!G16-'400m3'!H16-'400m3'!I16</f>
        <v/>
      </c>
      <c r="D20">
        <f>'400m3'!D6+'400m3'!F6-'400m3'!G6-'400m3'!H6-'400m3'!I6</f>
        <v/>
      </c>
      <c r="E20">
        <f>B20-D20</f>
        <v/>
      </c>
      <c r="F20">
        <f>C20-D20</f>
        <v/>
      </c>
      <c r="G20" t="n">
        <v>100</v>
      </c>
    </row>
    <row r="21">
      <c r="D21" s="1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'565m3'!D7+'565m3'!F7-'565m3'!H7-'565m3'!I7-'565m3'!G7</f>
        <v/>
      </c>
      <c r="C22">
        <f>'565m3'!D12+'565m3'!F12-'565m3'!G12-'565m3'!H12-'565m3'!I12</f>
        <v/>
      </c>
      <c r="D22">
        <f>'565m3'!D2+'565m3'!F2-'565m3'!H2-'565m3'!G2-'565m3'!I2</f>
        <v/>
      </c>
      <c r="E22">
        <f>B22-D22</f>
        <v/>
      </c>
      <c r="F22">
        <f>C22-D22</f>
        <v/>
      </c>
      <c r="G22">
        <f>'565m3'!C7*100</f>
        <v/>
      </c>
      <c r="H22">
        <f>'565m3'!C12*100</f>
        <v/>
      </c>
      <c r="I22">
        <f>'565m3'!C2*100</f>
        <v/>
      </c>
    </row>
    <row r="23">
      <c r="A23" t="n">
        <v>-15</v>
      </c>
      <c r="B23">
        <f>'565m3'!D8+'565m3'!F8-'565m3'!H8-'565m3'!I8-'565m3'!G8</f>
        <v/>
      </c>
      <c r="C23">
        <f>'565m3'!D13+'565m3'!F13-'565m3'!G13-'565m3'!H13-'565m3'!I13</f>
        <v/>
      </c>
      <c r="D23">
        <f>'565m3'!D3+'565m3'!F3-'565m3'!H3-'565m3'!G3-'565m3'!I3</f>
        <v/>
      </c>
      <c r="E23">
        <f>B23-D23</f>
        <v/>
      </c>
      <c r="F23">
        <f>C23-D23</f>
        <v/>
      </c>
      <c r="G23">
        <f>'565m3'!C8*100</f>
        <v/>
      </c>
      <c r="H23">
        <f>'565m3'!C13*100</f>
        <v/>
      </c>
      <c r="I23">
        <f>'565m3'!C3*100</f>
        <v/>
      </c>
    </row>
    <row r="24">
      <c r="A24" t="n">
        <v>0</v>
      </c>
      <c r="B24">
        <f>'565m3'!D9+'565m3'!F9-'565m3'!H9-'565m3'!I9-'565m3'!G9</f>
        <v/>
      </c>
      <c r="C24">
        <f>'565m3'!D14+'565m3'!F14-'565m3'!G14-'565m3'!H14-'565m3'!I14</f>
        <v/>
      </c>
      <c r="D24">
        <f>'565m3'!D4+'565m3'!F4-'565m3'!H4-'565m3'!G4-'565m3'!I4</f>
        <v/>
      </c>
      <c r="E24">
        <f>B24-D24</f>
        <v/>
      </c>
      <c r="F24">
        <f>C24-D24</f>
        <v/>
      </c>
      <c r="G24">
        <f>'565m3'!C9*100</f>
        <v/>
      </c>
      <c r="H24">
        <f>'565m3'!C14*100</f>
        <v/>
      </c>
      <c r="I24">
        <f>'565m3'!C4*100</f>
        <v/>
      </c>
    </row>
    <row r="25">
      <c r="A25" t="n">
        <v>8</v>
      </c>
      <c r="B25">
        <f>'565m3'!D10+'565m3'!F10-'565m3'!H10-'565m3'!I10-'565m3'!G10</f>
        <v/>
      </c>
      <c r="C25">
        <f>'565m3'!D15+'565m3'!F15-'565m3'!G15-'565m3'!H15-'565m3'!I15</f>
        <v/>
      </c>
      <c r="D25">
        <f>'565m3'!D5+'565m3'!F5-'565m3'!H5-'565m3'!G5-'565m3'!I5</f>
        <v/>
      </c>
      <c r="E25">
        <f>B25-D25</f>
        <v/>
      </c>
      <c r="F25">
        <f>C25-D25</f>
        <v/>
      </c>
      <c r="G25">
        <f>'565m3'!C10*100</f>
        <v/>
      </c>
      <c r="H25">
        <f>'565m3'!C15*100</f>
        <v/>
      </c>
      <c r="I25">
        <f>'565m3'!C5*100</f>
        <v/>
      </c>
    </row>
    <row r="26">
      <c r="A26" t="n">
        <v>15</v>
      </c>
      <c r="B26">
        <f>'565m3'!D11+'565m3'!F11-'565m3'!H11-'565m3'!I11-'565m3'!G11</f>
        <v/>
      </c>
      <c r="C26">
        <f>'565m3'!D16+'565m3'!F16-'565m3'!G16-'565m3'!H16-'565m3'!I16</f>
        <v/>
      </c>
      <c r="D26">
        <f>'565m3'!D6+'565m3'!F6-'565m3'!H6-'565m3'!G6-'565m3'!I6</f>
        <v/>
      </c>
      <c r="E26">
        <f>B26-D26</f>
        <v/>
      </c>
      <c r="F26">
        <f>C26-D26</f>
        <v/>
      </c>
      <c r="G26">
        <f>'565m3'!C11*100</f>
        <v/>
      </c>
      <c r="H26">
        <f>'565m3'!C16*100</f>
        <v/>
      </c>
      <c r="I26">
        <f>'565m3'!C6*100</f>
        <v/>
      </c>
    </row>
    <row r="51">
      <c r="B51" t="inlineStr">
        <is>
          <t>погрешность вычислений бака под давлением</t>
        </is>
      </c>
    </row>
    <row r="52">
      <c r="B52" s="10" t="inlineStr">
        <is>
          <t>Погрешность Минимум-максимум теплофикационная мощность турбины, %</t>
        </is>
      </c>
      <c r="C52" s="10" t="n"/>
      <c r="D52" s="10" t="n"/>
      <c r="E52" s="10" t="inlineStr">
        <is>
          <t>атмосферный тип,%</t>
        </is>
      </c>
    </row>
    <row r="53">
      <c r="B53" s="10">
        <f>('140m3'!J2-'250m3'!J2)/'140m3'!J2*100</f>
        <v/>
      </c>
      <c r="C53" s="10" t="inlineStr">
        <is>
          <t>Нет аккум</t>
        </is>
      </c>
      <c r="D53" s="10" t="n"/>
      <c r="E53" s="10">
        <f>('400m3'!J2-'565m3'!J2)/'400m3'!J2*100</f>
        <v/>
      </c>
    </row>
    <row r="54">
      <c r="B54" s="10">
        <f>('140m3'!J3-'250m3'!J3)/'140m3'!J3*100</f>
        <v/>
      </c>
      <c r="C54" s="10" t="inlineStr">
        <is>
          <t>Нет аккум</t>
        </is>
      </c>
      <c r="D54" s="10" t="n"/>
      <c r="E54" s="10">
        <f>('400m3'!J3-'565m3'!J3)/'400m3'!J3*100</f>
        <v/>
      </c>
    </row>
    <row r="55">
      <c r="B55" s="10">
        <f>('140m3'!J4-'250m3'!J4)/'140m3'!J4*100</f>
        <v/>
      </c>
      <c r="C55" s="10" t="inlineStr">
        <is>
          <t>Нет аккум</t>
        </is>
      </c>
      <c r="D55" s="10" t="n"/>
      <c r="E55" s="10">
        <f>('400m3'!J4-'565m3'!J4)/'400m3'!J4*100</f>
        <v/>
      </c>
    </row>
    <row r="56">
      <c r="B56" s="10">
        <f>('140m3'!J5-'250m3'!J5)/'140m3'!J5*100</f>
        <v/>
      </c>
      <c r="C56" s="10" t="inlineStr">
        <is>
          <t>Нет аккум</t>
        </is>
      </c>
      <c r="D56" s="10" t="n"/>
      <c r="E56" s="10">
        <f>('400m3'!J5-'565m3'!J5)/'400m3'!J5*100</f>
        <v/>
      </c>
    </row>
    <row r="57">
      <c r="B57" s="10">
        <f>('140m3'!J6-'250m3'!J6)/'140m3'!J6*100</f>
        <v/>
      </c>
      <c r="C57" s="10" t="inlineStr">
        <is>
          <t>Нет аккум</t>
        </is>
      </c>
      <c r="D57" s="10" t="n"/>
      <c r="E57" s="10">
        <f>('400m3'!J6-'565m3'!J6)/'400m3'!J6*100</f>
        <v/>
      </c>
    </row>
    <row r="58">
      <c r="B58" s="10">
        <f>('140m3'!J7-'250m3'!J7)/'140m3'!J7*100</f>
        <v/>
      </c>
      <c r="C58" s="10" t="inlineStr">
        <is>
          <t>зарядка</t>
        </is>
      </c>
      <c r="D58" s="10" t="n"/>
      <c r="E58" s="10">
        <f>('400m3'!J7-'565m3'!J7)/'400m3'!J7*100</f>
        <v/>
      </c>
    </row>
    <row r="59">
      <c r="B59" s="10">
        <f>('140m3'!J8-'250m3'!J8)/'140m3'!J8*100</f>
        <v/>
      </c>
      <c r="C59" s="10" t="inlineStr">
        <is>
          <t>зарядка</t>
        </is>
      </c>
      <c r="D59" s="10" t="n"/>
      <c r="E59" s="10">
        <f>('400m3'!J8-'565m3'!J8)/'400m3'!J8*100</f>
        <v/>
      </c>
    </row>
    <row r="60">
      <c r="B60" s="10">
        <f>('140m3'!J9-'250m3'!J9)/'140m3'!J9*100</f>
        <v/>
      </c>
      <c r="C60" s="10" t="inlineStr">
        <is>
          <t>зарядка</t>
        </is>
      </c>
      <c r="D60" s="10" t="n"/>
      <c r="E60" s="10">
        <f>('400m3'!J9-'565m3'!J9)/'400m3'!J9*100</f>
        <v/>
      </c>
    </row>
    <row r="61">
      <c r="B61" s="10">
        <f>('140m3'!J10-'250m3'!J10)/'140m3'!J10*100</f>
        <v/>
      </c>
      <c r="C61" s="10" t="inlineStr">
        <is>
          <t>зарядка</t>
        </is>
      </c>
      <c r="D61" s="10" t="n"/>
      <c r="E61" s="10">
        <f>('400m3'!J10-'565m3'!J10)/'400m3'!J10*100</f>
        <v/>
      </c>
    </row>
    <row r="62">
      <c r="B62" s="10">
        <f>('140m3'!J11-'250m3'!J11)/'140m3'!J11*100</f>
        <v/>
      </c>
      <c r="C62" s="10" t="inlineStr">
        <is>
          <t>зарядка</t>
        </is>
      </c>
      <c r="D62" s="10" t="n"/>
      <c r="E62" s="10">
        <f>('400m3'!J11-'565m3'!J11)/'400m3'!J11*100</f>
        <v/>
      </c>
    </row>
    <row r="63">
      <c r="B63" s="10">
        <f>('140m3'!J12-'250m3'!J12)/'140m3'!J12*100</f>
        <v/>
      </c>
      <c r="C63" s="10" t="inlineStr">
        <is>
          <t>Разрядка</t>
        </is>
      </c>
      <c r="D63" s="10" t="n"/>
      <c r="E63" s="10">
        <f>('400m3'!J12-'565m3'!J12)/'400m3'!J12*100</f>
        <v/>
      </c>
    </row>
    <row r="64">
      <c r="B64" s="10">
        <f>('140m3'!J13-'250m3'!J13)/'140m3'!J13*100</f>
        <v/>
      </c>
      <c r="C64" s="10" t="inlineStr">
        <is>
          <t>Разрядка</t>
        </is>
      </c>
      <c r="D64" s="10" t="n"/>
      <c r="E64" s="10">
        <f>('400m3'!J13-'565m3'!J13)/'400m3'!J13*100</f>
        <v/>
      </c>
    </row>
    <row r="65">
      <c r="B65" s="10">
        <f>('140m3'!J14-'250m3'!J14)/'140m3'!J14*100</f>
        <v/>
      </c>
      <c r="C65" s="10" t="inlineStr">
        <is>
          <t>Разрядка</t>
        </is>
      </c>
      <c r="D65" s="10" t="n"/>
      <c r="E65" s="10">
        <f>('400m3'!J14-'565m3'!J14)/'400m3'!J14*100</f>
        <v/>
      </c>
    </row>
    <row r="66">
      <c r="B66" s="10">
        <f>('140m3'!J15-'250m3'!J15)/'140m3'!J15*100</f>
        <v/>
      </c>
      <c r="C66" s="10" t="inlineStr">
        <is>
          <t>Разрядка</t>
        </is>
      </c>
      <c r="D66" s="10" t="n"/>
      <c r="E66" s="10">
        <f>('400m3'!J15-'565m3'!J15)/'400m3'!J15*100</f>
        <v/>
      </c>
    </row>
    <row r="67">
      <c r="B67" s="10">
        <f>('140m3'!J16-'250m3'!J16)/'140m3'!J16*100</f>
        <v/>
      </c>
      <c r="C67" s="10" t="inlineStr">
        <is>
          <t>Разрядка</t>
        </is>
      </c>
      <c r="D67" s="10" t="n"/>
      <c r="E67" s="10">
        <f>('400m3'!J16-'565m3'!J16)/'400m3'!J16*100</f>
        <v/>
      </c>
    </row>
    <row r="70">
      <c r="B70" s="10" t="inlineStr">
        <is>
          <t>Qнр, МДж/кг</t>
        </is>
      </c>
      <c r="C70" s="10" t="inlineStr">
        <is>
          <t>Расход топлива кг/ч</t>
        </is>
      </c>
      <c r="D70" s="10" t="n"/>
      <c r="E70" s="10" t="inlineStr">
        <is>
          <t>Расход топлива кг/ч</t>
        </is>
      </c>
    </row>
    <row r="71">
      <c r="B71" s="10" t="n"/>
      <c r="C71" s="10" t="inlineStr">
        <is>
          <t>день</t>
        </is>
      </c>
      <c r="D71" s="10" t="n"/>
      <c r="E71" s="10" t="inlineStr">
        <is>
          <t>ночь</t>
        </is>
      </c>
    </row>
    <row r="72">
      <c r="A72" t="n">
        <v>-29</v>
      </c>
      <c r="B72" s="10" t="n">
        <v>48.3</v>
      </c>
      <c r="C72" s="10">
        <f>3600*('140m3'!D2)/($B$72*'140m3'!E2/100)</f>
        <v/>
      </c>
      <c r="D72" s="10" t="inlineStr">
        <is>
          <t>Нет аккум</t>
        </is>
      </c>
      <c r="E72" s="10">
        <f>3600*('250m3'!D2)/($B$72*'250m3'!E2/100)</f>
        <v/>
      </c>
      <c r="F72" s="10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0" t="n"/>
      <c r="C73" s="10">
        <f>3600*('140m3'!D3)/($B$72*'140m3'!E3/100)</f>
        <v/>
      </c>
      <c r="D73" s="10" t="inlineStr">
        <is>
          <t>Нет аккум</t>
        </is>
      </c>
      <c r="E73" s="10">
        <f>3600*('250m3'!D3)/($B$72*'250m3'!E3/100)</f>
        <v/>
      </c>
      <c r="F73" s="10" t="inlineStr">
        <is>
          <t>Нет аккум</t>
        </is>
      </c>
      <c r="G73" s="14" t="n"/>
      <c r="H73" s="12" t="inlineStr">
        <is>
          <t>день разрядка-ноч-разрядка</t>
        </is>
      </c>
      <c r="I73" s="11" t="inlineStr">
        <is>
          <t>ночь разрядка-день-зарядка</t>
        </is>
      </c>
      <c r="J73" s="13" t="inlineStr">
        <is>
          <t>без аккум</t>
        </is>
      </c>
      <c r="K73" s="12" t="inlineStr">
        <is>
          <t>день разрядка-ноч-разрядка</t>
        </is>
      </c>
      <c r="L73" s="11" t="inlineStr">
        <is>
          <t>ночь разрядка-день-зарядка</t>
        </is>
      </c>
    </row>
    <row r="74">
      <c r="A74" t="n">
        <v>0</v>
      </c>
      <c r="B74" s="10" t="n"/>
      <c r="C74" s="10">
        <f>3600*('140m3'!D4)/($B$72*'140m3'!E4/100)</f>
        <v/>
      </c>
      <c r="D74" s="10" t="inlineStr">
        <is>
          <t>Нет аккум</t>
        </is>
      </c>
      <c r="E74" s="10">
        <f>3600*('250m3'!D4)/($B$72*'250m3'!E4/100)</f>
        <v/>
      </c>
      <c r="F74" s="10" t="inlineStr">
        <is>
          <t>Нет аккум</t>
        </is>
      </c>
      <c r="G74" s="14" t="n">
        <v>-29</v>
      </c>
      <c r="H74" s="12">
        <f>(B4+C10)/2</f>
        <v/>
      </c>
      <c r="I74" s="11">
        <f>(C4+B10)/2</f>
        <v/>
      </c>
      <c r="J74" s="13">
        <f>(D4+D10)/2</f>
        <v/>
      </c>
      <c r="K74" s="12">
        <f>H74-J74</f>
        <v/>
      </c>
      <c r="L74" s="11">
        <f>I74-J74</f>
        <v/>
      </c>
    </row>
    <row r="75">
      <c r="A75" t="n">
        <v>8</v>
      </c>
      <c r="B75" s="10" t="n"/>
      <c r="C75" s="10">
        <f>3600*('140m3'!D5)/($B$72*'140m3'!E5/100)</f>
        <v/>
      </c>
      <c r="D75" s="10" t="inlineStr">
        <is>
          <t>Нет аккум</t>
        </is>
      </c>
      <c r="E75" s="10">
        <f>3600*('250m3'!D5)/($B$72*'250m3'!E5/100)</f>
        <v/>
      </c>
      <c r="F75" s="10" t="inlineStr">
        <is>
          <t>Нет аккум</t>
        </is>
      </c>
      <c r="G75" s="14" t="n">
        <v>-15</v>
      </c>
      <c r="H75" s="12">
        <f>(B5+C11)/2</f>
        <v/>
      </c>
      <c r="I75" s="11">
        <f>(C5+B11)/2</f>
        <v/>
      </c>
      <c r="J75" s="13">
        <f>(D5+D11)/2</f>
        <v/>
      </c>
      <c r="K75" s="12">
        <f>H75-J75</f>
        <v/>
      </c>
      <c r="L75" s="11">
        <f>I75-J75</f>
        <v/>
      </c>
    </row>
    <row r="76">
      <c r="A76" t="n">
        <v>15</v>
      </c>
      <c r="B76" s="10" t="n"/>
      <c r="C76" s="10">
        <f>3600*('140m3'!D6)/($B$72*'140m3'!E6/100)</f>
        <v/>
      </c>
      <c r="D76" s="10" t="inlineStr">
        <is>
          <t>Нет аккум</t>
        </is>
      </c>
      <c r="E76" s="10">
        <f>3600*('250m3'!D6)/($B$72*'250m3'!E6/100)</f>
        <v/>
      </c>
      <c r="F76" s="10" t="inlineStr">
        <is>
          <t>Нет аккум</t>
        </is>
      </c>
      <c r="G76" s="14" t="n">
        <v>0</v>
      </c>
      <c r="H76" s="12">
        <f>(B6+C12)/2</f>
        <v/>
      </c>
      <c r="I76" s="11">
        <f>(C6+B12)/2</f>
        <v/>
      </c>
      <c r="J76" s="13">
        <f>(D6+D12)/2</f>
        <v/>
      </c>
      <c r="K76" s="12">
        <f>H76-J76</f>
        <v/>
      </c>
      <c r="L76" s="11">
        <f>I76-J76</f>
        <v/>
      </c>
    </row>
    <row r="77">
      <c r="A77" t="n">
        <v>-29</v>
      </c>
      <c r="B77" s="10" t="n"/>
      <c r="C77" s="10">
        <f>3600*('140m3'!D7)/($B$72*'140m3'!E7/100)</f>
        <v/>
      </c>
      <c r="D77" s="10" t="inlineStr">
        <is>
          <t>зарядка</t>
        </is>
      </c>
      <c r="E77" s="10">
        <f>3600*('250m3'!D7)/($B$72*'250m3'!E7/100)</f>
        <v/>
      </c>
      <c r="F77" s="10" t="inlineStr">
        <is>
          <t>зарядка</t>
        </is>
      </c>
      <c r="G77" s="14" t="n">
        <v>8</v>
      </c>
      <c r="H77" s="12">
        <f>(B7+C13)/2</f>
        <v/>
      </c>
      <c r="I77" s="11">
        <f>(C7+B13)/2</f>
        <v/>
      </c>
      <c r="J77" s="13">
        <f>(D7+D13)/2</f>
        <v/>
      </c>
      <c r="K77" s="12">
        <f>H77-J77</f>
        <v/>
      </c>
      <c r="L77" s="11">
        <f>I77-J77</f>
        <v/>
      </c>
    </row>
    <row r="78">
      <c r="A78" t="n">
        <v>-15</v>
      </c>
      <c r="B78" s="10" t="n"/>
      <c r="C78" s="10">
        <f>3600*('140m3'!D8)/($B$72*'140m3'!E8/100)</f>
        <v/>
      </c>
      <c r="D78" s="10" t="inlineStr">
        <is>
          <t>зарядка</t>
        </is>
      </c>
      <c r="E78" s="10">
        <f>3600*('250m3'!D8)/($B$72*'250m3'!E8/100)</f>
        <v/>
      </c>
      <c r="F78" s="10" t="inlineStr">
        <is>
          <t>зарядка</t>
        </is>
      </c>
      <c r="G78" s="14" t="n">
        <v>15</v>
      </c>
      <c r="H78" s="12">
        <f>(B8+C14)/2</f>
        <v/>
      </c>
      <c r="I78" s="11">
        <f>(C8+B14)/2</f>
        <v/>
      </c>
      <c r="J78" s="13">
        <f>(D8+D14)/2</f>
        <v/>
      </c>
      <c r="K78" s="12">
        <f>H78-J78</f>
        <v/>
      </c>
      <c r="L78" s="11">
        <f>I78-J78</f>
        <v/>
      </c>
    </row>
    <row r="79">
      <c r="A79" t="n">
        <v>0</v>
      </c>
      <c r="B79" s="10" t="n"/>
      <c r="C79" s="10">
        <f>3600*('140m3'!D9)/($B$72*'140m3'!E9/100)</f>
        <v/>
      </c>
      <c r="D79" s="10" t="inlineStr">
        <is>
          <t>зарядка</t>
        </is>
      </c>
      <c r="E79" s="10">
        <f>3600*('250m3'!D9)/($B$72*'250m3'!E9/100)</f>
        <v/>
      </c>
      <c r="F79" s="10" t="inlineStr">
        <is>
          <t>зарядка</t>
        </is>
      </c>
    </row>
    <row r="80">
      <c r="A80" t="n">
        <v>8</v>
      </c>
      <c r="B80" s="10" t="n"/>
      <c r="C80" s="10">
        <f>3600*('140m3'!D10)/($B$72*'140m3'!E10/100)</f>
        <v/>
      </c>
      <c r="D80" s="10" t="inlineStr">
        <is>
          <t>зарядка</t>
        </is>
      </c>
      <c r="E80" s="10">
        <f>3600*('250m3'!D10)/($B$72*'250m3'!E10/100)</f>
        <v/>
      </c>
      <c r="F80" s="10" t="inlineStr">
        <is>
          <t>зарядка</t>
        </is>
      </c>
    </row>
    <row r="81">
      <c r="A81" t="n">
        <v>15</v>
      </c>
      <c r="B81" s="10" t="n"/>
      <c r="C81" s="10">
        <f>3600*('140m3'!D11)/($B$72*'140m3'!E11/100)</f>
        <v/>
      </c>
      <c r="D81" s="10" t="inlineStr">
        <is>
          <t>зарядка</t>
        </is>
      </c>
      <c r="E81" s="10">
        <f>3600*('250m3'!D11)/($B$72*'250m3'!E11/100)</f>
        <v/>
      </c>
      <c r="F81" s="10" t="inlineStr">
        <is>
          <t>зарядка</t>
        </is>
      </c>
    </row>
    <row r="82">
      <c r="A82" t="n">
        <v>-29</v>
      </c>
      <c r="B82" s="10" t="n"/>
      <c r="C82" s="10">
        <f>3600*('140m3'!D12)/($B$72*'140m3'!E12/100)</f>
        <v/>
      </c>
      <c r="D82" s="10" t="inlineStr">
        <is>
          <t>Разрядка</t>
        </is>
      </c>
      <c r="E82" s="10">
        <f>3600*('250m3'!D12)/($B$72*'250m3'!E12/100)</f>
        <v/>
      </c>
      <c r="F82" s="10" t="inlineStr">
        <is>
          <t>Разрядка</t>
        </is>
      </c>
    </row>
    <row r="83">
      <c r="A83" t="n">
        <v>-15</v>
      </c>
      <c r="B83" s="10" t="n"/>
      <c r="C83" s="10">
        <f>3600*('140m3'!D13)/($B$72*'140m3'!E13/100)</f>
        <v/>
      </c>
      <c r="D83" s="10" t="inlineStr">
        <is>
          <t>Разрядка</t>
        </is>
      </c>
      <c r="E83" s="10">
        <f>3600*('250m3'!D13)/($B$72*'250m3'!E13/100)</f>
        <v/>
      </c>
      <c r="F83" s="10" t="inlineStr">
        <is>
          <t>Разрядка</t>
        </is>
      </c>
    </row>
    <row r="84">
      <c r="A84" t="n">
        <v>0</v>
      </c>
      <c r="B84" s="10" t="n"/>
      <c r="C84" s="10">
        <f>3600*('140m3'!D14)/($B$72*'140m3'!E14/100)</f>
        <v/>
      </c>
      <c r="D84" s="10" t="inlineStr">
        <is>
          <t>Разрядка</t>
        </is>
      </c>
      <c r="E84" s="10">
        <f>3600*('250m3'!D14)/($B$72*'250m3'!E14/100)</f>
        <v/>
      </c>
      <c r="F84" s="10" t="inlineStr">
        <is>
          <t>Разрядка</t>
        </is>
      </c>
    </row>
    <row r="85">
      <c r="A85" t="n">
        <v>8</v>
      </c>
      <c r="B85" s="10" t="n"/>
      <c r="C85" s="10">
        <f>3600*('140m3'!D15)/($B$72*'140m3'!E15/100)</f>
        <v/>
      </c>
      <c r="D85" s="10" t="inlineStr">
        <is>
          <t>Разрядка</t>
        </is>
      </c>
      <c r="E85" s="10">
        <f>3600*('250m3'!D15)/($B$72*'250m3'!E15/100)</f>
        <v/>
      </c>
      <c r="F85" s="10" t="inlineStr">
        <is>
          <t>Разрядка</t>
        </is>
      </c>
    </row>
    <row r="86">
      <c r="A86" t="n">
        <v>15</v>
      </c>
      <c r="B86" s="10" t="n"/>
      <c r="C86" s="10">
        <f>3600*('140m3'!D16)/($B$72*'140m3'!E16/100)</f>
        <v/>
      </c>
      <c r="D86" s="10" t="inlineStr">
        <is>
          <t>Разрядка</t>
        </is>
      </c>
      <c r="E86" s="10">
        <f>3600*('250m3'!D16)/($B$72*'250m3'!E16/100)</f>
        <v/>
      </c>
      <c r="F86" s="10" t="inlineStr">
        <is>
          <t>Разрядка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2" t="inlineStr">
        <is>
          <t xml:space="preserve">Прибыль от продажи электроэнергии в пик </t>
        </is>
      </c>
      <c r="F2" s="2" t="n"/>
      <c r="G2" s="2" t="n"/>
      <c r="I2" s="3" t="inlineStr">
        <is>
          <t>Прибыль от продажи электроэнергии в провал</t>
        </is>
      </c>
      <c r="J2" s="3" t="n"/>
      <c r="K2" s="3" t="n"/>
      <c r="M2" s="4" t="inlineStr">
        <is>
          <t>Днем- зарядка, ночью-разрядка</t>
        </is>
      </c>
      <c r="N2" s="5" t="inlineStr">
        <is>
          <t>Днем- разрядка, ночью-зарядка</t>
        </is>
      </c>
      <c r="O2" s="6" t="inlineStr">
        <is>
          <t xml:space="preserve">Без аккум </t>
        </is>
      </c>
      <c r="Q2" s="4" t="inlineStr">
        <is>
          <t>Днем- зарядка, ночью-разрядка</t>
        </is>
      </c>
      <c r="R2" s="5" t="inlineStr">
        <is>
          <t>Днем- разрядка, ночью-зарядка</t>
        </is>
      </c>
      <c r="S2" s="6" t="inlineStr">
        <is>
          <t xml:space="preserve">Без аккум </t>
        </is>
      </c>
    </row>
    <row r="3">
      <c r="A3" s="10" t="inlineStr">
        <is>
          <t>Т</t>
        </is>
      </c>
      <c r="B3" s="10" t="inlineStr">
        <is>
          <t>Пик</t>
        </is>
      </c>
      <c r="C3" s="10" t="inlineStr">
        <is>
          <t>Провал</t>
        </is>
      </c>
      <c r="E3" s="2" t="inlineStr">
        <is>
          <t>Аккум зарядка</t>
        </is>
      </c>
      <c r="F3" s="2" t="inlineStr">
        <is>
          <t>Аккум разрядка</t>
        </is>
      </c>
      <c r="G3" s="2" t="inlineStr">
        <is>
          <t>Без Аккум</t>
        </is>
      </c>
      <c r="I3" s="3" t="inlineStr">
        <is>
          <t>Аккум зарядка</t>
        </is>
      </c>
      <c r="J3" s="3" t="inlineStr">
        <is>
          <t>Аккум разрядка</t>
        </is>
      </c>
      <c r="K3" s="3" t="inlineStr">
        <is>
          <t>Без Аккум</t>
        </is>
      </c>
      <c r="M3" s="7" t="n"/>
      <c r="N3" s="8" t="n"/>
      <c r="O3" s="9" t="n"/>
      <c r="Q3" s="7" t="n"/>
      <c r="R3" s="8" t="n"/>
      <c r="S3" s="9" t="n"/>
    </row>
    <row r="4">
      <c r="A4" s="10" t="n">
        <v>-29</v>
      </c>
      <c r="B4" s="10">
        <f>(0.0000292068458214167*A4^5 - 0.000181763266662305*A4^4 - 0.0146406705096931*A4^3 + 0.466723799061245*A4^2 + 0.502480696426503*A4 + 1536.44313667204)/1000</f>
        <v/>
      </c>
      <c r="C4" s="10">
        <f>(-0.0000384367188130952*A4^5 + 0.000014526740241827*A4^4 + 0.0255916283280886*A4^3 + 0.00493530763260175*A4^2 - 4.81697653485037*A4 + 855.10485500437)/1000</f>
        <v/>
      </c>
      <c r="D4">
        <f>0.0000358619528053605*A4^5 - 0.000379724657991076*A4^4 - 0.0158829254247223*A4^3 + 0.521492467029231*A4^2 + 0.430287752478577*A4 + 1535.32324024035</f>
        <v/>
      </c>
      <c r="E4" s="2">
        <f>$B4*Обработка!B4*10^3*4</f>
        <v/>
      </c>
      <c r="F4" s="2">
        <f>$B4*Обработка!C4*10^3*4</f>
        <v/>
      </c>
      <c r="G4" s="2">
        <f>$B4*Обработка!D4*10^3*4</f>
        <v/>
      </c>
      <c r="I4" s="3">
        <f>$C4*Обработка!B10*10^3*4</f>
        <v/>
      </c>
      <c r="J4" s="3">
        <f>$C4*Обработка!C10*10^3*4</f>
        <v/>
      </c>
      <c r="K4" s="3">
        <f>$C4*Обработка!D10*10^3*4</f>
        <v/>
      </c>
      <c r="M4" s="7">
        <f>(J4+E4)/10^6</f>
        <v/>
      </c>
      <c r="N4" s="8">
        <f>(I4+F4)/10^6</f>
        <v/>
      </c>
      <c r="O4" s="9">
        <f>(K4+G4)/10^6</f>
        <v/>
      </c>
      <c r="Q4" s="7">
        <f>(M4-$O4)/$O4*100</f>
        <v/>
      </c>
      <c r="R4" s="8">
        <f>(N4-$O4)/$O4*100</f>
        <v/>
      </c>
      <c r="S4" s="9">
        <f>(O4-$O4)/$O4*100</f>
        <v/>
      </c>
    </row>
    <row r="5">
      <c r="A5" s="10" t="n">
        <v>-15</v>
      </c>
      <c r="B5" s="10">
        <f>(0.0000292068458214167*A5^5 - 0.000181763266662305*A5^4 - 0.0146406705096931*A5^3 + 0.466723799061245*A5^2 + 0.502480696426503*A5 + 1536.44313667204)/1000</f>
        <v/>
      </c>
      <c r="C5" s="10">
        <f>(-0.0000384367188130952*A5^5 + 0.000014526740241827*A5^4 + 0.0255916283280886*A5^3 + 0.00493530763260175*A5^2 - 4.81697653485037*A5 + 855.10485500437)/1000</f>
        <v/>
      </c>
      <c r="E5" s="2">
        <f>$B5*Обработка!B5*10^3*4</f>
        <v/>
      </c>
      <c r="F5" s="2">
        <f>$B5*Обработка!C5*10^3*4</f>
        <v/>
      </c>
      <c r="G5" s="2">
        <f>$B5*Обработка!D5*10^3*4</f>
        <v/>
      </c>
      <c r="I5" s="3">
        <f>$C5*Обработка!B11*10^3*4</f>
        <v/>
      </c>
      <c r="J5" s="3">
        <f>$C5*Обработка!C11*10^3*4</f>
        <v/>
      </c>
      <c r="K5" s="3">
        <f>$C5*Обработка!D11*10^3*4</f>
        <v/>
      </c>
      <c r="M5" s="7">
        <f>(J5+E5)/10^6</f>
        <v/>
      </c>
      <c r="N5" s="8">
        <f>(I5+F5)/10^6</f>
        <v/>
      </c>
      <c r="O5" s="9">
        <f>(K5+G5)/10^6</f>
        <v/>
      </c>
      <c r="Q5" s="7">
        <f>(M5-$O5)/$O5*100</f>
        <v/>
      </c>
      <c r="R5" s="8">
        <f>(N5-$O5)/$O5*100</f>
        <v/>
      </c>
      <c r="S5" s="9">
        <f>(O5-$O5)/$O5*100</f>
        <v/>
      </c>
    </row>
    <row r="6">
      <c r="A6" s="10" t="n">
        <v>0</v>
      </c>
      <c r="B6" s="10">
        <f>(0.0000292068458214167*A6^5 - 0.000181763266662305*A6^4 - 0.0146406705096931*A6^3 + 0.466723799061245*A6^2 + 0.502480696426503*A6 + 1536.44313667204)/1000</f>
        <v/>
      </c>
      <c r="C6" s="10">
        <f>(-0.0000384367188130952*A6^5 + 0.000014526740241827*A6^4 + 0.0255916283280886*A6^3 + 0.00493530763260175*A6^2 - 4.81697653485037*A6 + 855.10485500437)/1000</f>
        <v/>
      </c>
      <c r="E6" s="2">
        <f>$B6*Обработка!B6*10^3*4</f>
        <v/>
      </c>
      <c r="F6" s="2">
        <f>$B6*Обработка!C6*10^3*4</f>
        <v/>
      </c>
      <c r="G6" s="2">
        <f>$B6*Обработка!D6*10^3*4</f>
        <v/>
      </c>
      <c r="I6" s="3">
        <f>$C6*Обработка!B12*10^3*4</f>
        <v/>
      </c>
      <c r="J6" s="3">
        <f>$C6*Обработка!C12*10^3*4</f>
        <v/>
      </c>
      <c r="K6" s="3">
        <f>$C6*Обработка!D12*10^3*4</f>
        <v/>
      </c>
      <c r="M6" s="7">
        <f>(J6+E6)/10^6</f>
        <v/>
      </c>
      <c r="N6" s="8">
        <f>(I6+F6)/10^6</f>
        <v/>
      </c>
      <c r="O6" s="9">
        <f>(K6+G6)/10^6</f>
        <v/>
      </c>
      <c r="Q6" s="7">
        <f>(M6-$O6)/$O6*100</f>
        <v/>
      </c>
      <c r="R6" s="8">
        <f>(N6-$O6)/$O6*100</f>
        <v/>
      </c>
      <c r="S6" s="9">
        <f>(O6-$O6)/$O6*100</f>
        <v/>
      </c>
    </row>
    <row r="7">
      <c r="A7" s="10" t="n">
        <v>8</v>
      </c>
      <c r="B7" s="10">
        <f>(0.0000292068458214167*A7^5 - 0.000181763266662305*A7^4 - 0.0146406705096931*A7^3 + 0.466723799061245*A7^2 + 0.502480696426503*A7 + 1536.44313667204)/1000</f>
        <v/>
      </c>
      <c r="C7" s="10">
        <f>(-0.0000384367188130952*A7^5 + 0.000014526740241827*A7^4 + 0.0255916283280886*A7^3 + 0.00493530763260175*A7^2 - 4.81697653485037*A7 + 855.10485500437)/1000</f>
        <v/>
      </c>
      <c r="E7" s="2">
        <f>$B7*Обработка!B7*10^3*4</f>
        <v/>
      </c>
      <c r="F7" s="2">
        <f>$B7*Обработка!C7*10^3*4</f>
        <v/>
      </c>
      <c r="G7" s="2">
        <f>$B7*Обработка!D7*10^3*4</f>
        <v/>
      </c>
      <c r="I7" s="3">
        <f>$C7*Обработка!B13*10^3*4</f>
        <v/>
      </c>
      <c r="J7" s="3">
        <f>$C7*Обработка!C13*10^3*4</f>
        <v/>
      </c>
      <c r="K7" s="3">
        <f>$C7*Обработка!D13*10^3*4</f>
        <v/>
      </c>
      <c r="M7" s="7">
        <f>(J7+E7)/10^6</f>
        <v/>
      </c>
      <c r="N7" s="8">
        <f>(I7+F7)/10^6</f>
        <v/>
      </c>
      <c r="O7" s="9">
        <f>(K7+G7)/10^6</f>
        <v/>
      </c>
      <c r="Q7" s="7">
        <f>(M7-$O7)/$O7*100</f>
        <v/>
      </c>
      <c r="R7" s="8">
        <f>(N7-$O7)/$O7*100</f>
        <v/>
      </c>
      <c r="S7" s="9">
        <f>(O7-$O7)/$O7*100</f>
        <v/>
      </c>
    </row>
    <row r="8">
      <c r="A8" s="10" t="n">
        <v>15</v>
      </c>
      <c r="B8" s="10">
        <f>(0.0000292068458214167*A8^5 - 0.000181763266662305*A8^4 - 0.0146406705096931*A8^3 + 0.466723799061245*A8^2 + 0.502480696426503*A8 + 1536.44313667204)/1000</f>
        <v/>
      </c>
      <c r="C8" s="10">
        <f>(-0.0000384367188130952*A8^5 + 0.000014526740241827*A8^4 + 0.0255916283280886*A8^3 + 0.00493530763260175*A8^2 - 4.81697653485037*A8 + 855.10485500437)/1000</f>
        <v/>
      </c>
      <c r="E8" s="2">
        <f>$B8*Обработка!B8*10^3*4</f>
        <v/>
      </c>
      <c r="F8" s="2">
        <f>$B8*Обработка!C8*10^3*4</f>
        <v/>
      </c>
      <c r="G8" s="2">
        <f>$B8*Обработка!D8*10^3*4</f>
        <v/>
      </c>
      <c r="I8" s="3">
        <f>$C8*Обработка!B14*10^3*4</f>
        <v/>
      </c>
      <c r="J8" s="3">
        <f>$C8*Обработка!C14*10^3*4</f>
        <v/>
      </c>
      <c r="K8" s="3">
        <f>$C8*Обработка!D14*10^3*4</f>
        <v/>
      </c>
      <c r="M8" s="7">
        <f>(J8+E8)/10^6</f>
        <v/>
      </c>
      <c r="N8" s="8">
        <f>(I8+F8)/10^6</f>
        <v/>
      </c>
      <c r="O8" s="9">
        <f>(K8+G8)/10^6</f>
        <v/>
      </c>
      <c r="Q8" s="7">
        <f>(M8-$O8)/$O8*100</f>
        <v/>
      </c>
      <c r="R8" s="8">
        <f>(N8-$O8)/$O8*100</f>
        <v/>
      </c>
      <c r="S8" s="9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2">
        <f>E4-$B$12*Обработка!C77*4</f>
        <v/>
      </c>
      <c r="F12" s="12">
        <f>F4-$B$12*Обработка!C82*4</f>
        <v/>
      </c>
      <c r="G12" s="12">
        <f>G4-$B$12*Обработка!C72*4</f>
        <v/>
      </c>
      <c r="I12" s="11">
        <f>I4-$B$12*Обработка!E77*4</f>
        <v/>
      </c>
      <c r="J12" s="11">
        <f>J4-$B$12*Обработка!E82*4</f>
        <v/>
      </c>
      <c r="K12" s="11">
        <f>K4-$B$12*Обработка!E72*4</f>
        <v/>
      </c>
    </row>
    <row r="13">
      <c r="E13" s="12">
        <f>E5-$B$12*Обработка!C78*4</f>
        <v/>
      </c>
      <c r="F13" s="12">
        <f>F5-$B$12*Обработка!C83*4</f>
        <v/>
      </c>
      <c r="G13" s="12">
        <f>G5-$B$12*Обработка!C73*4</f>
        <v/>
      </c>
      <c r="I13" s="11">
        <f>I5-$B$12*Обработка!E78*4</f>
        <v/>
      </c>
      <c r="J13" s="11">
        <f>J5-$B$12*Обработка!E83*4</f>
        <v/>
      </c>
      <c r="K13" s="11">
        <f>K5-$B$12*Обработка!E73*4</f>
        <v/>
      </c>
    </row>
    <row r="14">
      <c r="E14" s="12">
        <f>E6-$B$12*Обработка!C79*4</f>
        <v/>
      </c>
      <c r="F14" s="12">
        <f>F6-$B$12*Обработка!C84*4</f>
        <v/>
      </c>
      <c r="G14" s="12">
        <f>G6-$B$12*Обработка!C74*4</f>
        <v/>
      </c>
      <c r="I14" s="11">
        <f>I6-$B$12*Обработка!E79*4</f>
        <v/>
      </c>
      <c r="J14" s="11">
        <f>J6-$B$12*Обработка!E84*4</f>
        <v/>
      </c>
      <c r="K14" s="11">
        <f>K6-$B$12*Обработка!E74*4</f>
        <v/>
      </c>
    </row>
    <row r="15">
      <c r="E15" s="12">
        <f>E7-$B$12*Обработка!C80*4</f>
        <v/>
      </c>
      <c r="F15" s="12">
        <f>F7-$B$12*Обработка!C85*4</f>
        <v/>
      </c>
      <c r="G15" s="12">
        <f>G7-$B$12*Обработка!C75*4</f>
        <v/>
      </c>
      <c r="I15" s="11">
        <f>I7-$B$12*Обработка!E80*4</f>
        <v/>
      </c>
      <c r="J15" s="11">
        <f>J7-$B$12*Обработка!E85*4</f>
        <v/>
      </c>
      <c r="K15" s="11">
        <f>K7-$B$12*Обработка!E75*4</f>
        <v/>
      </c>
    </row>
    <row r="16">
      <c r="B16">
        <f>0.0000358619528053605*A4^5 - 0.000379724657991076*A4^4 - 0.0158829254247223*A4^3 + 0.521492467029231*A4^2 + 0.430287752478577*A4 + 1535.32324024035</f>
        <v/>
      </c>
      <c r="E16" s="12">
        <f>E8-$B$12*Обработка!C81*4</f>
        <v/>
      </c>
      <c r="F16" s="12">
        <f>F8-$B$12*Обработка!C86*4</f>
        <v/>
      </c>
      <c r="G16" s="12">
        <f>G8-$B$12*Обработка!C76*4</f>
        <v/>
      </c>
      <c r="I16" s="11">
        <f>I8-$B$12*Обработка!E81*4</f>
        <v/>
      </c>
      <c r="J16" s="11">
        <f>J8-$B$12*Обработка!E86*4</f>
        <v/>
      </c>
      <c r="K16" s="11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5" t="inlineStr">
        <is>
          <t>Зарядка день-разрядка ночь</t>
        </is>
      </c>
      <c r="F20" s="5" t="inlineStr">
        <is>
          <t>Зарядка ночь разрядка день</t>
        </is>
      </c>
      <c r="G20" s="6" t="inlineStr">
        <is>
          <t>Без аккум</t>
        </is>
      </c>
      <c r="I20" s="15" t="inlineStr">
        <is>
          <t>Зарядка день-разрядка ночь</t>
        </is>
      </c>
      <c r="J20" s="5" t="inlineStr">
        <is>
          <t>Зарядка ночь разрядка день</t>
        </is>
      </c>
    </row>
    <row r="21">
      <c r="D21" s="14" t="n">
        <v>-29</v>
      </c>
      <c r="E21" s="15">
        <f>(E12+J12)/1000000</f>
        <v/>
      </c>
      <c r="F21" s="5">
        <f>(I12+F12)/1000000</f>
        <v/>
      </c>
      <c r="G21" s="6">
        <f>(G12+K12)/1000000</f>
        <v/>
      </c>
      <c r="I21" s="15">
        <f>E21-G21</f>
        <v/>
      </c>
      <c r="J21" s="5">
        <f>F21-G21</f>
        <v/>
      </c>
    </row>
    <row r="22">
      <c r="D22" s="14" t="n">
        <v>-15</v>
      </c>
      <c r="E22" s="15">
        <f>(E13+J13)/1000000</f>
        <v/>
      </c>
      <c r="F22" s="5">
        <f>(I13+F13)/1000000</f>
        <v/>
      </c>
      <c r="G22" s="6">
        <f>(G13+K13)/1000000</f>
        <v/>
      </c>
      <c r="I22" s="15">
        <f>E22-G22</f>
        <v/>
      </c>
      <c r="J22" s="5">
        <f>F22-G22</f>
        <v/>
      </c>
    </row>
    <row r="23">
      <c r="D23" s="14" t="n">
        <v>0</v>
      </c>
      <c r="E23" s="15">
        <f>(E14+J14)/1000000</f>
        <v/>
      </c>
      <c r="F23" s="5">
        <f>(I14+F14)/1000000</f>
        <v/>
      </c>
      <c r="G23" s="6">
        <f>(G14+K14)/1000000</f>
        <v/>
      </c>
      <c r="I23" s="15">
        <f>E23-G23</f>
        <v/>
      </c>
      <c r="J23" s="5">
        <f>F23-G23</f>
        <v/>
      </c>
    </row>
    <row r="24">
      <c r="D24" s="14" t="n">
        <v>8</v>
      </c>
      <c r="E24" s="15">
        <f>(E15+J15)/1000000</f>
        <v/>
      </c>
      <c r="F24" s="5">
        <f>(I15+F15)/1000000</f>
        <v/>
      </c>
      <c r="G24" s="6">
        <f>(G15+K15)/1000000</f>
        <v/>
      </c>
      <c r="I24" s="15">
        <f>E24-G24</f>
        <v/>
      </c>
      <c r="J24" s="5">
        <f>F24-G24</f>
        <v/>
      </c>
    </row>
    <row r="25">
      <c r="D25" s="14" t="n">
        <v>15</v>
      </c>
      <c r="E25" s="15">
        <f>(E16+J16)/1000000</f>
        <v/>
      </c>
      <c r="F25" s="5">
        <f>(I16+F16)/1000000</f>
        <v/>
      </c>
      <c r="G25" s="6">
        <f>(G16+K16)/1000000</f>
        <v/>
      </c>
      <c r="I25" s="15">
        <f>E25-G25</f>
        <v/>
      </c>
      <c r="J25" s="5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5" t="inlineStr">
        <is>
          <t>Зарядка день-разрядка ночь</t>
        </is>
      </c>
      <c r="E50" s="5" t="inlineStr">
        <is>
          <t>Зарядка ночь разрядка день</t>
        </is>
      </c>
      <c r="F50" s="6" t="inlineStr">
        <is>
          <t>Нет Аккум</t>
        </is>
      </c>
    </row>
    <row r="51">
      <c r="C51" s="14" t="n">
        <v>-29</v>
      </c>
      <c r="D51" s="15">
        <f>E21/((Обработка!B4+Обработка!C10)*4)*1000000</f>
        <v/>
      </c>
      <c r="E51" s="5">
        <f>F21/((Обработка!C4+Обработка!B10)*4)*1000000</f>
        <v/>
      </c>
      <c r="F51" s="6">
        <f>G21/((Обработка!D4+Обработка!D10)*4)*1000000</f>
        <v/>
      </c>
    </row>
    <row r="52">
      <c r="C52" s="14" t="n">
        <v>-15</v>
      </c>
      <c r="D52" s="15">
        <f>E22/((Обработка!B5+Обработка!C11)*4)*1000000</f>
        <v/>
      </c>
      <c r="E52" s="5">
        <f>F22/((Обработка!C5+Обработка!B11)*4)*1000000</f>
        <v/>
      </c>
      <c r="F52" s="6">
        <f>G22/((Обработка!D5+Обработка!D11)*4)*1000000</f>
        <v/>
      </c>
    </row>
    <row r="53">
      <c r="C53" s="14" t="n">
        <v>0</v>
      </c>
      <c r="D53" s="15">
        <f>E23/((Обработка!B6+Обработка!C12)*4)*1000000</f>
        <v/>
      </c>
      <c r="E53" s="5">
        <f>F23/((Обработка!C6+Обработка!B12)*4)*1000000</f>
        <v/>
      </c>
      <c r="F53" s="6">
        <f>G23/((Обработка!D6+Обработка!D12)*4)*1000000</f>
        <v/>
      </c>
    </row>
    <row r="54">
      <c r="C54" s="14" t="n">
        <v>8</v>
      </c>
      <c r="D54" s="15">
        <f>E24/((Обработка!B7+Обработка!C13)*4)*1000000</f>
        <v/>
      </c>
      <c r="E54" s="5">
        <f>F24/((Обработка!C7+Обработка!B13)*4)*1000000</f>
        <v/>
      </c>
      <c r="F54" s="6">
        <f>G24/((Обработка!D7+Обработка!D13)*4)*1000000</f>
        <v/>
      </c>
    </row>
    <row r="55">
      <c r="C55" s="14" t="n">
        <v>15</v>
      </c>
      <c r="D55" s="15">
        <f>E25/((Обработка!B8+Обработка!C14)*4)*1000000</f>
        <v/>
      </c>
      <c r="E55" s="5">
        <f>F25/((Обработка!C8+Обработка!B14)*4)*1000000</f>
        <v/>
      </c>
      <c r="F55" s="6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Опарин Максим Витальевич</dc:creator>
  <dcterms:created xsi:type="dcterms:W3CDTF">2015-06-05T18:17:20Z</dcterms:created>
  <dcterms:modified xsi:type="dcterms:W3CDTF">2022-11-21T11:50:57Z</dcterms:modified>
  <cp:lastModifiedBy>Опарин Максим Витальевич</cp:lastModifiedBy>
</cp:coreProperties>
</file>