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theme/themeOverride6.xml" ContentType="application/vnd.openxmlformats-officedocument.themeOverride+xml"/>
  <Override PartName="/xl/charts/chart27.xml" ContentType="application/vnd.openxmlformats-officedocument.drawingml.chart+xml"/>
  <Override PartName="/xl/theme/themeOverride7.xml" ContentType="application/vnd.openxmlformats-officedocument.themeOverride+xml"/>
  <Override PartName="/xl/charts/chart28.xml" ContentType="application/vnd.openxmlformats-officedocument.drawingml.chart+xml"/>
  <Override PartName="/xl/theme/themeOverride8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theme/themeOverride10.xml" ContentType="application/vnd.openxmlformats-officedocument.themeOverride+xml"/>
  <Override PartName="/xl/charts/chart45.xml" ContentType="application/vnd.openxmlformats-officedocument.drawingml.chart+xml"/>
  <Override PartName="/xl/theme/themeOverride11.xml" ContentType="application/vnd.openxmlformats-officedocument.themeOverride+xml"/>
  <Override PartName="/xl/charts/chart46.xml" ContentType="application/vnd.openxmlformats-officedocument.drawingml.chart+xml"/>
  <Override PartName="/xl/theme/themeOverride12.xml" ContentType="application/vnd.openxmlformats-officedocument.themeOverride+xml"/>
  <Override PartName="/xl/charts/chart47.xml" ContentType="application/vnd.openxmlformats-officedocument.drawingml.chart+xml"/>
  <Override PartName="/xl/theme/themeOverride13.xml" ContentType="application/vnd.openxmlformats-officedocument.themeOverrid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theme/themeOverride14.xml" ContentType="application/vnd.openxmlformats-officedocument.themeOverride+xml"/>
  <Override PartName="/xl/charts/chart63.xml" ContentType="application/vnd.openxmlformats-officedocument.drawingml.chart+xml"/>
  <Override PartName="/xl/theme/themeOverride15.xml" ContentType="application/vnd.openxmlformats-officedocument.themeOverride+xml"/>
  <Override PartName="/xl/charts/chart64.xml" ContentType="application/vnd.openxmlformats-officedocument.drawingml.chart+xml"/>
  <Override PartName="/xl/theme/themeOverride16.xml" ContentType="application/vnd.openxmlformats-officedocument.themeOverride+xml"/>
  <Override PartName="/xl/charts/chart65.xml" ContentType="application/vnd.openxmlformats-officedocument.drawingml.chart+xml"/>
  <Override PartName="/xl/theme/themeOverride17.xml" ContentType="application/vnd.openxmlformats-officedocument.themeOverride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theme/themeOverride18.xml" ContentType="application/vnd.openxmlformats-officedocument.themeOverride+xml"/>
  <Override PartName="/xl/charts/chart75.xml" ContentType="application/vnd.openxmlformats-officedocument.drawingml.chart+xml"/>
  <Override PartName="/xl/theme/themeOverride19.xml" ContentType="application/vnd.openxmlformats-officedocument.themeOverride+xml"/>
  <Override PartName="/xl/charts/chart76.xml" ContentType="application/vnd.openxmlformats-officedocument.drawingml.chart+xml"/>
  <Override PartName="/xl/theme/themeOverride20.xml" ContentType="application/vnd.openxmlformats-officedocument.themeOverride+xml"/>
  <Override PartName="/xl/charts/chart77.xml" ContentType="application/vnd.openxmlformats-officedocument.drawingml.chart+xml"/>
  <Override PartName="/xl/theme/themeOverride21.xml" ContentType="application/vnd.openxmlformats-officedocument.themeOverride+xml"/>
  <Override PartName="/xl/charts/chart78.xml" ContentType="application/vnd.openxmlformats-officedocument.drawingml.chart+xml"/>
  <Override PartName="/xl/theme/themeOverride22.xml" ContentType="application/vnd.openxmlformats-officedocument.themeOverride+xml"/>
  <Override PartName="/xl/drawings/drawing5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theme/themeOverride23.xml" ContentType="application/vnd.openxmlformats-officedocument.themeOverride+xml"/>
  <Override PartName="/xl/charts/chart86.xml" ContentType="application/vnd.openxmlformats-officedocument.drawingml.chart+xml"/>
  <Override PartName="/xl/theme/themeOverride24.xml" ContentType="application/vnd.openxmlformats-officedocument.themeOverride+xml"/>
  <Override PartName="/xl/charts/chart87.xml" ContentType="application/vnd.openxmlformats-officedocument.drawingml.chart+xml"/>
  <Override PartName="/xl/theme/themeOverride25.xml" ContentType="application/vnd.openxmlformats-officedocument.themeOverride+xml"/>
  <Override PartName="/xl/charts/chart88.xml" ContentType="application/vnd.openxmlformats-officedocument.drawingml.chart+xml"/>
  <Override PartName="/xl/theme/themeOverride26.xml" ContentType="application/vnd.openxmlformats-officedocument.themeOverrid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6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17E1F84A-6B5B-45F2-8675-85237EF8BC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40m3" sheetId="1" r:id="rId1"/>
    <sheet name="250m3 " sheetId="13" r:id="rId2"/>
    <sheet name="250m3 обр" sheetId="10" r:id="rId3"/>
    <sheet name="400m3 обр" sheetId="11" r:id="rId4"/>
    <sheet name="565m3 обр" sheetId="12" r:id="rId5"/>
    <sheet name="400m3" sheetId="3" r:id="rId6"/>
    <sheet name="565m3" sheetId="4" r:id="rId7"/>
    <sheet name="Обработка" sheetId="5" r:id="rId8"/>
    <sheet name="Деньги" sheetId="6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5" i="1" l="1"/>
  <c r="R83" i="1"/>
  <c r="R62" i="1"/>
  <c r="R57" i="1"/>
  <c r="J43" i="5"/>
  <c r="J44" i="5"/>
  <c r="J45" i="5"/>
  <c r="J46" i="5"/>
  <c r="J47" i="5"/>
  <c r="J48" i="5"/>
  <c r="J49" i="5"/>
  <c r="J50" i="5"/>
  <c r="J42" i="5"/>
  <c r="I43" i="5"/>
  <c r="I44" i="5"/>
  <c r="I45" i="5"/>
  <c r="I46" i="5"/>
  <c r="I47" i="5"/>
  <c r="I48" i="5"/>
  <c r="I49" i="5"/>
  <c r="I50" i="5"/>
  <c r="I42" i="5"/>
  <c r="E43" i="5"/>
  <c r="E44" i="5"/>
  <c r="E45" i="5"/>
  <c r="E46" i="5"/>
  <c r="E47" i="5"/>
  <c r="E48" i="5"/>
  <c r="E49" i="5"/>
  <c r="E50" i="5"/>
  <c r="E42" i="5"/>
  <c r="D43" i="5"/>
  <c r="D44" i="5"/>
  <c r="D45" i="5"/>
  <c r="D46" i="5"/>
  <c r="D47" i="5"/>
  <c r="D48" i="5"/>
  <c r="D49" i="5"/>
  <c r="D50" i="5"/>
  <c r="D42" i="5"/>
  <c r="J33" i="5"/>
  <c r="J34" i="5"/>
  <c r="J35" i="5"/>
  <c r="J36" i="5"/>
  <c r="J37" i="5"/>
  <c r="J38" i="5"/>
  <c r="J39" i="5"/>
  <c r="J40" i="5"/>
  <c r="J32" i="5"/>
  <c r="I33" i="5"/>
  <c r="I34" i="5"/>
  <c r="I35" i="5"/>
  <c r="I36" i="5"/>
  <c r="I37" i="5"/>
  <c r="I38" i="5"/>
  <c r="I39" i="5"/>
  <c r="I40" i="5"/>
  <c r="I32" i="5"/>
  <c r="E33" i="5"/>
  <c r="E34" i="5"/>
  <c r="E35" i="5"/>
  <c r="E36" i="5"/>
  <c r="E37" i="5"/>
  <c r="E38" i="5"/>
  <c r="E39" i="5"/>
  <c r="E40" i="5"/>
  <c r="E32" i="5"/>
  <c r="D33" i="5"/>
  <c r="D34" i="5"/>
  <c r="D35" i="5"/>
  <c r="D36" i="5"/>
  <c r="D37" i="5"/>
  <c r="D38" i="5"/>
  <c r="D39" i="5"/>
  <c r="D40" i="5"/>
  <c r="D32" i="5"/>
  <c r="H43" i="5"/>
  <c r="H44" i="5"/>
  <c r="H45" i="5"/>
  <c r="H46" i="5"/>
  <c r="H47" i="5"/>
  <c r="H48" i="5"/>
  <c r="H49" i="5"/>
  <c r="H50" i="5"/>
  <c r="H42" i="5"/>
  <c r="G43" i="5"/>
  <c r="G44" i="5"/>
  <c r="G45" i="5"/>
  <c r="G46" i="5"/>
  <c r="G47" i="5"/>
  <c r="G48" i="5"/>
  <c r="G49" i="5"/>
  <c r="G50" i="5"/>
  <c r="G42" i="5"/>
  <c r="C43" i="5"/>
  <c r="C44" i="5"/>
  <c r="C45" i="5"/>
  <c r="C46" i="5"/>
  <c r="C47" i="5"/>
  <c r="C48" i="5"/>
  <c r="C49" i="5"/>
  <c r="C50" i="5"/>
  <c r="C42" i="5"/>
  <c r="B43" i="5"/>
  <c r="B44" i="5"/>
  <c r="B45" i="5"/>
  <c r="B46" i="5"/>
  <c r="B47" i="5"/>
  <c r="B48" i="5"/>
  <c r="B49" i="5"/>
  <c r="B50" i="5"/>
  <c r="B42" i="5"/>
  <c r="B33" i="5"/>
  <c r="B34" i="5"/>
  <c r="B35" i="5"/>
  <c r="B36" i="5"/>
  <c r="B37" i="5"/>
  <c r="B38" i="5"/>
  <c r="B39" i="5"/>
  <c r="B40" i="5"/>
  <c r="C33" i="5"/>
  <c r="C34" i="5"/>
  <c r="C35" i="5"/>
  <c r="C36" i="5"/>
  <c r="C37" i="5"/>
  <c r="C38" i="5"/>
  <c r="C39" i="5"/>
  <c r="C40" i="5"/>
  <c r="C32" i="5"/>
  <c r="B32" i="5"/>
  <c r="H33" i="5"/>
  <c r="H34" i="5"/>
  <c r="H35" i="5"/>
  <c r="H36" i="5"/>
  <c r="H37" i="5"/>
  <c r="H38" i="5"/>
  <c r="H39" i="5"/>
  <c r="H40" i="5"/>
  <c r="G33" i="5"/>
  <c r="G34" i="5"/>
  <c r="G35" i="5"/>
  <c r="G36" i="5"/>
  <c r="G37" i="5"/>
  <c r="G38" i="5"/>
  <c r="G39" i="5"/>
  <c r="G40" i="5"/>
  <c r="H32" i="5"/>
  <c r="G32" i="5"/>
  <c r="Z45" i="13"/>
  <c r="X45" i="13"/>
  <c r="AE45" i="13" s="1"/>
  <c r="W45" i="13"/>
  <c r="AD45" i="13" s="1"/>
  <c r="V45" i="13"/>
  <c r="AC45" i="13" s="1"/>
  <c r="Y44" i="13"/>
  <c r="X44" i="13"/>
  <c r="AA44" i="13" s="1"/>
  <c r="W44" i="13"/>
  <c r="Z44" i="13" s="1"/>
  <c r="V44" i="13"/>
  <c r="AC44" i="13" s="1"/>
  <c r="X43" i="13"/>
  <c r="AA43" i="13" s="1"/>
  <c r="W43" i="13"/>
  <c r="AD43" i="13" s="1"/>
  <c r="V43" i="13"/>
  <c r="AC43" i="13" s="1"/>
  <c r="X42" i="13"/>
  <c r="AE42" i="13" s="1"/>
  <c r="W42" i="13"/>
  <c r="Z42" i="13" s="1"/>
  <c r="V42" i="13"/>
  <c r="AC42" i="13" s="1"/>
  <c r="AD41" i="13"/>
  <c r="Z41" i="13"/>
  <c r="X41" i="13"/>
  <c r="AE41" i="13" s="1"/>
  <c r="W41" i="13"/>
  <c r="V41" i="13"/>
  <c r="AC41" i="13" s="1"/>
  <c r="AE40" i="13"/>
  <c r="Y40" i="13"/>
  <c r="X40" i="13"/>
  <c r="AA40" i="13" s="1"/>
  <c r="W40" i="13"/>
  <c r="Z40" i="13" s="1"/>
  <c r="V40" i="13"/>
  <c r="AC40" i="13" s="1"/>
  <c r="X39" i="13"/>
  <c r="AE39" i="13" s="1"/>
  <c r="W39" i="13"/>
  <c r="AD39" i="13" s="1"/>
  <c r="V39" i="13"/>
  <c r="AC39" i="13" s="1"/>
  <c r="AD38" i="13"/>
  <c r="X38" i="13"/>
  <c r="AE38" i="13" s="1"/>
  <c r="W38" i="13"/>
  <c r="Z38" i="13" s="1"/>
  <c r="V38" i="13"/>
  <c r="AC38" i="13" s="1"/>
  <c r="AD37" i="13"/>
  <c r="Z37" i="13"/>
  <c r="X37" i="13"/>
  <c r="AE37" i="13" s="1"/>
  <c r="W37" i="13"/>
  <c r="V37" i="13"/>
  <c r="AC37" i="13" s="1"/>
  <c r="AH34" i="13"/>
  <c r="AG34" i="13"/>
  <c r="AF34" i="13"/>
  <c r="AD34" i="13"/>
  <c r="X34" i="13"/>
  <c r="AE34" i="13" s="1"/>
  <c r="W34" i="13"/>
  <c r="Z34" i="13" s="1"/>
  <c r="V34" i="13"/>
  <c r="AC34" i="13" s="1"/>
  <c r="AH33" i="13"/>
  <c r="AG33" i="13"/>
  <c r="AF33" i="13"/>
  <c r="X33" i="13"/>
  <c r="AE33" i="13" s="1"/>
  <c r="W33" i="13"/>
  <c r="Z33" i="13" s="1"/>
  <c r="V33" i="13"/>
  <c r="AC33" i="13" s="1"/>
  <c r="AH32" i="13"/>
  <c r="AG32" i="13"/>
  <c r="AF32" i="13"/>
  <c r="AD32" i="13"/>
  <c r="Z32" i="13"/>
  <c r="X32" i="13"/>
  <c r="AE32" i="13" s="1"/>
  <c r="W32" i="13"/>
  <c r="V32" i="13"/>
  <c r="AC32" i="13" s="1"/>
  <c r="AH31" i="13"/>
  <c r="AG31" i="13"/>
  <c r="AF31" i="13"/>
  <c r="AD31" i="13"/>
  <c r="X31" i="13"/>
  <c r="AE31" i="13" s="1"/>
  <c r="W31" i="13"/>
  <c r="Z31" i="13" s="1"/>
  <c r="V31" i="13"/>
  <c r="AC31" i="13" s="1"/>
  <c r="AH30" i="13"/>
  <c r="AG30" i="13"/>
  <c r="AF30" i="13"/>
  <c r="X30" i="13"/>
  <c r="AE30" i="13" s="1"/>
  <c r="W30" i="13"/>
  <c r="AD30" i="13" s="1"/>
  <c r="V30" i="13"/>
  <c r="AC30" i="13" s="1"/>
  <c r="AH29" i="13"/>
  <c r="AG29" i="13"/>
  <c r="AF29" i="13"/>
  <c r="AD29" i="13"/>
  <c r="Z29" i="13"/>
  <c r="X29" i="13"/>
  <c r="AE29" i="13" s="1"/>
  <c r="W29" i="13"/>
  <c r="V29" i="13"/>
  <c r="AC29" i="13" s="1"/>
  <c r="AH28" i="13"/>
  <c r="AG28" i="13"/>
  <c r="AF28" i="13"/>
  <c r="AD28" i="13"/>
  <c r="X28" i="13"/>
  <c r="AE28" i="13" s="1"/>
  <c r="W28" i="13"/>
  <c r="Z28" i="13" s="1"/>
  <c r="V28" i="13"/>
  <c r="AC28" i="13" s="1"/>
  <c r="AH27" i="13"/>
  <c r="AG27" i="13"/>
  <c r="AF27" i="13"/>
  <c r="X27" i="13"/>
  <c r="AE27" i="13" s="1"/>
  <c r="W27" i="13"/>
  <c r="AD27" i="13" s="1"/>
  <c r="V27" i="13"/>
  <c r="AC27" i="13" s="1"/>
  <c r="AH26" i="13"/>
  <c r="AG26" i="13"/>
  <c r="AF26" i="13"/>
  <c r="AD26" i="13"/>
  <c r="Z26" i="13"/>
  <c r="X26" i="13"/>
  <c r="AE26" i="13" s="1"/>
  <c r="W26" i="13"/>
  <c r="V26" i="13"/>
  <c r="AC26" i="13" s="1"/>
  <c r="X23" i="13"/>
  <c r="AA23" i="13" s="1"/>
  <c r="W23" i="13"/>
  <c r="Z23" i="13" s="1"/>
  <c r="V23" i="13"/>
  <c r="AC23" i="13" s="1"/>
  <c r="AE22" i="13"/>
  <c r="AA22" i="13"/>
  <c r="X22" i="13"/>
  <c r="W22" i="13"/>
  <c r="AD22" i="13" s="1"/>
  <c r="V22" i="13"/>
  <c r="AC22" i="13" s="1"/>
  <c r="Z21" i="13"/>
  <c r="X21" i="13"/>
  <c r="AE21" i="13" s="1"/>
  <c r="W21" i="13"/>
  <c r="AD21" i="13" s="1"/>
  <c r="V21" i="13"/>
  <c r="AC21" i="13" s="1"/>
  <c r="Z20" i="13"/>
  <c r="X20" i="13"/>
  <c r="AE20" i="13" s="1"/>
  <c r="W20" i="13"/>
  <c r="AD20" i="13" s="1"/>
  <c r="V20" i="13"/>
  <c r="AC20" i="13" s="1"/>
  <c r="AC19" i="13"/>
  <c r="X19" i="13"/>
  <c r="AA19" i="13" s="1"/>
  <c r="W19" i="13"/>
  <c r="Z19" i="13" s="1"/>
  <c r="V19" i="13"/>
  <c r="Y19" i="13" s="1"/>
  <c r="AE18" i="13"/>
  <c r="AA18" i="13"/>
  <c r="Y18" i="13"/>
  <c r="X18" i="13"/>
  <c r="W18" i="13"/>
  <c r="AD18" i="13" s="1"/>
  <c r="V18" i="13"/>
  <c r="AC18" i="13" s="1"/>
  <c r="X17" i="13"/>
  <c r="AE17" i="13" s="1"/>
  <c r="W17" i="13"/>
  <c r="Z17" i="13" s="1"/>
  <c r="V17" i="13"/>
  <c r="AC17" i="13" s="1"/>
  <c r="AD16" i="13"/>
  <c r="X16" i="13"/>
  <c r="AE16" i="13" s="1"/>
  <c r="W16" i="13"/>
  <c r="Z16" i="13" s="1"/>
  <c r="V16" i="13"/>
  <c r="AC16" i="13" s="1"/>
  <c r="AE15" i="13"/>
  <c r="X15" i="13"/>
  <c r="AA15" i="13" s="1"/>
  <c r="W15" i="13"/>
  <c r="Z15" i="13" s="1"/>
  <c r="V15" i="13"/>
  <c r="Y15" i="13" s="1"/>
  <c r="AH11" i="13"/>
  <c r="AG11" i="13"/>
  <c r="AF11" i="13"/>
  <c r="AE11" i="13"/>
  <c r="X11" i="13"/>
  <c r="AA11" i="13" s="1"/>
  <c r="W11" i="13"/>
  <c r="Z11" i="13" s="1"/>
  <c r="V11" i="13"/>
  <c r="AC11" i="13" s="1"/>
  <c r="AH10" i="13"/>
  <c r="AG10" i="13"/>
  <c r="AF10" i="13"/>
  <c r="AC10" i="13"/>
  <c r="X10" i="13"/>
  <c r="AA10" i="13" s="1"/>
  <c r="W10" i="13"/>
  <c r="Z10" i="13" s="1"/>
  <c r="V10" i="13"/>
  <c r="Y10" i="13" s="1"/>
  <c r="AH9" i="13"/>
  <c r="AG9" i="13"/>
  <c r="AF9" i="13"/>
  <c r="AC9" i="13"/>
  <c r="Y9" i="13"/>
  <c r="X9" i="13"/>
  <c r="AA9" i="13" s="1"/>
  <c r="W9" i="13"/>
  <c r="Z9" i="13" s="1"/>
  <c r="V9" i="13"/>
  <c r="AH8" i="13"/>
  <c r="AG8" i="13"/>
  <c r="AF8" i="13"/>
  <c r="AE8" i="13"/>
  <c r="X8" i="13"/>
  <c r="AA8" i="13" s="1"/>
  <c r="W8" i="13"/>
  <c r="Z8" i="13" s="1"/>
  <c r="V8" i="13"/>
  <c r="AC8" i="13" s="1"/>
  <c r="AH7" i="13"/>
  <c r="AG7" i="13"/>
  <c r="AF7" i="13"/>
  <c r="AE7" i="13"/>
  <c r="X7" i="13"/>
  <c r="AA7" i="13" s="1"/>
  <c r="W7" i="13"/>
  <c r="Z7" i="13" s="1"/>
  <c r="V7" i="13"/>
  <c r="AC7" i="13" s="1"/>
  <c r="AH6" i="13"/>
  <c r="AG6" i="13"/>
  <c r="AF6" i="13"/>
  <c r="AC6" i="13"/>
  <c r="X6" i="13"/>
  <c r="AA6" i="13" s="1"/>
  <c r="W6" i="13"/>
  <c r="Z6" i="13" s="1"/>
  <c r="V6" i="13"/>
  <c r="Y6" i="13" s="1"/>
  <c r="AH5" i="13"/>
  <c r="AG5" i="13"/>
  <c r="AF5" i="13"/>
  <c r="AC5" i="13"/>
  <c r="Y5" i="13"/>
  <c r="X5" i="13"/>
  <c r="AA5" i="13" s="1"/>
  <c r="W5" i="13"/>
  <c r="Z5" i="13" s="1"/>
  <c r="V5" i="13"/>
  <c r="AH4" i="13"/>
  <c r="AG4" i="13"/>
  <c r="AF4" i="13"/>
  <c r="AE4" i="13"/>
  <c r="X4" i="13"/>
  <c r="AA4" i="13" s="1"/>
  <c r="W4" i="13"/>
  <c r="Z4" i="13" s="1"/>
  <c r="V4" i="13"/>
  <c r="Y4" i="13" s="1"/>
  <c r="AH3" i="13"/>
  <c r="AG3" i="13"/>
  <c r="AF3" i="13"/>
  <c r="AE3" i="13"/>
  <c r="X3" i="13"/>
  <c r="AA3" i="13" s="1"/>
  <c r="W3" i="13"/>
  <c r="Z3" i="13" s="1"/>
  <c r="V3" i="13"/>
  <c r="AC3" i="13" s="1"/>
  <c r="AD27" i="1"/>
  <c r="AD28" i="1"/>
  <c r="AD29" i="1"/>
  <c r="AD30" i="1"/>
  <c r="AD31" i="1"/>
  <c r="AD32" i="1"/>
  <c r="AD33" i="1"/>
  <c r="AD34" i="1"/>
  <c r="AD26" i="1"/>
  <c r="AC27" i="1"/>
  <c r="AC28" i="1"/>
  <c r="AC29" i="1"/>
  <c r="AC30" i="1"/>
  <c r="AC31" i="1"/>
  <c r="AC32" i="1"/>
  <c r="AC33" i="1"/>
  <c r="AC34" i="1"/>
  <c r="AC26" i="1"/>
  <c r="AE27" i="1"/>
  <c r="AE28" i="1"/>
  <c r="AE29" i="1"/>
  <c r="AE30" i="1"/>
  <c r="AE31" i="1"/>
  <c r="AE32" i="1"/>
  <c r="AE33" i="1"/>
  <c r="AE34" i="1"/>
  <c r="AE26" i="1"/>
  <c r="Z38" i="1"/>
  <c r="Z39" i="1"/>
  <c r="Z40" i="1"/>
  <c r="Z41" i="1"/>
  <c r="Z42" i="1"/>
  <c r="Z43" i="1"/>
  <c r="Z44" i="1"/>
  <c r="Z45" i="1"/>
  <c r="Z37" i="1"/>
  <c r="G5" i="6"/>
  <c r="G6" i="6"/>
  <c r="G7" i="6"/>
  <c r="G8" i="6"/>
  <c r="G9" i="6"/>
  <c r="G10" i="6"/>
  <c r="G11" i="6"/>
  <c r="G12" i="6"/>
  <c r="G4" i="6"/>
  <c r="C4" i="6"/>
  <c r="D4" i="6"/>
  <c r="E4" i="6"/>
  <c r="F5" i="6"/>
  <c r="F6" i="6"/>
  <c r="F7" i="6"/>
  <c r="F8" i="6"/>
  <c r="F9" i="6"/>
  <c r="F10" i="6"/>
  <c r="F11" i="6"/>
  <c r="F12" i="6"/>
  <c r="F4" i="6"/>
  <c r="D5" i="6"/>
  <c r="D6" i="6"/>
  <c r="D7" i="6"/>
  <c r="D8" i="6"/>
  <c r="D9" i="6"/>
  <c r="D10" i="6"/>
  <c r="D11" i="6"/>
  <c r="D12" i="6"/>
  <c r="C5" i="6"/>
  <c r="C6" i="6"/>
  <c r="C7" i="6"/>
  <c r="C8" i="6"/>
  <c r="C9" i="6"/>
  <c r="C10" i="6"/>
  <c r="C11" i="6"/>
  <c r="C12" i="6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B3" i="11"/>
  <c r="AA3" i="11"/>
  <c r="E9" i="6"/>
  <c r="E10" i="6"/>
  <c r="E11" i="6"/>
  <c r="E12" i="6"/>
  <c r="B9" i="6"/>
  <c r="B10" i="6"/>
  <c r="B11" i="6"/>
  <c r="B12" i="6"/>
  <c r="W16" i="10"/>
  <c r="Z16" i="10" s="1"/>
  <c r="W6" i="10"/>
  <c r="AD6" i="10" s="1"/>
  <c r="Y45" i="12"/>
  <c r="AF45" i="12" s="1"/>
  <c r="X45" i="12"/>
  <c r="AE45" i="12" s="1"/>
  <c r="W45" i="12"/>
  <c r="Z45" i="12" s="1"/>
  <c r="Y44" i="12"/>
  <c r="AF44" i="12" s="1"/>
  <c r="X44" i="12"/>
  <c r="AA44" i="12" s="1"/>
  <c r="W44" i="12"/>
  <c r="AD44" i="12" s="1"/>
  <c r="Y43" i="12"/>
  <c r="AB43" i="12" s="1"/>
  <c r="X43" i="12"/>
  <c r="AE43" i="12" s="1"/>
  <c r="W43" i="12"/>
  <c r="AD43" i="12" s="1"/>
  <c r="Y42" i="12"/>
  <c r="AF42" i="12" s="1"/>
  <c r="X42" i="12"/>
  <c r="AE42" i="12" s="1"/>
  <c r="W42" i="12"/>
  <c r="AD42" i="12" s="1"/>
  <c r="Y41" i="12"/>
  <c r="AF41" i="12" s="1"/>
  <c r="X41" i="12"/>
  <c r="AE41" i="12" s="1"/>
  <c r="W41" i="12"/>
  <c r="Z41" i="12" s="1"/>
  <c r="Y40" i="12"/>
  <c r="AF40" i="12" s="1"/>
  <c r="X40" i="12"/>
  <c r="AA40" i="12" s="1"/>
  <c r="W40" i="12"/>
  <c r="Z40" i="12" s="1"/>
  <c r="Y39" i="12"/>
  <c r="AB39" i="12" s="1"/>
  <c r="X39" i="12"/>
  <c r="AE39" i="12" s="1"/>
  <c r="W39" i="12"/>
  <c r="Z39" i="12" s="1"/>
  <c r="Y38" i="12"/>
  <c r="AF38" i="12" s="1"/>
  <c r="X38" i="12"/>
  <c r="AA38" i="12" s="1"/>
  <c r="W38" i="12"/>
  <c r="AD38" i="12" s="1"/>
  <c r="Y37" i="12"/>
  <c r="AB37" i="12" s="1"/>
  <c r="X37" i="12"/>
  <c r="AE37" i="12" s="1"/>
  <c r="W37" i="12"/>
  <c r="Z37" i="12" s="1"/>
  <c r="AI34" i="12"/>
  <c r="AH34" i="12"/>
  <c r="AG34" i="12"/>
  <c r="Y34" i="12"/>
  <c r="AF34" i="12" s="1"/>
  <c r="X34" i="12"/>
  <c r="AE34" i="12" s="1"/>
  <c r="W34" i="12"/>
  <c r="Z34" i="12" s="1"/>
  <c r="AI33" i="12"/>
  <c r="AH33" i="12"/>
  <c r="AG33" i="12"/>
  <c r="Y33" i="12"/>
  <c r="AB33" i="12" s="1"/>
  <c r="X33" i="12"/>
  <c r="AE33" i="12" s="1"/>
  <c r="W33" i="12"/>
  <c r="Z33" i="12" s="1"/>
  <c r="AI32" i="12"/>
  <c r="AH32" i="12"/>
  <c r="AG32" i="12"/>
  <c r="Y32" i="12"/>
  <c r="AF32" i="12" s="1"/>
  <c r="X32" i="12"/>
  <c r="AE32" i="12" s="1"/>
  <c r="W32" i="12"/>
  <c r="Z32" i="12" s="1"/>
  <c r="AI31" i="12"/>
  <c r="AH31" i="12"/>
  <c r="AG31" i="12"/>
  <c r="Y31" i="12"/>
  <c r="AB31" i="12" s="1"/>
  <c r="X31" i="12"/>
  <c r="AE31" i="12" s="1"/>
  <c r="W31" i="12"/>
  <c r="Z31" i="12" s="1"/>
  <c r="AI30" i="12"/>
  <c r="AH30" i="12"/>
  <c r="AG30" i="12"/>
  <c r="Y30" i="12"/>
  <c r="AF30" i="12" s="1"/>
  <c r="X30" i="12"/>
  <c r="AE30" i="12" s="1"/>
  <c r="W30" i="12"/>
  <c r="Z30" i="12" s="1"/>
  <c r="AI29" i="12"/>
  <c r="AH29" i="12"/>
  <c r="AG29" i="12"/>
  <c r="Y29" i="12"/>
  <c r="AF29" i="12" s="1"/>
  <c r="X29" i="12"/>
  <c r="AE29" i="12" s="1"/>
  <c r="W29" i="12"/>
  <c r="Z29" i="12" s="1"/>
  <c r="AI28" i="12"/>
  <c r="AH28" i="12"/>
  <c r="AG28" i="12"/>
  <c r="Y28" i="12"/>
  <c r="AF28" i="12" s="1"/>
  <c r="X28" i="12"/>
  <c r="AE28" i="12" s="1"/>
  <c r="W28" i="12"/>
  <c r="Z28" i="12" s="1"/>
  <c r="AI27" i="12"/>
  <c r="AH27" i="12"/>
  <c r="AG27" i="12"/>
  <c r="Y27" i="12"/>
  <c r="AF27" i="12" s="1"/>
  <c r="X27" i="12"/>
  <c r="AE27" i="12" s="1"/>
  <c r="W27" i="12"/>
  <c r="Z27" i="12" s="1"/>
  <c r="AI26" i="12"/>
  <c r="AH26" i="12"/>
  <c r="AG26" i="12"/>
  <c r="Y26" i="12"/>
  <c r="AB26" i="12" s="1"/>
  <c r="X26" i="12"/>
  <c r="AE26" i="12" s="1"/>
  <c r="W26" i="12"/>
  <c r="Z26" i="12" s="1"/>
  <c r="Y23" i="12"/>
  <c r="AF23" i="12" s="1"/>
  <c r="X23" i="12"/>
  <c r="AA23" i="12" s="1"/>
  <c r="W23" i="12"/>
  <c r="AD23" i="12" s="1"/>
  <c r="Y22" i="12"/>
  <c r="AB22" i="12" s="1"/>
  <c r="X22" i="12"/>
  <c r="AE22" i="12" s="1"/>
  <c r="W22" i="12"/>
  <c r="AD22" i="12" s="1"/>
  <c r="Y21" i="12"/>
  <c r="AF21" i="12" s="1"/>
  <c r="X21" i="12"/>
  <c r="AE21" i="12" s="1"/>
  <c r="W21" i="12"/>
  <c r="AD21" i="12" s="1"/>
  <c r="Y20" i="12"/>
  <c r="AF20" i="12" s="1"/>
  <c r="X20" i="12"/>
  <c r="AE20" i="12" s="1"/>
  <c r="W20" i="12"/>
  <c r="Z20" i="12" s="1"/>
  <c r="Y19" i="12"/>
  <c r="AF19" i="12" s="1"/>
  <c r="X19" i="12"/>
  <c r="AA19" i="12" s="1"/>
  <c r="W19" i="12"/>
  <c r="Z19" i="12" s="1"/>
  <c r="Y18" i="12"/>
  <c r="AB18" i="12" s="1"/>
  <c r="X18" i="12"/>
  <c r="AE18" i="12" s="1"/>
  <c r="W18" i="12"/>
  <c r="Z18" i="12" s="1"/>
  <c r="Y17" i="12"/>
  <c r="AF17" i="12" s="1"/>
  <c r="X17" i="12"/>
  <c r="AE17" i="12" s="1"/>
  <c r="W17" i="12"/>
  <c r="AD17" i="12" s="1"/>
  <c r="Y16" i="12"/>
  <c r="AF16" i="12" s="1"/>
  <c r="X16" i="12"/>
  <c r="AE16" i="12" s="1"/>
  <c r="W16" i="12"/>
  <c r="Z16" i="12" s="1"/>
  <c r="Y15" i="12"/>
  <c r="AF15" i="12" s="1"/>
  <c r="X15" i="12"/>
  <c r="AA15" i="12" s="1"/>
  <c r="W15" i="12"/>
  <c r="AD15" i="12" s="1"/>
  <c r="AI11" i="12"/>
  <c r="AH11" i="12"/>
  <c r="AG11" i="12"/>
  <c r="Y11" i="12"/>
  <c r="AF11" i="12" s="1"/>
  <c r="X11" i="12"/>
  <c r="AA11" i="12" s="1"/>
  <c r="W11" i="12"/>
  <c r="AD11" i="12" s="1"/>
  <c r="AI10" i="12"/>
  <c r="AH10" i="12"/>
  <c r="AG10" i="12"/>
  <c r="Y10" i="12"/>
  <c r="AF10" i="12" s="1"/>
  <c r="X10" i="12"/>
  <c r="AA10" i="12" s="1"/>
  <c r="W10" i="12"/>
  <c r="AD10" i="12" s="1"/>
  <c r="AI9" i="12"/>
  <c r="AH9" i="12"/>
  <c r="AG9" i="12"/>
  <c r="Y9" i="12"/>
  <c r="AF9" i="12" s="1"/>
  <c r="X9" i="12"/>
  <c r="AA9" i="12" s="1"/>
  <c r="W9" i="12"/>
  <c r="AD9" i="12" s="1"/>
  <c r="AI8" i="12"/>
  <c r="AH8" i="12"/>
  <c r="AG8" i="12"/>
  <c r="Y8" i="12"/>
  <c r="AF8" i="12" s="1"/>
  <c r="X8" i="12"/>
  <c r="AA8" i="12" s="1"/>
  <c r="W8" i="12"/>
  <c r="AD8" i="12" s="1"/>
  <c r="AI7" i="12"/>
  <c r="AH7" i="12"/>
  <c r="AG7" i="12"/>
  <c r="Y7" i="12"/>
  <c r="AF7" i="12" s="1"/>
  <c r="X7" i="12"/>
  <c r="AA7" i="12" s="1"/>
  <c r="W7" i="12"/>
  <c r="Z7" i="12" s="1"/>
  <c r="AI6" i="12"/>
  <c r="AH6" i="12"/>
  <c r="AG6" i="12"/>
  <c r="Y6" i="12"/>
  <c r="AF6" i="12" s="1"/>
  <c r="X6" i="12"/>
  <c r="AA6" i="12" s="1"/>
  <c r="W6" i="12"/>
  <c r="AD6" i="12" s="1"/>
  <c r="AI5" i="12"/>
  <c r="AH5" i="12"/>
  <c r="AG5" i="12"/>
  <c r="Y5" i="12"/>
  <c r="AF5" i="12" s="1"/>
  <c r="X5" i="12"/>
  <c r="AA5" i="12" s="1"/>
  <c r="W5" i="12"/>
  <c r="Z5" i="12" s="1"/>
  <c r="AI4" i="12"/>
  <c r="AH4" i="12"/>
  <c r="AG4" i="12"/>
  <c r="Y4" i="12"/>
  <c r="AF4" i="12" s="1"/>
  <c r="X4" i="12"/>
  <c r="AA4" i="12" s="1"/>
  <c r="W4" i="12"/>
  <c r="AD4" i="12" s="1"/>
  <c r="AI3" i="12"/>
  <c r="AH3" i="12"/>
  <c r="AG3" i="12"/>
  <c r="Y3" i="12"/>
  <c r="AF3" i="12" s="1"/>
  <c r="X3" i="12"/>
  <c r="AA3" i="12" s="1"/>
  <c r="W3" i="12"/>
  <c r="Z3" i="12" s="1"/>
  <c r="Y45" i="11"/>
  <c r="AJ45" i="11" s="1"/>
  <c r="X45" i="11"/>
  <c r="AI45" i="11" s="1"/>
  <c r="W45" i="11"/>
  <c r="AH45" i="11" s="1"/>
  <c r="Y44" i="11"/>
  <c r="AJ44" i="11" s="1"/>
  <c r="X44" i="11"/>
  <c r="AI44" i="11" s="1"/>
  <c r="W44" i="11"/>
  <c r="AH44" i="11" s="1"/>
  <c r="Y43" i="11"/>
  <c r="AJ43" i="11" s="1"/>
  <c r="X43" i="11"/>
  <c r="AI43" i="11" s="1"/>
  <c r="W43" i="11"/>
  <c r="AH43" i="11" s="1"/>
  <c r="Y42" i="11"/>
  <c r="AJ42" i="11" s="1"/>
  <c r="X42" i="11"/>
  <c r="AI42" i="11" s="1"/>
  <c r="W42" i="11"/>
  <c r="AH42" i="11" s="1"/>
  <c r="Y41" i="11"/>
  <c r="AJ41" i="11" s="1"/>
  <c r="X41" i="11"/>
  <c r="AI41" i="11" s="1"/>
  <c r="W41" i="11"/>
  <c r="AH41" i="11" s="1"/>
  <c r="Y40" i="11"/>
  <c r="AJ40" i="11" s="1"/>
  <c r="X40" i="11"/>
  <c r="AE40" i="11" s="1"/>
  <c r="W40" i="11"/>
  <c r="AH40" i="11" s="1"/>
  <c r="Y39" i="11"/>
  <c r="AF39" i="11" s="1"/>
  <c r="X39" i="11"/>
  <c r="AI39" i="11" s="1"/>
  <c r="W39" i="11"/>
  <c r="AD39" i="11" s="1"/>
  <c r="Y38" i="11"/>
  <c r="AJ38" i="11" s="1"/>
  <c r="X38" i="11"/>
  <c r="AE38" i="11" s="1"/>
  <c r="W38" i="11"/>
  <c r="AH38" i="11" s="1"/>
  <c r="Y37" i="11"/>
  <c r="AF37" i="11" s="1"/>
  <c r="X37" i="11"/>
  <c r="AI37" i="11" s="1"/>
  <c r="W37" i="11"/>
  <c r="AH37" i="11" s="1"/>
  <c r="AM34" i="11"/>
  <c r="AL34" i="11"/>
  <c r="AK34" i="11"/>
  <c r="Y34" i="11"/>
  <c r="AJ34" i="11" s="1"/>
  <c r="X34" i="11"/>
  <c r="AI34" i="11" s="1"/>
  <c r="W34" i="11"/>
  <c r="AD34" i="11" s="1"/>
  <c r="AM33" i="11"/>
  <c r="AL33" i="11"/>
  <c r="AK33" i="11"/>
  <c r="Y33" i="11"/>
  <c r="AF33" i="11" s="1"/>
  <c r="X33" i="11"/>
  <c r="AI33" i="11" s="1"/>
  <c r="W33" i="11"/>
  <c r="AH33" i="11" s="1"/>
  <c r="AM32" i="11"/>
  <c r="AL32" i="11"/>
  <c r="AK32" i="11"/>
  <c r="Y32" i="11"/>
  <c r="AJ32" i="11" s="1"/>
  <c r="X32" i="11"/>
  <c r="AI32" i="11" s="1"/>
  <c r="W32" i="11"/>
  <c r="AH32" i="11" s="1"/>
  <c r="AM31" i="11"/>
  <c r="AL31" i="11"/>
  <c r="AK31" i="11"/>
  <c r="Y31" i="11"/>
  <c r="AF31" i="11" s="1"/>
  <c r="X31" i="11"/>
  <c r="AI31" i="11" s="1"/>
  <c r="W31" i="11"/>
  <c r="AH31" i="11" s="1"/>
  <c r="AM30" i="11"/>
  <c r="AL30" i="11"/>
  <c r="AK30" i="11"/>
  <c r="Y30" i="11"/>
  <c r="AJ30" i="11" s="1"/>
  <c r="X30" i="11"/>
  <c r="AI30" i="11" s="1"/>
  <c r="W30" i="11"/>
  <c r="AD30" i="11" s="1"/>
  <c r="AM29" i="11"/>
  <c r="AL29" i="11"/>
  <c r="AK29" i="11"/>
  <c r="Y29" i="11"/>
  <c r="AF29" i="11" s="1"/>
  <c r="X29" i="11"/>
  <c r="AI29" i="11" s="1"/>
  <c r="W29" i="11"/>
  <c r="AH29" i="11" s="1"/>
  <c r="AM28" i="11"/>
  <c r="AL28" i="11"/>
  <c r="AK28" i="11"/>
  <c r="Y28" i="11"/>
  <c r="AJ28" i="11" s="1"/>
  <c r="X28" i="11"/>
  <c r="AI28" i="11" s="1"/>
  <c r="W28" i="11"/>
  <c r="AD28" i="11" s="1"/>
  <c r="AM27" i="11"/>
  <c r="AL27" i="11"/>
  <c r="AK27" i="11"/>
  <c r="Y27" i="11"/>
  <c r="AF27" i="11" s="1"/>
  <c r="X27" i="11"/>
  <c r="AI27" i="11" s="1"/>
  <c r="W27" i="11"/>
  <c r="AH27" i="11" s="1"/>
  <c r="AM26" i="11"/>
  <c r="AL26" i="11"/>
  <c r="AK26" i="11"/>
  <c r="Y26" i="11"/>
  <c r="AJ26" i="11" s="1"/>
  <c r="X26" i="11"/>
  <c r="AI26" i="11" s="1"/>
  <c r="W26" i="11"/>
  <c r="AD26" i="11" s="1"/>
  <c r="Y23" i="11"/>
  <c r="AJ23" i="11" s="1"/>
  <c r="X23" i="11"/>
  <c r="AE23" i="11" s="1"/>
  <c r="W23" i="11"/>
  <c r="AD23" i="11" s="1"/>
  <c r="Y22" i="11"/>
  <c r="AF22" i="11" s="1"/>
  <c r="X22" i="11"/>
  <c r="AI22" i="11" s="1"/>
  <c r="W22" i="11"/>
  <c r="AD22" i="11" s="1"/>
  <c r="Y21" i="11"/>
  <c r="AJ21" i="11" s="1"/>
  <c r="X21" i="11"/>
  <c r="AE21" i="11" s="1"/>
  <c r="W21" i="11"/>
  <c r="AH21" i="11" s="1"/>
  <c r="Y20" i="11"/>
  <c r="AF20" i="11" s="1"/>
  <c r="X20" i="11"/>
  <c r="AI20" i="11" s="1"/>
  <c r="W20" i="11"/>
  <c r="AH20" i="11" s="1"/>
  <c r="Y19" i="11"/>
  <c r="AJ19" i="11" s="1"/>
  <c r="X19" i="11"/>
  <c r="AI19" i="11" s="1"/>
  <c r="W19" i="11"/>
  <c r="AH19" i="11" s="1"/>
  <c r="Y18" i="11"/>
  <c r="AJ18" i="11" s="1"/>
  <c r="X18" i="11"/>
  <c r="AI18" i="11" s="1"/>
  <c r="W18" i="11"/>
  <c r="AH18" i="11" s="1"/>
  <c r="Y17" i="11"/>
  <c r="AJ17" i="11" s="1"/>
  <c r="X17" i="11"/>
  <c r="AI17" i="11" s="1"/>
  <c r="W17" i="11"/>
  <c r="AH17" i="11" s="1"/>
  <c r="Y16" i="11"/>
  <c r="AJ16" i="11" s="1"/>
  <c r="X16" i="11"/>
  <c r="AI16" i="11" s="1"/>
  <c r="W16" i="11"/>
  <c r="AD16" i="11" s="1"/>
  <c r="Y15" i="11"/>
  <c r="AJ15" i="11" s="1"/>
  <c r="X15" i="11"/>
  <c r="AE15" i="11" s="1"/>
  <c r="W15" i="11"/>
  <c r="AD15" i="11" s="1"/>
  <c r="AM11" i="11"/>
  <c r="AL11" i="11"/>
  <c r="AK11" i="11"/>
  <c r="Y11" i="11"/>
  <c r="AJ11" i="11" s="1"/>
  <c r="X11" i="11"/>
  <c r="AI11" i="11" s="1"/>
  <c r="W11" i="11"/>
  <c r="AH11" i="11" s="1"/>
  <c r="AM10" i="11"/>
  <c r="AL10" i="11"/>
  <c r="AK10" i="11"/>
  <c r="Y10" i="11"/>
  <c r="AJ10" i="11" s="1"/>
  <c r="X10" i="11"/>
  <c r="AE10" i="11" s="1"/>
  <c r="W10" i="11"/>
  <c r="AH10" i="11" s="1"/>
  <c r="AM9" i="11"/>
  <c r="AL9" i="11"/>
  <c r="AK9" i="11"/>
  <c r="Y9" i="11"/>
  <c r="AJ9" i="11" s="1"/>
  <c r="X9" i="11"/>
  <c r="AI9" i="11" s="1"/>
  <c r="W9" i="11"/>
  <c r="AH9" i="11" s="1"/>
  <c r="AM8" i="11"/>
  <c r="AL8" i="11"/>
  <c r="AK8" i="11"/>
  <c r="Y8" i="11"/>
  <c r="AJ8" i="11" s="1"/>
  <c r="X8" i="11"/>
  <c r="AE8" i="11" s="1"/>
  <c r="W8" i="11"/>
  <c r="AH8" i="11" s="1"/>
  <c r="AM7" i="11"/>
  <c r="AL7" i="11"/>
  <c r="AK7" i="11"/>
  <c r="Y7" i="11"/>
  <c r="AJ7" i="11" s="1"/>
  <c r="X7" i="11"/>
  <c r="AI7" i="11" s="1"/>
  <c r="W7" i="11"/>
  <c r="AH7" i="11" s="1"/>
  <c r="AM6" i="11"/>
  <c r="AL6" i="11"/>
  <c r="AK6" i="11"/>
  <c r="Y6" i="11"/>
  <c r="AJ6" i="11" s="1"/>
  <c r="X6" i="11"/>
  <c r="AE6" i="11" s="1"/>
  <c r="W6" i="11"/>
  <c r="AH6" i="11" s="1"/>
  <c r="AM5" i="11"/>
  <c r="AL5" i="11"/>
  <c r="AK5" i="11"/>
  <c r="Y5" i="11"/>
  <c r="AJ5" i="11" s="1"/>
  <c r="X5" i="11"/>
  <c r="AI5" i="11" s="1"/>
  <c r="W5" i="11"/>
  <c r="AH5" i="11" s="1"/>
  <c r="AM4" i="11"/>
  <c r="AL4" i="11"/>
  <c r="AK4" i="11"/>
  <c r="Y4" i="11"/>
  <c r="AJ4" i="11" s="1"/>
  <c r="X4" i="11"/>
  <c r="AE4" i="11" s="1"/>
  <c r="W4" i="11"/>
  <c r="AD4" i="11" s="1"/>
  <c r="AM3" i="11"/>
  <c r="AL3" i="11"/>
  <c r="AK3" i="11"/>
  <c r="Y3" i="11"/>
  <c r="AJ3" i="11" s="1"/>
  <c r="X3" i="11"/>
  <c r="AI3" i="11" s="1"/>
  <c r="W3" i="11"/>
  <c r="AH3" i="11" s="1"/>
  <c r="Y45" i="10"/>
  <c r="AF45" i="10" s="1"/>
  <c r="X45" i="10"/>
  <c r="AE45" i="10" s="1"/>
  <c r="W45" i="10"/>
  <c r="AD45" i="10" s="1"/>
  <c r="Y44" i="10"/>
  <c r="AF44" i="10" s="1"/>
  <c r="X44" i="10"/>
  <c r="AE44" i="10" s="1"/>
  <c r="W44" i="10"/>
  <c r="AD44" i="10" s="1"/>
  <c r="Y43" i="10"/>
  <c r="AF43" i="10" s="1"/>
  <c r="X43" i="10"/>
  <c r="AE43" i="10" s="1"/>
  <c r="W43" i="10"/>
  <c r="AD43" i="10" s="1"/>
  <c r="Y42" i="10"/>
  <c r="AF42" i="10" s="1"/>
  <c r="X42" i="10"/>
  <c r="AE42" i="10" s="1"/>
  <c r="W42" i="10"/>
  <c r="Z42" i="10" s="1"/>
  <c r="Y41" i="10"/>
  <c r="AF41" i="10" s="1"/>
  <c r="X41" i="10"/>
  <c r="AA41" i="10" s="1"/>
  <c r="W41" i="10"/>
  <c r="AD41" i="10" s="1"/>
  <c r="Y40" i="10"/>
  <c r="AB40" i="10" s="1"/>
  <c r="X40" i="10"/>
  <c r="AE40" i="10" s="1"/>
  <c r="W40" i="10"/>
  <c r="AD40" i="10" s="1"/>
  <c r="Y39" i="10"/>
  <c r="AF39" i="10" s="1"/>
  <c r="X39" i="10"/>
  <c r="AE39" i="10" s="1"/>
  <c r="W39" i="10"/>
  <c r="AD39" i="10" s="1"/>
  <c r="Y38" i="10"/>
  <c r="AF38" i="10" s="1"/>
  <c r="X38" i="10"/>
  <c r="AE38" i="10" s="1"/>
  <c r="W38" i="10"/>
  <c r="AD38" i="10" s="1"/>
  <c r="Y37" i="10"/>
  <c r="AF37" i="10" s="1"/>
  <c r="X37" i="10"/>
  <c r="AA37" i="10" s="1"/>
  <c r="W37" i="10"/>
  <c r="AD37" i="10" s="1"/>
  <c r="AI34" i="10"/>
  <c r="AH34" i="10"/>
  <c r="AG34" i="10"/>
  <c r="Y34" i="10"/>
  <c r="AF34" i="10" s="1"/>
  <c r="X34" i="10"/>
  <c r="AE34" i="10" s="1"/>
  <c r="W34" i="10"/>
  <c r="AD34" i="10" s="1"/>
  <c r="AI33" i="10"/>
  <c r="AH33" i="10"/>
  <c r="AG33" i="10"/>
  <c r="Y33" i="10"/>
  <c r="AF33" i="10" s="1"/>
  <c r="X33" i="10"/>
  <c r="AA33" i="10" s="1"/>
  <c r="W33" i="10"/>
  <c r="AD33" i="10" s="1"/>
  <c r="AI32" i="10"/>
  <c r="AH32" i="10"/>
  <c r="AG32" i="10"/>
  <c r="Y32" i="10"/>
  <c r="AF32" i="10" s="1"/>
  <c r="X32" i="10"/>
  <c r="AE32" i="10" s="1"/>
  <c r="W32" i="10"/>
  <c r="Z32" i="10" s="1"/>
  <c r="AI31" i="10"/>
  <c r="AH31" i="10"/>
  <c r="AG31" i="10"/>
  <c r="Y31" i="10"/>
  <c r="AF31" i="10" s="1"/>
  <c r="X31" i="10"/>
  <c r="AA31" i="10" s="1"/>
  <c r="W31" i="10"/>
  <c r="AD31" i="10" s="1"/>
  <c r="AI30" i="10"/>
  <c r="AH30" i="10"/>
  <c r="AG30" i="10"/>
  <c r="Y30" i="10"/>
  <c r="AF30" i="10" s="1"/>
  <c r="X30" i="10"/>
  <c r="AE30" i="10" s="1"/>
  <c r="W30" i="10"/>
  <c r="AD30" i="10" s="1"/>
  <c r="AI29" i="10"/>
  <c r="AH29" i="10"/>
  <c r="AG29" i="10"/>
  <c r="Y29" i="10"/>
  <c r="AF29" i="10" s="1"/>
  <c r="X29" i="10"/>
  <c r="AA29" i="10" s="1"/>
  <c r="W29" i="10"/>
  <c r="AD29" i="10" s="1"/>
  <c r="AI28" i="10"/>
  <c r="AH28" i="10"/>
  <c r="AG28" i="10"/>
  <c r="Y28" i="10"/>
  <c r="AF28" i="10" s="1"/>
  <c r="X28" i="10"/>
  <c r="AE28" i="10" s="1"/>
  <c r="W28" i="10"/>
  <c r="Z28" i="10" s="1"/>
  <c r="AI27" i="10"/>
  <c r="AH27" i="10"/>
  <c r="AG27" i="10"/>
  <c r="Y27" i="10"/>
  <c r="AF27" i="10" s="1"/>
  <c r="X27" i="10"/>
  <c r="AA27" i="10" s="1"/>
  <c r="W27" i="10"/>
  <c r="AD27" i="10" s="1"/>
  <c r="AI26" i="10"/>
  <c r="AH26" i="10"/>
  <c r="AG26" i="10"/>
  <c r="Y26" i="10"/>
  <c r="AF26" i="10" s="1"/>
  <c r="X26" i="10"/>
  <c r="AE26" i="10" s="1"/>
  <c r="W26" i="10"/>
  <c r="AD26" i="10" s="1"/>
  <c r="Y23" i="10"/>
  <c r="AF23" i="10" s="1"/>
  <c r="X23" i="10"/>
  <c r="AE23" i="10" s="1"/>
  <c r="W23" i="10"/>
  <c r="AD23" i="10" s="1"/>
  <c r="Y22" i="10"/>
  <c r="AB22" i="10" s="1"/>
  <c r="X22" i="10"/>
  <c r="AE22" i="10" s="1"/>
  <c r="W22" i="10"/>
  <c r="AD22" i="10" s="1"/>
  <c r="Y21" i="10"/>
  <c r="AF21" i="10" s="1"/>
  <c r="X21" i="10"/>
  <c r="AE21" i="10" s="1"/>
  <c r="W21" i="10"/>
  <c r="AD21" i="10" s="1"/>
  <c r="Y20" i="10"/>
  <c r="AF20" i="10" s="1"/>
  <c r="X20" i="10"/>
  <c r="AE20" i="10" s="1"/>
  <c r="W20" i="10"/>
  <c r="AD20" i="10" s="1"/>
  <c r="Y19" i="10"/>
  <c r="AF19" i="10" s="1"/>
  <c r="X19" i="10"/>
  <c r="AE19" i="10" s="1"/>
  <c r="W19" i="10"/>
  <c r="AD19" i="10" s="1"/>
  <c r="Y18" i="10"/>
  <c r="AF18" i="10" s="1"/>
  <c r="X18" i="10"/>
  <c r="AE18" i="10" s="1"/>
  <c r="W18" i="10"/>
  <c r="AD18" i="10" s="1"/>
  <c r="Y17" i="10"/>
  <c r="AF17" i="10" s="1"/>
  <c r="X17" i="10"/>
  <c r="AE17" i="10" s="1"/>
  <c r="W17" i="10"/>
  <c r="AD17" i="10" s="1"/>
  <c r="Y16" i="10"/>
  <c r="AF16" i="10" s="1"/>
  <c r="X16" i="10"/>
  <c r="AA16" i="10" s="1"/>
  <c r="Y15" i="10"/>
  <c r="AB15" i="10" s="1"/>
  <c r="X15" i="10"/>
  <c r="AA15" i="10" s="1"/>
  <c r="W15" i="10"/>
  <c r="AD15" i="10" s="1"/>
  <c r="AI11" i="10"/>
  <c r="AH11" i="10"/>
  <c r="AG11" i="10"/>
  <c r="Y11" i="10"/>
  <c r="AB11" i="10" s="1"/>
  <c r="X11" i="10"/>
  <c r="AA11" i="10" s="1"/>
  <c r="W11" i="10"/>
  <c r="AD11" i="10" s="1"/>
  <c r="AI10" i="10"/>
  <c r="AH10" i="10"/>
  <c r="AG10" i="10"/>
  <c r="Y10" i="10"/>
  <c r="AF10" i="10" s="1"/>
  <c r="X10" i="10"/>
  <c r="AA10" i="10" s="1"/>
  <c r="W10" i="10"/>
  <c r="AD10" i="10" s="1"/>
  <c r="AI9" i="10"/>
  <c r="AH9" i="10"/>
  <c r="AG9" i="10"/>
  <c r="Y9" i="10"/>
  <c r="AB9" i="10" s="1"/>
  <c r="X9" i="10"/>
  <c r="AE9" i="10" s="1"/>
  <c r="W9" i="10"/>
  <c r="AD9" i="10" s="1"/>
  <c r="AI8" i="10"/>
  <c r="AH8" i="10"/>
  <c r="AG8" i="10"/>
  <c r="Y8" i="10"/>
  <c r="AB8" i="10" s="1"/>
  <c r="X8" i="10"/>
  <c r="AA8" i="10" s="1"/>
  <c r="W8" i="10"/>
  <c r="AD8" i="10" s="1"/>
  <c r="AI7" i="10"/>
  <c r="AH7" i="10"/>
  <c r="AG7" i="10"/>
  <c r="Y7" i="10"/>
  <c r="AF7" i="10" s="1"/>
  <c r="X7" i="10"/>
  <c r="AA7" i="10" s="1"/>
  <c r="W7" i="10"/>
  <c r="AD7" i="10" s="1"/>
  <c r="AI6" i="10"/>
  <c r="AH6" i="10"/>
  <c r="AG6" i="10"/>
  <c r="Z6" i="10"/>
  <c r="Y6" i="10"/>
  <c r="AB6" i="10" s="1"/>
  <c r="X6" i="10"/>
  <c r="AE6" i="10" s="1"/>
  <c r="AI5" i="10"/>
  <c r="AH5" i="10"/>
  <c r="AG5" i="10"/>
  <c r="Y5" i="10"/>
  <c r="AB5" i="10" s="1"/>
  <c r="X5" i="10"/>
  <c r="AE5" i="10" s="1"/>
  <c r="W5" i="10"/>
  <c r="AD5" i="10" s="1"/>
  <c r="AI4" i="10"/>
  <c r="AH4" i="10"/>
  <c r="AG4" i="10"/>
  <c r="Y4" i="10"/>
  <c r="AF4" i="10" s="1"/>
  <c r="X4" i="10"/>
  <c r="AA4" i="10" s="1"/>
  <c r="W4" i="10"/>
  <c r="AD4" i="10" s="1"/>
  <c r="AI3" i="10"/>
  <c r="AH3" i="10"/>
  <c r="AG3" i="10"/>
  <c r="Y3" i="10"/>
  <c r="AB3" i="10" s="1"/>
  <c r="X3" i="10"/>
  <c r="AE3" i="10" s="1"/>
  <c r="W3" i="10"/>
  <c r="AD3" i="10" s="1"/>
  <c r="AD38" i="1"/>
  <c r="AD39" i="1"/>
  <c r="AD40" i="1"/>
  <c r="AD41" i="1"/>
  <c r="AD42" i="1"/>
  <c r="AD43" i="1"/>
  <c r="AD44" i="1"/>
  <c r="AD45" i="1"/>
  <c r="AD37" i="1"/>
  <c r="AC38" i="1"/>
  <c r="AC39" i="1"/>
  <c r="AC40" i="1"/>
  <c r="AC41" i="1"/>
  <c r="AC42" i="1"/>
  <c r="AC43" i="1"/>
  <c r="AC44" i="1"/>
  <c r="AC45" i="1"/>
  <c r="AC37" i="1"/>
  <c r="AE38" i="1"/>
  <c r="AE39" i="1"/>
  <c r="AE40" i="1"/>
  <c r="AE41" i="1"/>
  <c r="AE42" i="1"/>
  <c r="AE43" i="1"/>
  <c r="AE44" i="1"/>
  <c r="AE45" i="1"/>
  <c r="AE37" i="1"/>
  <c r="AD16" i="1"/>
  <c r="AD17" i="1"/>
  <c r="AD18" i="1"/>
  <c r="AD19" i="1"/>
  <c r="AD20" i="1"/>
  <c r="AD21" i="1"/>
  <c r="AD22" i="1"/>
  <c r="AD23" i="1"/>
  <c r="AD15" i="1"/>
  <c r="AC16" i="1"/>
  <c r="AC17" i="1"/>
  <c r="AC18" i="1"/>
  <c r="AC19" i="1"/>
  <c r="AC20" i="1"/>
  <c r="AC21" i="1"/>
  <c r="AC22" i="1"/>
  <c r="AC23" i="1"/>
  <c r="AC15" i="1"/>
  <c r="AE16" i="1"/>
  <c r="AE17" i="1"/>
  <c r="AE18" i="1"/>
  <c r="AE19" i="1"/>
  <c r="AE20" i="1"/>
  <c r="AE21" i="1"/>
  <c r="AE22" i="1"/>
  <c r="AE23" i="1"/>
  <c r="AE15" i="1"/>
  <c r="AE3" i="1"/>
  <c r="AE4" i="1"/>
  <c r="AE5" i="1"/>
  <c r="AE6" i="1"/>
  <c r="AE7" i="1"/>
  <c r="AE8" i="1"/>
  <c r="AE9" i="1"/>
  <c r="AE10" i="1"/>
  <c r="AE11" i="1"/>
  <c r="AD4" i="1"/>
  <c r="AD5" i="1"/>
  <c r="AD6" i="1"/>
  <c r="AD7" i="1"/>
  <c r="AD8" i="1"/>
  <c r="AD9" i="1"/>
  <c r="AD10" i="1"/>
  <c r="AD11" i="1"/>
  <c r="AD3" i="1"/>
  <c r="AC4" i="1"/>
  <c r="AC5" i="1"/>
  <c r="AC6" i="1"/>
  <c r="AC7" i="1"/>
  <c r="AC8" i="1"/>
  <c r="AC9" i="1"/>
  <c r="AC10" i="1"/>
  <c r="AC11" i="1"/>
  <c r="AC3" i="1"/>
  <c r="AA44" i="1"/>
  <c r="AA37" i="1"/>
  <c r="Y40" i="1"/>
  <c r="Y43" i="1"/>
  <c r="Y44" i="1"/>
  <c r="AA28" i="1"/>
  <c r="AA31" i="1"/>
  <c r="AA32" i="1"/>
  <c r="Z27" i="1"/>
  <c r="Z30" i="1"/>
  <c r="Z31" i="1"/>
  <c r="Z26" i="1"/>
  <c r="Y29" i="1"/>
  <c r="Y30" i="1"/>
  <c r="Y34" i="1"/>
  <c r="AA17" i="1"/>
  <c r="AA18" i="1"/>
  <c r="AA22" i="1"/>
  <c r="Z16" i="1"/>
  <c r="Z17" i="1"/>
  <c r="Z21" i="1"/>
  <c r="Z15" i="1"/>
  <c r="Y16" i="1"/>
  <c r="Y20" i="1"/>
  <c r="Y23" i="1"/>
  <c r="Y15" i="1"/>
  <c r="Z10" i="1"/>
  <c r="AA10" i="1"/>
  <c r="AA11" i="1"/>
  <c r="AA7" i="1"/>
  <c r="Z3" i="1"/>
  <c r="X37" i="1"/>
  <c r="X38" i="1"/>
  <c r="AA38" i="1" s="1"/>
  <c r="X39" i="1"/>
  <c r="AA39" i="1" s="1"/>
  <c r="X40" i="1"/>
  <c r="AA40" i="1" s="1"/>
  <c r="X41" i="1"/>
  <c r="AA41" i="1" s="1"/>
  <c r="X42" i="1"/>
  <c r="AA42" i="1" s="1"/>
  <c r="X43" i="1"/>
  <c r="AA43" i="1" s="1"/>
  <c r="X44" i="1"/>
  <c r="X45" i="1"/>
  <c r="AA45" i="1" s="1"/>
  <c r="W38" i="1"/>
  <c r="W39" i="1"/>
  <c r="W40" i="1"/>
  <c r="W41" i="1"/>
  <c r="W42" i="1"/>
  <c r="W43" i="1"/>
  <c r="W44" i="1"/>
  <c r="W45" i="1"/>
  <c r="W37" i="1"/>
  <c r="V38" i="1"/>
  <c r="Y38" i="1" s="1"/>
  <c r="V39" i="1"/>
  <c r="Y39" i="1" s="1"/>
  <c r="V40" i="1"/>
  <c r="V41" i="1"/>
  <c r="Y41" i="1" s="1"/>
  <c r="V42" i="1"/>
  <c r="Y42" i="1" s="1"/>
  <c r="V43" i="1"/>
  <c r="V44" i="1"/>
  <c r="V45" i="1"/>
  <c r="Y45" i="1" s="1"/>
  <c r="V37" i="1"/>
  <c r="Y37" i="1" s="1"/>
  <c r="X27" i="1"/>
  <c r="AA27" i="1" s="1"/>
  <c r="X28" i="1"/>
  <c r="X29" i="1"/>
  <c r="AA29" i="1" s="1"/>
  <c r="X30" i="1"/>
  <c r="AA30" i="1" s="1"/>
  <c r="X31" i="1"/>
  <c r="X32" i="1"/>
  <c r="X33" i="1"/>
  <c r="AA33" i="1" s="1"/>
  <c r="X34" i="1"/>
  <c r="AA34" i="1" s="1"/>
  <c r="X26" i="1"/>
  <c r="AA26" i="1" s="1"/>
  <c r="W27" i="1"/>
  <c r="W28" i="1"/>
  <c r="Z28" i="1" s="1"/>
  <c r="W29" i="1"/>
  <c r="Z29" i="1" s="1"/>
  <c r="W30" i="1"/>
  <c r="W31" i="1"/>
  <c r="W32" i="1"/>
  <c r="Z32" i="1" s="1"/>
  <c r="W33" i="1"/>
  <c r="Z33" i="1" s="1"/>
  <c r="W34" i="1"/>
  <c r="Z34" i="1" s="1"/>
  <c r="W26" i="1"/>
  <c r="V27" i="1"/>
  <c r="Y27" i="1" s="1"/>
  <c r="V28" i="1"/>
  <c r="Y28" i="1" s="1"/>
  <c r="V29" i="1"/>
  <c r="V30" i="1"/>
  <c r="V31" i="1"/>
  <c r="Y31" i="1" s="1"/>
  <c r="V32" i="1"/>
  <c r="Y32" i="1" s="1"/>
  <c r="V33" i="1"/>
  <c r="Y33" i="1" s="1"/>
  <c r="V34" i="1"/>
  <c r="V26" i="1"/>
  <c r="Y26" i="1" s="1"/>
  <c r="X16" i="1"/>
  <c r="AA16" i="1" s="1"/>
  <c r="X17" i="1"/>
  <c r="X18" i="1"/>
  <c r="X19" i="1"/>
  <c r="AA19" i="1" s="1"/>
  <c r="X20" i="1"/>
  <c r="AA20" i="1" s="1"/>
  <c r="X21" i="1"/>
  <c r="AA21" i="1" s="1"/>
  <c r="X22" i="1"/>
  <c r="X23" i="1"/>
  <c r="AA23" i="1" s="1"/>
  <c r="X15" i="1"/>
  <c r="AA15" i="1" s="1"/>
  <c r="W16" i="1"/>
  <c r="W17" i="1"/>
  <c r="W18" i="1"/>
  <c r="Z18" i="1" s="1"/>
  <c r="W19" i="1"/>
  <c r="Z19" i="1" s="1"/>
  <c r="W20" i="1"/>
  <c r="Z20" i="1" s="1"/>
  <c r="W21" i="1"/>
  <c r="W22" i="1"/>
  <c r="Z22" i="1" s="1"/>
  <c r="W23" i="1"/>
  <c r="Z23" i="1" s="1"/>
  <c r="W15" i="1"/>
  <c r="V16" i="1"/>
  <c r="V17" i="1"/>
  <c r="Y17" i="1" s="1"/>
  <c r="V18" i="1"/>
  <c r="Y18" i="1" s="1"/>
  <c r="V19" i="1"/>
  <c r="Y19" i="1" s="1"/>
  <c r="V20" i="1"/>
  <c r="V21" i="1"/>
  <c r="Y21" i="1" s="1"/>
  <c r="V22" i="1"/>
  <c r="Y22" i="1" s="1"/>
  <c r="V23" i="1"/>
  <c r="V15" i="1"/>
  <c r="X4" i="1"/>
  <c r="AA4" i="1" s="1"/>
  <c r="X5" i="1"/>
  <c r="AA5" i="1" s="1"/>
  <c r="X6" i="1"/>
  <c r="AA6" i="1" s="1"/>
  <c r="X7" i="1"/>
  <c r="X8" i="1"/>
  <c r="AA8" i="1" s="1"/>
  <c r="X9" i="1"/>
  <c r="AA9" i="1" s="1"/>
  <c r="X10" i="1"/>
  <c r="X11" i="1"/>
  <c r="X3" i="1"/>
  <c r="AA3" i="1" s="1"/>
  <c r="V4" i="1"/>
  <c r="Y4" i="1" s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3" i="1"/>
  <c r="Y3" i="1" s="1"/>
  <c r="W3" i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W11" i="1"/>
  <c r="Z11" i="1" s="1"/>
  <c r="AH26" i="1"/>
  <c r="AG27" i="1"/>
  <c r="AG28" i="1"/>
  <c r="AG29" i="1"/>
  <c r="AG30" i="1"/>
  <c r="AG31" i="1"/>
  <c r="AG32" i="1"/>
  <c r="AG33" i="1"/>
  <c r="AG34" i="1"/>
  <c r="AG26" i="1"/>
  <c r="AF27" i="1"/>
  <c r="AF28" i="1"/>
  <c r="AF29" i="1"/>
  <c r="AF30" i="1"/>
  <c r="AF31" i="1"/>
  <c r="AF32" i="1"/>
  <c r="AF33" i="1"/>
  <c r="AF34" i="1"/>
  <c r="AF26" i="1"/>
  <c r="AH27" i="1"/>
  <c r="AH28" i="1"/>
  <c r="AH29" i="1"/>
  <c r="AH30" i="1"/>
  <c r="AH31" i="1"/>
  <c r="AH32" i="1"/>
  <c r="AH33" i="1"/>
  <c r="AH34" i="1"/>
  <c r="AG3" i="1"/>
  <c r="AG4" i="1"/>
  <c r="AG5" i="1"/>
  <c r="AG6" i="1"/>
  <c r="AG7" i="1"/>
  <c r="AG8" i="1"/>
  <c r="AG9" i="1"/>
  <c r="AG10" i="1"/>
  <c r="AG11" i="1"/>
  <c r="AF4" i="1"/>
  <c r="AF5" i="1"/>
  <c r="AF6" i="1"/>
  <c r="AF7" i="1"/>
  <c r="AF8" i="1"/>
  <c r="AF9" i="1"/>
  <c r="AF10" i="1"/>
  <c r="AF11" i="1"/>
  <c r="AF3" i="1"/>
  <c r="AH4" i="1"/>
  <c r="AH5" i="1"/>
  <c r="AH6" i="1"/>
  <c r="AH7" i="1"/>
  <c r="AH8" i="1"/>
  <c r="AH9" i="1"/>
  <c r="AH10" i="1"/>
  <c r="AH11" i="1"/>
  <c r="AH3" i="1"/>
  <c r="B16" i="6"/>
  <c r="E8" i="6"/>
  <c r="B8" i="6"/>
  <c r="E7" i="6"/>
  <c r="B7" i="6"/>
  <c r="E6" i="6"/>
  <c r="B6" i="6"/>
  <c r="E5" i="6"/>
  <c r="B5" i="6"/>
  <c r="B4" i="6"/>
  <c r="Y8" i="13" l="1"/>
  <c r="AD17" i="13"/>
  <c r="Z27" i="13"/>
  <c r="Z30" i="13"/>
  <c r="AE43" i="13"/>
  <c r="AC4" i="13"/>
  <c r="AC15" i="13"/>
  <c r="AE19" i="13"/>
  <c r="AD33" i="13"/>
  <c r="Y39" i="13"/>
  <c r="AE23" i="13"/>
  <c r="AA39" i="13"/>
  <c r="Y3" i="13"/>
  <c r="Y7" i="13"/>
  <c r="Y11" i="13"/>
  <c r="Y22" i="13"/>
  <c r="AD42" i="13"/>
  <c r="AE44" i="13"/>
  <c r="AE6" i="13"/>
  <c r="AE10" i="13"/>
  <c r="Y43" i="13"/>
  <c r="Y23" i="13"/>
  <c r="AE5" i="13"/>
  <c r="AE9" i="13"/>
  <c r="AD3" i="13"/>
  <c r="AD4" i="13"/>
  <c r="AD5" i="13"/>
  <c r="AD6" i="13"/>
  <c r="AD7" i="13"/>
  <c r="AD8" i="13"/>
  <c r="AD9" i="13"/>
  <c r="AD10" i="13"/>
  <c r="AD11" i="13"/>
  <c r="AD15" i="13"/>
  <c r="Z18" i="13"/>
  <c r="AD19" i="13"/>
  <c r="Z22" i="13"/>
  <c r="AD23" i="13"/>
  <c r="Z39" i="13"/>
  <c r="AD40" i="13"/>
  <c r="Z43" i="13"/>
  <c r="AD44" i="13"/>
  <c r="Y17" i="13"/>
  <c r="Y21" i="13"/>
  <c r="Y38" i="13"/>
  <c r="Y42" i="13"/>
  <c r="AA17" i="13"/>
  <c r="AA21" i="13"/>
  <c r="AA38" i="13"/>
  <c r="AA42" i="13"/>
  <c r="Y16" i="13"/>
  <c r="Y20" i="13"/>
  <c r="Y26" i="13"/>
  <c r="Y27" i="13"/>
  <c r="Y28" i="13"/>
  <c r="Y29" i="13"/>
  <c r="Y30" i="13"/>
  <c r="Y31" i="13"/>
  <c r="Y32" i="13"/>
  <c r="Y33" i="13"/>
  <c r="Y34" i="13"/>
  <c r="Y37" i="13"/>
  <c r="Y41" i="13"/>
  <c r="Y45" i="13"/>
  <c r="AA16" i="13"/>
  <c r="AA20" i="13"/>
  <c r="AA26" i="13"/>
  <c r="AA27" i="13"/>
  <c r="AA28" i="13"/>
  <c r="AA29" i="13"/>
  <c r="AA30" i="13"/>
  <c r="AA31" i="13"/>
  <c r="AA32" i="13"/>
  <c r="AA33" i="13"/>
  <c r="AA34" i="13"/>
  <c r="AA37" i="13"/>
  <c r="AA41" i="13"/>
  <c r="AA45" i="13"/>
  <c r="AD10" i="11"/>
  <c r="AD27" i="12"/>
  <c r="Z6" i="12"/>
  <c r="AA28" i="12"/>
  <c r="AD19" i="12"/>
  <c r="Z8" i="12"/>
  <c r="AB17" i="12"/>
  <c r="AE19" i="12"/>
  <c r="AD7" i="12"/>
  <c r="AD40" i="12"/>
  <c r="AF43" i="12"/>
  <c r="AF26" i="12"/>
  <c r="AE7" i="12"/>
  <c r="AB8" i="12"/>
  <c r="Z9" i="12"/>
  <c r="Z10" i="12"/>
  <c r="AA16" i="12"/>
  <c r="AD18" i="12"/>
  <c r="AE44" i="12"/>
  <c r="Z4" i="12"/>
  <c r="Z23" i="12"/>
  <c r="AD3" i="12"/>
  <c r="Z43" i="12"/>
  <c r="AA39" i="12"/>
  <c r="AA17" i="12"/>
  <c r="AA18" i="12"/>
  <c r="AB27" i="12"/>
  <c r="AB40" i="12"/>
  <c r="Z44" i="12"/>
  <c r="AE9" i="12"/>
  <c r="AB10" i="12"/>
  <c r="Z11" i="12"/>
  <c r="AB16" i="12"/>
  <c r="Z22" i="12"/>
  <c r="AB23" i="12"/>
  <c r="AB28" i="12"/>
  <c r="AB29" i="12"/>
  <c r="AD39" i="12"/>
  <c r="AA43" i="12"/>
  <c r="Z15" i="12"/>
  <c r="AF18" i="12"/>
  <c r="AA21" i="12"/>
  <c r="AA22" i="12"/>
  <c r="AD29" i="12"/>
  <c r="AA30" i="12"/>
  <c r="AB38" i="12"/>
  <c r="Z42" i="12"/>
  <c r="AE11" i="12"/>
  <c r="AB15" i="12"/>
  <c r="AB21" i="12"/>
  <c r="AB30" i="12"/>
  <c r="AD31" i="12"/>
  <c r="AA32" i="12"/>
  <c r="AE38" i="12"/>
  <c r="AA42" i="12"/>
  <c r="AB20" i="12"/>
  <c r="AF31" i="12"/>
  <c r="AB32" i="12"/>
  <c r="AD33" i="12"/>
  <c r="AA34" i="12"/>
  <c r="AA41" i="12"/>
  <c r="AD45" i="12"/>
  <c r="AE3" i="12"/>
  <c r="AB4" i="12"/>
  <c r="AD5" i="12"/>
  <c r="AD20" i="12"/>
  <c r="AF33" i="12"/>
  <c r="AB34" i="12"/>
  <c r="AD37" i="12"/>
  <c r="AB41" i="12"/>
  <c r="AE5" i="12"/>
  <c r="AB6" i="12"/>
  <c r="Z17" i="12"/>
  <c r="AA26" i="12"/>
  <c r="AF37" i="12"/>
  <c r="AF34" i="11"/>
  <c r="AH23" i="11"/>
  <c r="AH28" i="11"/>
  <c r="AD9" i="11"/>
  <c r="AF8" i="11"/>
  <c r="AD19" i="11"/>
  <c r="AE32" i="11"/>
  <c r="AF41" i="11"/>
  <c r="AJ22" i="11"/>
  <c r="AH30" i="11"/>
  <c r="AD44" i="11"/>
  <c r="AJ37" i="11"/>
  <c r="AE17" i="11"/>
  <c r="AD6" i="11"/>
  <c r="AH15" i="11"/>
  <c r="AF17" i="11"/>
  <c r="AD5" i="11"/>
  <c r="AF6" i="11"/>
  <c r="AE43" i="11"/>
  <c r="AH4" i="11"/>
  <c r="AH22" i="11"/>
  <c r="AD32" i="11"/>
  <c r="AH39" i="11"/>
  <c r="AD7" i="11"/>
  <c r="AD8" i="11"/>
  <c r="AI6" i="11"/>
  <c r="AJ33" i="11"/>
  <c r="AH34" i="11"/>
  <c r="AE30" i="11"/>
  <c r="AI21" i="11"/>
  <c r="AF38" i="11"/>
  <c r="AF40" i="11"/>
  <c r="AD3" i="11"/>
  <c r="AD11" i="11"/>
  <c r="AF16" i="11"/>
  <c r="AF26" i="11"/>
  <c r="AJ27" i="11"/>
  <c r="AF28" i="11"/>
  <c r="AJ29" i="11"/>
  <c r="AF30" i="11"/>
  <c r="AJ31" i="11"/>
  <c r="AJ39" i="11"/>
  <c r="AI40" i="11"/>
  <c r="AF4" i="11"/>
  <c r="AI10" i="11"/>
  <c r="AF15" i="11"/>
  <c r="AH16" i="11"/>
  <c r="AE22" i="11"/>
  <c r="AF23" i="11"/>
  <c r="AH26" i="11"/>
  <c r="AF32" i="11"/>
  <c r="AE34" i="11"/>
  <c r="AD43" i="11"/>
  <c r="AI4" i="11"/>
  <c r="AI15" i="11"/>
  <c r="AF21" i="11"/>
  <c r="AI23" i="11"/>
  <c r="AD42" i="11"/>
  <c r="AD18" i="11"/>
  <c r="AE39" i="11"/>
  <c r="AD40" i="11"/>
  <c r="AD41" i="11"/>
  <c r="AE42" i="11"/>
  <c r="AD17" i="11"/>
  <c r="AE18" i="11"/>
  <c r="AE41" i="11"/>
  <c r="AF42" i="11"/>
  <c r="AI8" i="11"/>
  <c r="AF10" i="11"/>
  <c r="AE16" i="11"/>
  <c r="AJ20" i="11"/>
  <c r="AE26" i="11"/>
  <c r="AE28" i="11"/>
  <c r="AI38" i="11"/>
  <c r="Z15" i="10"/>
  <c r="AF3" i="10"/>
  <c r="AF9" i="10"/>
  <c r="AE7" i="10"/>
  <c r="AF6" i="10"/>
  <c r="AE27" i="10"/>
  <c r="AA32" i="10"/>
  <c r="AA26" i="10"/>
  <c r="Z31" i="10"/>
  <c r="Z41" i="10"/>
  <c r="Z37" i="10"/>
  <c r="AA30" i="10"/>
  <c r="AE31" i="10"/>
  <c r="Z40" i="10"/>
  <c r="AD16" i="10"/>
  <c r="Z21" i="10"/>
  <c r="AE29" i="10"/>
  <c r="AB38" i="10"/>
  <c r="AF40" i="10"/>
  <c r="AB21" i="10"/>
  <c r="AA28" i="10"/>
  <c r="AB42" i="10"/>
  <c r="AB44" i="10"/>
  <c r="Z3" i="10"/>
  <c r="AA5" i="10"/>
  <c r="Z9" i="10"/>
  <c r="AE11" i="10"/>
  <c r="AF15" i="10"/>
  <c r="AA34" i="10"/>
  <c r="AE37" i="10"/>
  <c r="AE4" i="10"/>
  <c r="AE8" i="10"/>
  <c r="AE10" i="10"/>
  <c r="AE33" i="10"/>
  <c r="AE41" i="10"/>
  <c r="AA43" i="10"/>
  <c r="AA3" i="10"/>
  <c r="AF5" i="10"/>
  <c r="AA6" i="10"/>
  <c r="AF8" i="10"/>
  <c r="AA9" i="10"/>
  <c r="AF11" i="10"/>
  <c r="AE16" i="10"/>
  <c r="Z19" i="10"/>
  <c r="Z20" i="10"/>
  <c r="AD28" i="10"/>
  <c r="Z29" i="10"/>
  <c r="AD32" i="10"/>
  <c r="Z33" i="10"/>
  <c r="AA40" i="10"/>
  <c r="AD42" i="10"/>
  <c r="AE15" i="10"/>
  <c r="AA19" i="10"/>
  <c r="AA20" i="10"/>
  <c r="AA39" i="10"/>
  <c r="Z4" i="10"/>
  <c r="Z7" i="10"/>
  <c r="Z10" i="10"/>
  <c r="AA18" i="10"/>
  <c r="AB19" i="10"/>
  <c r="Z23" i="10"/>
  <c r="Z26" i="10"/>
  <c r="Z30" i="10"/>
  <c r="Z34" i="10"/>
  <c r="AB39" i="10"/>
  <c r="Z44" i="10"/>
  <c r="Z45" i="10"/>
  <c r="AB4" i="10"/>
  <c r="AB10" i="10"/>
  <c r="AB18" i="10"/>
  <c r="AA23" i="10"/>
  <c r="Z38" i="10"/>
  <c r="AA44" i="10"/>
  <c r="AA45" i="10"/>
  <c r="Z5" i="10"/>
  <c r="AB7" i="10"/>
  <c r="Z11" i="10"/>
  <c r="Z17" i="10"/>
  <c r="AB23" i="10"/>
  <c r="Z27" i="10"/>
  <c r="Z8" i="10"/>
  <c r="AB17" i="10"/>
  <c r="AA22" i="10"/>
  <c r="AB43" i="10"/>
  <c r="AF22" i="10"/>
  <c r="AE4" i="12"/>
  <c r="AE6" i="12"/>
  <c r="AE8" i="12"/>
  <c r="AE10" i="12"/>
  <c r="AE15" i="12"/>
  <c r="AD16" i="12"/>
  <c r="AF22" i="12"/>
  <c r="AE23" i="12"/>
  <c r="AD26" i="12"/>
  <c r="AD28" i="12"/>
  <c r="AD30" i="12"/>
  <c r="AD32" i="12"/>
  <c r="AD34" i="12"/>
  <c r="AF39" i="12"/>
  <c r="AE40" i="12"/>
  <c r="AD41" i="12"/>
  <c r="AB42" i="12"/>
  <c r="AB3" i="12"/>
  <c r="AB7" i="12"/>
  <c r="AB19" i="12"/>
  <c r="AA20" i="12"/>
  <c r="Z21" i="12"/>
  <c r="AA27" i="12"/>
  <c r="AA29" i="12"/>
  <c r="AA31" i="12"/>
  <c r="AA33" i="12"/>
  <c r="AA37" i="12"/>
  <c r="Z38" i="12"/>
  <c r="AB44" i="12"/>
  <c r="AA45" i="12"/>
  <c r="AB5" i="12"/>
  <c r="AB9" i="12"/>
  <c r="AB11" i="12"/>
  <c r="AB45" i="12"/>
  <c r="AE3" i="11"/>
  <c r="AE5" i="11"/>
  <c r="AE7" i="11"/>
  <c r="AE9" i="11"/>
  <c r="AE11" i="11"/>
  <c r="AF18" i="11"/>
  <c r="AE19" i="11"/>
  <c r="AD20" i="11"/>
  <c r="AD27" i="11"/>
  <c r="AD29" i="11"/>
  <c r="AD31" i="11"/>
  <c r="AD33" i="11"/>
  <c r="AD37" i="11"/>
  <c r="AF43" i="11"/>
  <c r="AE44" i="11"/>
  <c r="AD45" i="11"/>
  <c r="AF3" i="11"/>
  <c r="AF5" i="11"/>
  <c r="AF7" i="11"/>
  <c r="AF9" i="11"/>
  <c r="AF11" i="11"/>
  <c r="AF19" i="11"/>
  <c r="AE20" i="11"/>
  <c r="AD21" i="11"/>
  <c r="AE27" i="11"/>
  <c r="AE29" i="11"/>
  <c r="AE31" i="11"/>
  <c r="AE33" i="11"/>
  <c r="AE37" i="11"/>
  <c r="AD38" i="11"/>
  <c r="AF44" i="11"/>
  <c r="AE45" i="11"/>
  <c r="AF45" i="11"/>
  <c r="AB16" i="10"/>
  <c r="AA17" i="10"/>
  <c r="Z18" i="10"/>
  <c r="AB26" i="10"/>
  <c r="AB28" i="10"/>
  <c r="AB30" i="10"/>
  <c r="AB32" i="10"/>
  <c r="AB34" i="10"/>
  <c r="AB41" i="10"/>
  <c r="AA42" i="10"/>
  <c r="Z43" i="10"/>
  <c r="AB20" i="10"/>
  <c r="AA21" i="10"/>
  <c r="Z22" i="10"/>
  <c r="AB27" i="10"/>
  <c r="AB29" i="10"/>
  <c r="AB31" i="10"/>
  <c r="AB33" i="10"/>
  <c r="AB37" i="10"/>
  <c r="AA38" i="10"/>
  <c r="Z39" i="10"/>
  <c r="AB45" i="10"/>
  <c r="F53" i="6"/>
  <c r="F51" i="6" l="1"/>
  <c r="F52" i="6"/>
  <c r="F54" i="6"/>
  <c r="F55" i="6"/>
  <c r="E53" i="6"/>
  <c r="D55" i="6" l="1"/>
  <c r="D52" i="6"/>
  <c r="E52" i="6"/>
  <c r="D54" i="6"/>
  <c r="D51" i="6"/>
  <c r="D53" i="6"/>
  <c r="E55" i="6"/>
  <c r="E54" i="6"/>
  <c r="E51" i="6"/>
</calcChain>
</file>

<file path=xl/sharedStrings.xml><?xml version="1.0" encoding="utf-8"?>
<sst xmlns="http://schemas.openxmlformats.org/spreadsheetml/2006/main" count="381" uniqueCount="65">
  <si>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</si>
  <si>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</si>
  <si>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</si>
  <si>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</si>
  <si>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</si>
  <si>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</si>
  <si>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</si>
  <si>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</si>
  <si>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</si>
  <si>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</si>
  <si>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</si>
  <si>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</si>
  <si>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</si>
  <si>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</si>
  <si>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</si>
  <si>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</si>
  <si>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</si>
  <si>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То что скинет Дима (ОБНОВИТЬ)</t>
  </si>
  <si>
    <t>Т</t>
  </si>
  <si>
    <t>Пик</t>
  </si>
  <si>
    <t>Провал</t>
  </si>
  <si>
    <t>Зарядка день-разрядка ночь</t>
  </si>
  <si>
    <t>Зарядка ночь разрядка день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</si>
  <si>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</si>
  <si>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</si>
  <si>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</si>
  <si>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</si>
  <si>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</si>
  <si>
    <t xml:space="preserve">Мощность нетто </t>
  </si>
  <si>
    <t>с Аккумулятором на зарядке</t>
  </si>
  <si>
    <t>С аккумулятором на разрядке</t>
  </si>
  <si>
    <t>Без аккумулятора</t>
  </si>
  <si>
    <t>Т, С</t>
  </si>
  <si>
    <t>Объем 140 м3</t>
  </si>
  <si>
    <t>МИНИМУМ НАГРУЗКИ</t>
  </si>
  <si>
    <t>НОЧЬ</t>
  </si>
  <si>
    <t>ДЕНь</t>
  </si>
  <si>
    <t>НОМИНАЛЬНАЯ НАГРУЗКА</t>
  </si>
  <si>
    <t>АТМ АККУМ</t>
  </si>
  <si>
    <t>1 МПА Аккум</t>
  </si>
  <si>
    <t>Мощность нетто</t>
  </si>
  <si>
    <t>Нагрузка</t>
  </si>
  <si>
    <t>КПД эд</t>
  </si>
  <si>
    <t>КПД мех</t>
  </si>
  <si>
    <t>КПД эг</t>
  </si>
  <si>
    <t>КПД нетто физ метод</t>
  </si>
  <si>
    <t>КИТТ</t>
  </si>
  <si>
    <t>Атмосферный тип</t>
  </si>
  <si>
    <t>ТИП ПОД ДАВЛЕНИЕМ</t>
  </si>
  <si>
    <t>ДОБАВИТЬ ДЕЛЬТУ МОЩНОСТИ</t>
  </si>
  <si>
    <t>ДЕНЬ РАЗРЯДКА НОЧЬ ЗАРЯДКА</t>
  </si>
  <si>
    <t>ДЕЛЬТА МОЩНОСТИ (Разность зарядки  от без Аккум)</t>
  </si>
  <si>
    <t>ДЕЛЬТА МОЩНОСТИ (Разность разрядки  от без Аккум)</t>
  </si>
  <si>
    <t>Пик максимум</t>
  </si>
  <si>
    <t>Пик минимум</t>
  </si>
  <si>
    <t>Провал Максимум</t>
  </si>
  <si>
    <t>Провал минимум</t>
  </si>
  <si>
    <t>1 объем</t>
  </si>
  <si>
    <t>зарядка</t>
  </si>
  <si>
    <t>разрядка</t>
  </si>
  <si>
    <t>зарядка минимум</t>
  </si>
  <si>
    <t>разрядка минимум</t>
  </si>
  <si>
    <t>Атмосферный</t>
  </si>
  <si>
    <t>под давлением</t>
  </si>
  <si>
    <t>2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</si>
</sst>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2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B94-9473-AADF1CD729BB}"/>
            </c:ext>
          </c:extLst>
        </c:ser>
        <c:ser>
          <c:idx val="0"/>
          <c:order val="1"/>
          <c:tx>
            <c:v>Разрядка 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34A-A4C7-8A18F02FC4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34A-A4C7-8A18F02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BB3-8FB4-4422143D7D65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BB3-8FB4-4422143D7D65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BB3-8FB4-4422143D7D65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BB3-8FB4-4422143D7D65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BB3-8FB4-4422143D7D65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BB3-8FB4-4422143D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2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3.1096861477831226</c:v>
                </c:pt>
                <c:pt idx="1">
                  <c:v>3.3126573424029857</c:v>
                </c:pt>
                <c:pt idx="2">
                  <c:v>3.3034065084317206</c:v>
                </c:pt>
                <c:pt idx="3">
                  <c:v>3.7295874708346446</c:v>
                </c:pt>
                <c:pt idx="4">
                  <c:v>3.9797367532270584</c:v>
                </c:pt>
                <c:pt idx="5">
                  <c:v>4.3222286524933509</c:v>
                </c:pt>
                <c:pt idx="6">
                  <c:v>4.2104878684529581</c:v>
                </c:pt>
                <c:pt idx="7">
                  <c:v>4.1020124965443756</c:v>
                </c:pt>
                <c:pt idx="8">
                  <c:v>3.9990093387559682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60-45A3-810E-65F78D857E04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-0.71058001578944641</c:v>
                </c:pt>
                <c:pt idx="1">
                  <c:v>-1.627469635130268</c:v>
                </c:pt>
                <c:pt idx="2">
                  <c:v>-1.8090551054119999</c:v>
                </c:pt>
                <c:pt idx="3">
                  <c:v>-2.2322784929612283</c:v>
                </c:pt>
                <c:pt idx="4">
                  <c:v>-2.673871692068019</c:v>
                </c:pt>
                <c:pt idx="5">
                  <c:v>-2.8990846707921207</c:v>
                </c:pt>
                <c:pt idx="6">
                  <c:v>-3.2766249933865197</c:v>
                </c:pt>
                <c:pt idx="7">
                  <c:v>-3.5311869739713018</c:v>
                </c:pt>
                <c:pt idx="8">
                  <c:v>-3.2706193519510975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60-45A3-810E-65F78D857E04}"/>
            </c:ext>
          </c:extLst>
        </c:ser>
        <c:ser>
          <c:idx val="0"/>
          <c:order val="2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3.1096861477831226</c:v>
                </c:pt>
                <c:pt idx="1">
                  <c:v>3.3126573424029857</c:v>
                </c:pt>
                <c:pt idx="2">
                  <c:v>3.3034065084317206</c:v>
                </c:pt>
                <c:pt idx="3">
                  <c:v>3.7295874708346446</c:v>
                </c:pt>
                <c:pt idx="4">
                  <c:v>3.9797367532270584</c:v>
                </c:pt>
                <c:pt idx="5">
                  <c:v>4.3222286524933509</c:v>
                </c:pt>
                <c:pt idx="6">
                  <c:v>4.2104878684529581</c:v>
                </c:pt>
                <c:pt idx="7">
                  <c:v>4.1020124965443756</c:v>
                </c:pt>
                <c:pt idx="8">
                  <c:v>3.9990093387559682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0-45A3-810E-65F78D857E04}"/>
            </c:ext>
          </c:extLst>
        </c:ser>
        <c:ser>
          <c:idx val="1"/>
          <c:order val="3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-0.71058001578944641</c:v>
                </c:pt>
                <c:pt idx="1">
                  <c:v>-1.627469635130268</c:v>
                </c:pt>
                <c:pt idx="2">
                  <c:v>-1.8090551054119999</c:v>
                </c:pt>
                <c:pt idx="3">
                  <c:v>-2.2322784929612283</c:v>
                </c:pt>
                <c:pt idx="4">
                  <c:v>-2.673871692068019</c:v>
                </c:pt>
                <c:pt idx="5">
                  <c:v>-2.8990846707921207</c:v>
                </c:pt>
                <c:pt idx="6">
                  <c:v>-3.2766249933865197</c:v>
                </c:pt>
                <c:pt idx="7">
                  <c:v>-3.5311869739713018</c:v>
                </c:pt>
                <c:pt idx="8">
                  <c:v>-3.2706193519510975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60-45A3-810E-65F78D85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Обработка!$B$42:$B$50</c:f>
              <c:numCache>
                <c:formatCode>General</c:formatCode>
                <c:ptCount val="9"/>
                <c:pt idx="0">
                  <c:v>-0.21448307191923277</c:v>
                </c:pt>
                <c:pt idx="1">
                  <c:v>-0.156362741275899</c:v>
                </c:pt>
                <c:pt idx="2">
                  <c:v>-0.11459225852203758</c:v>
                </c:pt>
                <c:pt idx="3">
                  <c:v>-0.14048868696437466</c:v>
                </c:pt>
                <c:pt idx="4">
                  <c:v>-0.13831702127589551</c:v>
                </c:pt>
                <c:pt idx="5">
                  <c:v>-0.14500209485376558</c:v>
                </c:pt>
                <c:pt idx="6">
                  <c:v>-0.14022019558748866</c:v>
                </c:pt>
                <c:pt idx="7">
                  <c:v>-8.7422702743168657E-2</c:v>
                </c:pt>
                <c:pt idx="8">
                  <c:v>-6.6554096321056022E-2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5-46FB-BB42-C7BEB6099251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Обработка!$C$42:$C$50</c:f>
              <c:numCache>
                <c:formatCode>General</c:formatCode>
                <c:ptCount val="9"/>
                <c:pt idx="0">
                  <c:v>1.6337751738404904E-2</c:v>
                </c:pt>
                <c:pt idx="1">
                  <c:v>-9.9600189048203447E-3</c:v>
                </c:pt>
                <c:pt idx="2">
                  <c:v>-1.370657321635349E-2</c:v>
                </c:pt>
                <c:pt idx="3">
                  <c:v>1.7233500361470533E-2</c:v>
                </c:pt>
                <c:pt idx="4">
                  <c:v>4.151106898461876E-2</c:v>
                </c:pt>
                <c:pt idx="5">
                  <c:v>8.1774368984582679E-2</c:v>
                </c:pt>
                <c:pt idx="6">
                  <c:v>0.11347198971819239</c:v>
                </c:pt>
                <c:pt idx="7">
                  <c:v>0.10946625045190217</c:v>
                </c:pt>
                <c:pt idx="8">
                  <c:v>0.1027811768740321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5-46FB-BB42-C7BEB609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Обработка!$G$42:$G$50</c:f>
              <c:numCache>
                <c:formatCode>General</c:formatCode>
                <c:ptCount val="9"/>
                <c:pt idx="0">
                  <c:v>4.2532952667198742</c:v>
                </c:pt>
                <c:pt idx="1">
                  <c:v>4.9307790030515832</c:v>
                </c:pt>
                <c:pt idx="2">
                  <c:v>4.93468337383311</c:v>
                </c:pt>
                <c:pt idx="3">
                  <c:v>4.9023641879531965</c:v>
                </c:pt>
                <c:pt idx="4">
                  <c:v>4.8131983506964957</c:v>
                </c:pt>
                <c:pt idx="5">
                  <c:v>4.7950896154492568</c:v>
                </c:pt>
                <c:pt idx="6">
                  <c:v>4.3161073110260588</c:v>
                </c:pt>
                <c:pt idx="7">
                  <c:v>4.0912934202126223</c:v>
                </c:pt>
                <c:pt idx="8">
                  <c:v>4.0107098994896262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31D-ACA2-A57C710B1BC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Обработка!$H$42:$H$50</c:f>
              <c:numCache>
                <c:formatCode>General</c:formatCode>
                <c:ptCount val="9"/>
                <c:pt idx="0">
                  <c:v>-2.2299800635193776</c:v>
                </c:pt>
                <c:pt idx="1">
                  <c:v>-3.312864404221159</c:v>
                </c:pt>
                <c:pt idx="2">
                  <c:v>-3.2989481620201957</c:v>
                </c:pt>
                <c:pt idx="3">
                  <c:v>-3.3753144768846539</c:v>
                </c:pt>
                <c:pt idx="4">
                  <c:v>-3.4679569559701804</c:v>
                </c:pt>
                <c:pt idx="5">
                  <c:v>-3.3474682632961219</c:v>
                </c:pt>
                <c:pt idx="6">
                  <c:v>-3.386322869356718</c:v>
                </c:pt>
                <c:pt idx="7">
                  <c:v>-3.2829348227645028</c:v>
                </c:pt>
                <c:pt idx="8">
                  <c:v>-3.2871649304837831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0-431D-ACA2-A57C710B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Обработка!$B$32:$B$40</c:f>
              <c:numCache>
                <c:formatCode>General</c:formatCode>
                <c:ptCount val="9"/>
                <c:pt idx="0">
                  <c:v>-0.23880182200960576</c:v>
                </c:pt>
                <c:pt idx="1">
                  <c:v>-0.17450013063259462</c:v>
                </c:pt>
                <c:pt idx="2">
                  <c:v>-0.12994398714513977</c:v>
                </c:pt>
                <c:pt idx="3">
                  <c:v>-0.15581249632111849</c:v>
                </c:pt>
                <c:pt idx="4">
                  <c:v>-0.15603445558744511</c:v>
                </c:pt>
                <c:pt idx="5">
                  <c:v>-0.16314879063261856</c:v>
                </c:pt>
                <c:pt idx="6">
                  <c:v>-0.16019165852208062</c:v>
                </c:pt>
                <c:pt idx="7">
                  <c:v>-8.5560709898970799E-2</c:v>
                </c:pt>
                <c:pt idx="8">
                  <c:v>-6.7903069898960666E-2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5-4F7C-971F-2472FF34A9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Обработка!$C$32:$C$40</c:f>
              <c:numCache>
                <c:formatCode>General</c:formatCode>
                <c:ptCount val="9"/>
                <c:pt idx="0">
                  <c:v>-0.18788795339713715</c:v>
                </c:pt>
                <c:pt idx="1">
                  <c:v>-0.18265282917593595</c:v>
                </c:pt>
                <c:pt idx="2">
                  <c:v>-0.15324250697500474</c:v>
                </c:pt>
                <c:pt idx="3">
                  <c:v>-8.6626992663497049E-2</c:v>
                </c:pt>
                <c:pt idx="4">
                  <c:v>-2.1403028261573809E-2</c:v>
                </c:pt>
                <c:pt idx="5">
                  <c:v>5.1975966783658123E-2</c:v>
                </c:pt>
                <c:pt idx="6">
                  <c:v>0.10341913540668202</c:v>
                </c:pt>
                <c:pt idx="7">
                  <c:v>0.11227983045191081</c:v>
                </c:pt>
                <c:pt idx="8">
                  <c:v>0.1037513768740439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5-4F7C-971F-2472FF34A9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Обработка!$D$32:$D$40</c:f>
              <c:numCache>
                <c:formatCode>General</c:formatCode>
                <c:ptCount val="9"/>
                <c:pt idx="0">
                  <c:v>-0.45573296255184914</c:v>
                </c:pt>
                <c:pt idx="1">
                  <c:v>-0.32188119337584453</c:v>
                </c:pt>
                <c:pt idx="2">
                  <c:v>-0.23300017208933355</c:v>
                </c:pt>
                <c:pt idx="3">
                  <c:v>-0.27975590053165433</c:v>
                </c:pt>
                <c:pt idx="4">
                  <c:v>-0.28420555833068306</c:v>
                </c:pt>
                <c:pt idx="5">
                  <c:v>-0.29486310126526405</c:v>
                </c:pt>
                <c:pt idx="6">
                  <c:v>-0.28740582346623</c:v>
                </c:pt>
                <c:pt idx="7">
                  <c:v>-0.15393026695375056</c:v>
                </c:pt>
                <c:pt idx="8">
                  <c:v>-0.11263697264220696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5-4F7C-971F-2472FF34A9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Обработка!$E$32:$E$40</c:f>
              <c:numCache>
                <c:formatCode>General</c:formatCode>
                <c:ptCount val="9"/>
                <c:pt idx="0">
                  <c:v>-0.19987864679427503</c:v>
                </c:pt>
                <c:pt idx="1">
                  <c:v>-0.22906444881442667</c:v>
                </c:pt>
                <c:pt idx="2">
                  <c:v>-0.18277264661347203</c:v>
                </c:pt>
                <c:pt idx="3">
                  <c:v>-5.8472808633723616E-2</c:v>
                </c:pt>
                <c:pt idx="4">
                  <c:v>6.5050869346123363E-2</c:v>
                </c:pt>
                <c:pt idx="5">
                  <c:v>0.1872907187028261</c:v>
                </c:pt>
                <c:pt idx="6">
                  <c:v>0.28352385741624175</c:v>
                </c:pt>
                <c:pt idx="7">
                  <c:v>0.23046717961727836</c:v>
                </c:pt>
                <c:pt idx="8">
                  <c:v>0.19866323246148454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5-4F7C-971F-2472FF34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81096"/>
        <c:axId val="698877160"/>
      </c:scatterChart>
      <c:valAx>
        <c:axId val="69888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77160"/>
        <c:crosses val="autoZero"/>
        <c:crossBetween val="midCat"/>
      </c:valAx>
      <c:valAx>
        <c:axId val="6988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8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Обработка!$B$42:$B$50</c:f>
              <c:numCache>
                <c:formatCode>General</c:formatCode>
                <c:ptCount val="9"/>
                <c:pt idx="0">
                  <c:v>-0.21448307191923277</c:v>
                </c:pt>
                <c:pt idx="1">
                  <c:v>-0.156362741275899</c:v>
                </c:pt>
                <c:pt idx="2">
                  <c:v>-0.11459225852203758</c:v>
                </c:pt>
                <c:pt idx="3">
                  <c:v>-0.14048868696437466</c:v>
                </c:pt>
                <c:pt idx="4">
                  <c:v>-0.13831702127589551</c:v>
                </c:pt>
                <c:pt idx="5">
                  <c:v>-0.14500209485376558</c:v>
                </c:pt>
                <c:pt idx="6">
                  <c:v>-0.14022019558748866</c:v>
                </c:pt>
                <c:pt idx="7">
                  <c:v>-8.7422702743168657E-2</c:v>
                </c:pt>
                <c:pt idx="8">
                  <c:v>-6.6554096321056022E-2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8-41CD-B51C-5B118FB2AE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Обработка!$C$42:$C$50</c:f>
              <c:numCache>
                <c:formatCode>General</c:formatCode>
                <c:ptCount val="9"/>
                <c:pt idx="0">
                  <c:v>1.6337751738404904E-2</c:v>
                </c:pt>
                <c:pt idx="1">
                  <c:v>-9.9600189048203447E-3</c:v>
                </c:pt>
                <c:pt idx="2">
                  <c:v>-1.370657321635349E-2</c:v>
                </c:pt>
                <c:pt idx="3">
                  <c:v>1.7233500361470533E-2</c:v>
                </c:pt>
                <c:pt idx="4">
                  <c:v>4.151106898461876E-2</c:v>
                </c:pt>
                <c:pt idx="5">
                  <c:v>8.1774368984582679E-2</c:v>
                </c:pt>
                <c:pt idx="6">
                  <c:v>0.11347198971819239</c:v>
                </c:pt>
                <c:pt idx="7">
                  <c:v>0.10946625045190217</c:v>
                </c:pt>
                <c:pt idx="8">
                  <c:v>0.1027811768740321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8-41CD-B51C-5B118FB2AE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Обработка!$D$42:$D$50</c:f>
              <c:numCache>
                <c:formatCode>General</c:formatCode>
                <c:ptCount val="9"/>
                <c:pt idx="0">
                  <c:v>-0.4051031796172424</c:v>
                </c:pt>
                <c:pt idx="1">
                  <c:v>-0.292532060350851</c:v>
                </c:pt>
                <c:pt idx="2">
                  <c:v>-0.21058994695374622</c:v>
                </c:pt>
                <c:pt idx="3">
                  <c:v>-0.24918133833065781</c:v>
                </c:pt>
                <c:pt idx="4">
                  <c:v>-0.25435666824029113</c:v>
                </c:pt>
                <c:pt idx="5">
                  <c:v>-0.27166740970756109</c:v>
                </c:pt>
                <c:pt idx="6">
                  <c:v>-0.26363731833069437</c:v>
                </c:pt>
                <c:pt idx="7">
                  <c:v>-0.15378275906434169</c:v>
                </c:pt>
                <c:pt idx="8">
                  <c:v>-0.11631442622010013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8-41CD-B51C-5B118FB2AE0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Обработка!$E$42:$E$50</c:f>
              <c:numCache>
                <c:formatCode>General</c:formatCode>
                <c:ptCount val="9"/>
                <c:pt idx="0">
                  <c:v>0.24759062659222764</c:v>
                </c:pt>
                <c:pt idx="1">
                  <c:v>0.17656268017015009</c:v>
                </c:pt>
                <c:pt idx="2">
                  <c:v>0.14105336017013315</c:v>
                </c:pt>
                <c:pt idx="3">
                  <c:v>0.19107845448164085</c:v>
                </c:pt>
                <c:pt idx="4">
                  <c:v>0.21427019026052108</c:v>
                </c:pt>
                <c:pt idx="5">
                  <c:v>0.25531895668262905</c:v>
                </c:pt>
                <c:pt idx="6">
                  <c:v>0.28999627814988571</c:v>
                </c:pt>
                <c:pt idx="7">
                  <c:v>0.22959399961723648</c:v>
                </c:pt>
                <c:pt idx="8">
                  <c:v>0.20117644603934082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18-41CD-B51C-5B118FB2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Обработка!$G$42:$G$50</c:f>
              <c:numCache>
                <c:formatCode>General</c:formatCode>
                <c:ptCount val="9"/>
                <c:pt idx="0">
                  <c:v>4.2532952667198742</c:v>
                </c:pt>
                <c:pt idx="1">
                  <c:v>4.9307790030515832</c:v>
                </c:pt>
                <c:pt idx="2">
                  <c:v>4.93468337383311</c:v>
                </c:pt>
                <c:pt idx="3">
                  <c:v>4.9023641879531965</c:v>
                </c:pt>
                <c:pt idx="4">
                  <c:v>4.8131983506964957</c:v>
                </c:pt>
                <c:pt idx="5">
                  <c:v>4.7950896154492568</c:v>
                </c:pt>
                <c:pt idx="6">
                  <c:v>4.3161073110260588</c:v>
                </c:pt>
                <c:pt idx="7">
                  <c:v>4.0912934202126223</c:v>
                </c:pt>
                <c:pt idx="8">
                  <c:v>4.0107098994896262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5-4E65-973F-CC8D2B5143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Обработка!$H$42:$H$50</c:f>
              <c:numCache>
                <c:formatCode>General</c:formatCode>
                <c:ptCount val="9"/>
                <c:pt idx="0">
                  <c:v>-2.2299800635193776</c:v>
                </c:pt>
                <c:pt idx="1">
                  <c:v>-3.312864404221159</c:v>
                </c:pt>
                <c:pt idx="2">
                  <c:v>-3.2989481620201957</c:v>
                </c:pt>
                <c:pt idx="3">
                  <c:v>-3.3753144768846539</c:v>
                </c:pt>
                <c:pt idx="4">
                  <c:v>-3.4679569559701804</c:v>
                </c:pt>
                <c:pt idx="5">
                  <c:v>-3.3474682632961219</c:v>
                </c:pt>
                <c:pt idx="6">
                  <c:v>-3.386322869356718</c:v>
                </c:pt>
                <c:pt idx="7">
                  <c:v>-3.2829348227645028</c:v>
                </c:pt>
                <c:pt idx="8">
                  <c:v>-3.2871649304837831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5-4E65-973F-CC8D2B5143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Обработка!$I$42:$I$50</c:f>
              <c:numCache>
                <c:formatCode>General</c:formatCode>
                <c:ptCount val="9"/>
                <c:pt idx="0">
                  <c:v>8.9890492689420967</c:v>
                </c:pt>
                <c:pt idx="1">
                  <c:v>9.7930330367357499</c:v>
                </c:pt>
                <c:pt idx="2">
                  <c:v>9.7187767958745894</c:v>
                </c:pt>
                <c:pt idx="3">
                  <c:v>9.6828443839341105</c:v>
                </c:pt>
                <c:pt idx="4">
                  <c:v>9.4910225059330457</c:v>
                </c:pt>
                <c:pt idx="5">
                  <c:v>9.2641447071770529</c:v>
                </c:pt>
                <c:pt idx="6">
                  <c:v>8.7546066697289007</c:v>
                </c:pt>
                <c:pt idx="7">
                  <c:v>8.338041909388636</c:v>
                </c:pt>
                <c:pt idx="8">
                  <c:v>8.1905348119830137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75-4E65-973F-CC8D2B5143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Обработка!$A$42:$A$50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Обработка!$J$42:$J$50</c:f>
              <c:numCache>
                <c:formatCode>General</c:formatCode>
                <c:ptCount val="9"/>
                <c:pt idx="0">
                  <c:v>-6.4185544486761614</c:v>
                </c:pt>
                <c:pt idx="1">
                  <c:v>-7.959739092333848</c:v>
                </c:pt>
                <c:pt idx="2">
                  <c:v>-8.3029496318659994</c:v>
                </c:pt>
                <c:pt idx="3">
                  <c:v>-8.4774932012334148</c:v>
                </c:pt>
                <c:pt idx="4">
                  <c:v>-8.3683956557256352</c:v>
                </c:pt>
                <c:pt idx="5">
                  <c:v>-8.1777125100052785</c:v>
                </c:pt>
                <c:pt idx="6">
                  <c:v>-8.084006253492845</c:v>
                </c:pt>
                <c:pt idx="7">
                  <c:v>-7.7756915843381194</c:v>
                </c:pt>
                <c:pt idx="8">
                  <c:v>-7.6857672568314968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5-4E65-973F-CC8D2B51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Обработка!$G$32:$G$40</c:f>
              <c:numCache>
                <c:formatCode>General</c:formatCode>
                <c:ptCount val="9"/>
                <c:pt idx="0">
                  <c:v>3.1096861477831226</c:v>
                </c:pt>
                <c:pt idx="1">
                  <c:v>3.3126573424029857</c:v>
                </c:pt>
                <c:pt idx="2">
                  <c:v>3.3034065084317206</c:v>
                </c:pt>
                <c:pt idx="3">
                  <c:v>3.7295874708346446</c:v>
                </c:pt>
                <c:pt idx="4">
                  <c:v>3.9797367532270584</c:v>
                </c:pt>
                <c:pt idx="5">
                  <c:v>4.3222286524933509</c:v>
                </c:pt>
                <c:pt idx="6">
                  <c:v>4.2104878684529581</c:v>
                </c:pt>
                <c:pt idx="7">
                  <c:v>4.1020124965443756</c:v>
                </c:pt>
                <c:pt idx="8">
                  <c:v>3.9990093387559682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E-45DB-900E-401EE067D0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Обработка!$H$32:$H$40</c:f>
              <c:numCache>
                <c:formatCode>General</c:formatCode>
                <c:ptCount val="9"/>
                <c:pt idx="0">
                  <c:v>-0.71058001578944641</c:v>
                </c:pt>
                <c:pt idx="1">
                  <c:v>-1.627469635130268</c:v>
                </c:pt>
                <c:pt idx="2">
                  <c:v>-1.8090551054119999</c:v>
                </c:pt>
                <c:pt idx="3">
                  <c:v>-2.2322784929612283</c:v>
                </c:pt>
                <c:pt idx="4">
                  <c:v>-2.673871692068019</c:v>
                </c:pt>
                <c:pt idx="5">
                  <c:v>-2.8990846707921207</c:v>
                </c:pt>
                <c:pt idx="6">
                  <c:v>-3.2766249933865197</c:v>
                </c:pt>
                <c:pt idx="7">
                  <c:v>-3.5311869739713018</c:v>
                </c:pt>
                <c:pt idx="8">
                  <c:v>-3.2706193519510975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E-45DB-900E-401EE067D0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Обработка!$I$32:$I$40</c:f>
              <c:numCache>
                <c:formatCode>General</c:formatCode>
                <c:ptCount val="9"/>
                <c:pt idx="0">
                  <c:v>6.0733103656885135</c:v>
                </c:pt>
                <c:pt idx="1">
                  <c:v>6.6547405774694539</c:v>
                </c:pt>
                <c:pt idx="2">
                  <c:v>6.7775786531845199</c:v>
                </c:pt>
                <c:pt idx="3">
                  <c:v>7.3167377673258898</c:v>
                </c:pt>
                <c:pt idx="4">
                  <c:v>7.8765328842212057</c:v>
                </c:pt>
                <c:pt idx="5">
                  <c:v>8.2824505365018695</c:v>
                </c:pt>
                <c:pt idx="6">
                  <c:v>8.5643494673365126</c:v>
                </c:pt>
                <c:pt idx="7">
                  <c:v>8.3406299893886171</c:v>
                </c:pt>
                <c:pt idx="8">
                  <c:v>8.207877776937778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4E-45DB-900E-401EE067D0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Обработка!$J$32:$J$40</c:f>
              <c:numCache>
                <c:formatCode>General</c:formatCode>
                <c:ptCount val="9"/>
                <c:pt idx="0">
                  <c:v>-3.2153040473789929</c:v>
                </c:pt>
                <c:pt idx="1">
                  <c:v>-4.3657073728867601</c:v>
                </c:pt>
                <c:pt idx="2">
                  <c:v>-5.2921536835937673</c:v>
                </c:pt>
                <c:pt idx="3">
                  <c:v>-5.9700032407017716</c:v>
                </c:pt>
                <c:pt idx="4">
                  <c:v>-6.6865755913875091</c:v>
                </c:pt>
                <c:pt idx="5">
                  <c:v>-7.1614590693885987</c:v>
                </c:pt>
                <c:pt idx="6">
                  <c:v>-7.8343363417331489</c:v>
                </c:pt>
                <c:pt idx="7">
                  <c:v>-7.7339606852525264</c:v>
                </c:pt>
                <c:pt idx="8">
                  <c:v>-7.6602747797660697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4E-45DB-900E-401EE067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05216"/>
        <c:axId val="712503576"/>
      </c:scatterChart>
      <c:valAx>
        <c:axId val="712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3576"/>
        <c:crosses val="autoZero"/>
        <c:crossBetween val="midCat"/>
      </c:valAx>
      <c:valAx>
        <c:axId val="7125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5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'140m3'!$AC$3:$AC$11</c:f>
              <c:numCache>
                <c:formatCode>General</c:formatCode>
                <c:ptCount val="9"/>
                <c:pt idx="0">
                  <c:v>0.76591970425976008</c:v>
                </c:pt>
                <c:pt idx="1">
                  <c:v>0.77570335954682956</c:v>
                </c:pt>
                <c:pt idx="2">
                  <c:v>0.78311534897836665</c:v>
                </c:pt>
                <c:pt idx="3">
                  <c:v>0.79059892700774836</c:v>
                </c:pt>
                <c:pt idx="4">
                  <c:v>0.79790501353701182</c:v>
                </c:pt>
                <c:pt idx="5">
                  <c:v>0.80306991791510396</c:v>
                </c:pt>
                <c:pt idx="6">
                  <c:v>0.80946450042839813</c:v>
                </c:pt>
                <c:pt idx="7">
                  <c:v>0.81735399737403769</c:v>
                </c:pt>
                <c:pt idx="8">
                  <c:v>0.82040912100279428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F-46FF-BCE7-61FDA9A157AA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'140m3'!$AD$3:$AD$11</c:f>
              <c:numCache>
                <c:formatCode>General</c:formatCode>
                <c:ptCount val="9"/>
                <c:pt idx="0">
                  <c:v>0.7630966120108541</c:v>
                </c:pt>
                <c:pt idx="1">
                  <c:v>0.77377987832781436</c:v>
                </c:pt>
                <c:pt idx="2">
                  <c:v>0.78284248632726383</c:v>
                </c:pt>
                <c:pt idx="3">
                  <c:v>0.78983925691292467</c:v>
                </c:pt>
                <c:pt idx="4">
                  <c:v>0.79640991406343242</c:v>
                </c:pt>
                <c:pt idx="5">
                  <c:v>0.80104973386525469</c:v>
                </c:pt>
                <c:pt idx="6">
                  <c:v>0.8066326807779326</c:v>
                </c:pt>
                <c:pt idx="7">
                  <c:v>0.81460410896150071</c:v>
                </c:pt>
                <c:pt idx="8">
                  <c:v>0.81737441892671392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F-46FF-BCE7-61FDA9A157AA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F-46FF-BCE7-61FDA9A1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47367539493E-2"/>
              <c:y val="0.115839881808241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'140m3'!$Y$3:$Y$11</c:f>
              <c:numCache>
                <c:formatCode>General</c:formatCode>
                <c:ptCount val="9"/>
                <c:pt idx="0">
                  <c:v>0.63393821716937138</c:v>
                </c:pt>
                <c:pt idx="1">
                  <c:v>0.64958895533844974</c:v>
                </c:pt>
                <c:pt idx="2">
                  <c:v>0.66183626682615582</c:v>
                </c:pt>
                <c:pt idx="3">
                  <c:v>0.67231669427269081</c:v>
                </c:pt>
                <c:pt idx="4">
                  <c:v>0.68240485010843122</c:v>
                </c:pt>
                <c:pt idx="5">
                  <c:v>0.68996320511029263</c:v>
                </c:pt>
                <c:pt idx="6">
                  <c:v>0.69813154507333641</c:v>
                </c:pt>
                <c:pt idx="7">
                  <c:v>0.70689112307982593</c:v>
                </c:pt>
                <c:pt idx="8">
                  <c:v>0.70995238007848327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D-4D67-A2CE-C6EF11E917BC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'140m3'!$Z$3:$Z$11</c:f>
              <c:numCache>
                <c:formatCode>General</c:formatCode>
                <c:ptCount val="9"/>
                <c:pt idx="0">
                  <c:v>0.62911855898391411</c:v>
                </c:pt>
                <c:pt idx="1">
                  <c:v>0.64552505027281937</c:v>
                </c:pt>
                <c:pt idx="2">
                  <c:v>0.66022096396871577</c:v>
                </c:pt>
                <c:pt idx="3">
                  <c:v>0.66987533246185882</c:v>
                </c:pt>
                <c:pt idx="4">
                  <c:v>0.67888408409801893</c:v>
                </c:pt>
                <c:pt idx="5">
                  <c:v>0.68573022077877599</c:v>
                </c:pt>
                <c:pt idx="6">
                  <c:v>0.6928975889612341</c:v>
                </c:pt>
                <c:pt idx="7">
                  <c:v>0.70166681292698874</c:v>
                </c:pt>
                <c:pt idx="8">
                  <c:v>0.70444435463106525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D-4D67-A2CE-C6EF11E917BC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D-4D67-A2CE-C6EF11E9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'140m3'!$Y$15:$Y$23</c:f>
              <c:numCache>
                <c:formatCode>General</c:formatCode>
                <c:ptCount val="9"/>
                <c:pt idx="0">
                  <c:v>0.62717584002310289</c:v>
                </c:pt>
                <c:pt idx="1">
                  <c:v>0.64066058345296217</c:v>
                </c:pt>
                <c:pt idx="2">
                  <c:v>0.65656779435358414</c:v>
                </c:pt>
                <c:pt idx="3">
                  <c:v>0.66491158648393589</c:v>
                </c:pt>
                <c:pt idx="4">
                  <c:v>0.67253627085191481</c:v>
                </c:pt>
                <c:pt idx="5">
                  <c:v>0.67801492109938521</c:v>
                </c:pt>
                <c:pt idx="6">
                  <c:v>0.68396587784258411</c:v>
                </c:pt>
                <c:pt idx="7">
                  <c:v>0.69087264875945531</c:v>
                </c:pt>
                <c:pt idx="8">
                  <c:v>0.69318271766793482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3-4DE3-990B-7CF45D3832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'140m3'!$Z$15:$Z$23</c:f>
              <c:numCache>
                <c:formatCode>General</c:formatCode>
                <c:ptCount val="9"/>
                <c:pt idx="0">
                  <c:v>0.62215676868388392</c:v>
                </c:pt>
                <c:pt idx="1">
                  <c:v>0.63480456145894382</c:v>
                </c:pt>
                <c:pt idx="2">
                  <c:v>0.64976598655347118</c:v>
                </c:pt>
                <c:pt idx="3">
                  <c:v>0.65780761685543132</c:v>
                </c:pt>
                <c:pt idx="4">
                  <c:v>0.66504384874946376</c:v>
                </c:pt>
                <c:pt idx="5">
                  <c:v>0.67020269565050516</c:v>
                </c:pt>
                <c:pt idx="6">
                  <c:v>0.67562471339169605</c:v>
                </c:pt>
                <c:pt idx="7">
                  <c:v>0.68212073323104816</c:v>
                </c:pt>
                <c:pt idx="8">
                  <c:v>0.68426730240437461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3-4DE3-990B-7CF45D3832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3-4DE3-990B-7CF45D38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'140m3'!$AC$15:$AC$23</c:f>
              <c:numCache>
                <c:formatCode>General</c:formatCode>
                <c:ptCount val="9"/>
                <c:pt idx="0">
                  <c:v>0.74945673519542144</c:v>
                </c:pt>
                <c:pt idx="1">
                  <c:v>0.76349248673993741</c:v>
                </c:pt>
                <c:pt idx="2">
                  <c:v>0.77737323226600286</c:v>
                </c:pt>
                <c:pt idx="3">
                  <c:v>0.78266432846016065</c:v>
                </c:pt>
                <c:pt idx="4">
                  <c:v>0.7874558279577244</c:v>
                </c:pt>
                <c:pt idx="5">
                  <c:v>0.79080135922101347</c:v>
                </c:pt>
                <c:pt idx="6">
                  <c:v>0.79529698356142775</c:v>
                </c:pt>
                <c:pt idx="7">
                  <c:v>0.80199946348014584</c:v>
                </c:pt>
                <c:pt idx="8">
                  <c:v>0.80447906594602636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1-42EE-B0B6-98FF6D4F5A76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'140m3'!$AD$15:$AD$23</c:f>
              <c:numCache>
                <c:formatCode>General</c:formatCode>
                <c:ptCount val="9"/>
                <c:pt idx="0">
                  <c:v>0.74397184758731238</c:v>
                </c:pt>
                <c:pt idx="1">
                  <c:v>0.75743054182548408</c:v>
                </c:pt>
                <c:pt idx="2">
                  <c:v>0.77061323393090542</c:v>
                </c:pt>
                <c:pt idx="3">
                  <c:v>0.77558580981414504</c:v>
                </c:pt>
                <c:pt idx="4">
                  <c:v>0.78000393578219118</c:v>
                </c:pt>
                <c:pt idx="5">
                  <c:v>0.78301028817397911</c:v>
                </c:pt>
                <c:pt idx="6">
                  <c:v>0.78703827948157756</c:v>
                </c:pt>
                <c:pt idx="7">
                  <c:v>0.79358617492704919</c:v>
                </c:pt>
                <c:pt idx="8">
                  <c:v>0.79600624110614548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1-42EE-B0B6-98FF6D4F5A76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1-42EE-B0B6-98FF6D4F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'140m3'!$AC$26:$AC$34</c:f>
              <c:numCache>
                <c:formatCode>General</c:formatCode>
                <c:ptCount val="9"/>
                <c:pt idx="0">
                  <c:v>0.76697179972070062</c:v>
                </c:pt>
                <c:pt idx="1">
                  <c:v>0.77612866025541738</c:v>
                </c:pt>
                <c:pt idx="2">
                  <c:v>0.78252497124444531</c:v>
                </c:pt>
                <c:pt idx="3">
                  <c:v>0.79042969262876039</c:v>
                </c:pt>
                <c:pt idx="4">
                  <c:v>0.79794447352111153</c:v>
                </c:pt>
                <c:pt idx="5">
                  <c:v>0.80314458682306655</c:v>
                </c:pt>
                <c:pt idx="6">
                  <c:v>0.80947039865518255</c:v>
                </c:pt>
                <c:pt idx="7">
                  <c:v>0.81733904411107106</c:v>
                </c:pt>
                <c:pt idx="8">
                  <c:v>0.82039128991287702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4-4ABA-93AA-8B04B050C4F9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'140m3'!$AD$26:$AD$34</c:f>
              <c:numCache>
                <c:formatCode>General</c:formatCode>
                <c:ptCount val="9"/>
                <c:pt idx="0">
                  <c:v>0.76199062387564742</c:v>
                </c:pt>
                <c:pt idx="1">
                  <c:v>0.77291505492658952</c:v>
                </c:pt>
                <c:pt idx="2">
                  <c:v>0.78263510694348926</c:v>
                </c:pt>
                <c:pt idx="3">
                  <c:v>0.78955703929333698</c:v>
                </c:pt>
                <c:pt idx="4">
                  <c:v>0.79609800013386356</c:v>
                </c:pt>
                <c:pt idx="5">
                  <c:v>0.80082624370291544</c:v>
                </c:pt>
                <c:pt idx="6">
                  <c:v>0.80656066392082304</c:v>
                </c:pt>
                <c:pt idx="7">
                  <c:v>0.8144157410520505</c:v>
                </c:pt>
                <c:pt idx="8">
                  <c:v>0.81736603598375901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4-4ABA-93AA-8B04B050C4F9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'140m3'!$AE$26:$AE$34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4-4ABA-93AA-8B04B050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7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'140m3'!$Y$26:$Y$34</c:f>
              <c:numCache>
                <c:formatCode>General</c:formatCode>
                <c:ptCount val="9"/>
                <c:pt idx="0">
                  <c:v>0.63551958059119984</c:v>
                </c:pt>
                <c:pt idx="1">
                  <c:v>0.65057263772266827</c:v>
                </c:pt>
                <c:pt idx="2">
                  <c:v>0.66147871723259177</c:v>
                </c:pt>
                <c:pt idx="3">
                  <c:v>0.67234229481711882</c:v>
                </c:pt>
                <c:pt idx="4">
                  <c:v>0.68261853083086732</c:v>
                </c:pt>
                <c:pt idx="5">
                  <c:v>0.69014339319108231</c:v>
                </c:pt>
                <c:pt idx="6">
                  <c:v>0.69815898402262588</c:v>
                </c:pt>
                <c:pt idx="7">
                  <c:v>0.7068663894893269</c:v>
                </c:pt>
                <c:pt idx="8">
                  <c:v>0.70993432062970974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3-4DC6-BE06-8240F18F770A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'140m3'!$Z$26:$Z$34</c:f>
              <c:numCache>
                <c:formatCode>General</c:formatCode>
                <c:ptCount val="9"/>
                <c:pt idx="0">
                  <c:v>0.62736485339222992</c:v>
                </c:pt>
                <c:pt idx="1">
                  <c:v>0.64401357063846665</c:v>
                </c:pt>
                <c:pt idx="2">
                  <c:v>0.65963963293755412</c:v>
                </c:pt>
                <c:pt idx="3">
                  <c:v>0.66927074022788835</c:v>
                </c:pt>
                <c:pt idx="4">
                  <c:v>0.67831136223878397</c:v>
                </c:pt>
                <c:pt idx="5">
                  <c:v>0.6853459417190062</c:v>
                </c:pt>
                <c:pt idx="6">
                  <c:v>0.69278012463576844</c:v>
                </c:pt>
                <c:pt idx="7">
                  <c:v>0.70153709188918878</c:v>
                </c:pt>
                <c:pt idx="8">
                  <c:v>0.70442898948933896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3-4DC6-BE06-8240F18F770A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3-4DC6-BE06-8240F18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'140m3'!$Y$37:$Y$45</c:f>
              <c:numCache>
                <c:formatCode>General</c:formatCode>
                <c:ptCount val="9"/>
                <c:pt idx="0">
                  <c:v>0.62670644265050879</c:v>
                </c:pt>
                <c:pt idx="1">
                  <c:v>0.64012639561428353</c:v>
                </c:pt>
                <c:pt idx="2">
                  <c:v>0.6559980191255792</c:v>
                </c:pt>
                <c:pt idx="3">
                  <c:v>0.66435517630802676</c:v>
                </c:pt>
                <c:pt idx="4">
                  <c:v>0.67200168781619274</c:v>
                </c:pt>
                <c:pt idx="5">
                  <c:v>0.67749796893352199</c:v>
                </c:pt>
                <c:pt idx="6">
                  <c:v>0.68346441164484184</c:v>
                </c:pt>
                <c:pt idx="7">
                  <c:v>0.69074205750036866</c:v>
                </c:pt>
                <c:pt idx="8">
                  <c:v>0.69320989854638448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9-4510-BB37-573FA8987216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'140m3'!$Z$37:$Z$45</c:f>
              <c:numCache>
                <c:formatCode>General</c:formatCode>
                <c:ptCount val="9"/>
                <c:pt idx="0">
                  <c:v>0.62108928322976886</c:v>
                </c:pt>
                <c:pt idx="1">
                  <c:v>0.63358656857457163</c:v>
                </c:pt>
                <c:pt idx="2">
                  <c:v>0.64863694748920997</c:v>
                </c:pt>
                <c:pt idx="3">
                  <c:v>0.65691496081884326</c:v>
                </c:pt>
                <c:pt idx="4">
                  <c:v>0.66438277816708724</c:v>
                </c:pt>
                <c:pt idx="5">
                  <c:v>0.66980811258017614</c:v>
                </c:pt>
                <c:pt idx="6">
                  <c:v>0.67554309359177933</c:v>
                </c:pt>
                <c:pt idx="7">
                  <c:v>0.68209310042969473</c:v>
                </c:pt>
                <c:pt idx="8">
                  <c:v>0.68424522116064879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B9-4510-BB37-573FA8987216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B9-4510-BB37-573FA898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'140m3'!$AC$37:$AC$45</c:f>
              <c:numCache>
                <c:formatCode>General</c:formatCode>
                <c:ptCount val="9"/>
                <c:pt idx="0">
                  <c:v>0.74892360659251966</c:v>
                </c:pt>
                <c:pt idx="1">
                  <c:v>0.76292226055612777</c:v>
                </c:pt>
                <c:pt idx="2">
                  <c:v>0.77679362780209105</c:v>
                </c:pt>
                <c:pt idx="3">
                  <c:v>0.78210518651975602</c:v>
                </c:pt>
                <c:pt idx="4">
                  <c:v>0.78692169992691641</c:v>
                </c:pt>
                <c:pt idx="5">
                  <c:v>0.79028784526046736</c:v>
                </c:pt>
                <c:pt idx="6">
                  <c:v>0.79480259325917679</c:v>
                </c:pt>
                <c:pt idx="7">
                  <c:v>0.80188013323028007</c:v>
                </c:pt>
                <c:pt idx="8">
                  <c:v>0.80450277193182063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B-452E-B034-C0C054B0AA27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'140m3'!$AD$37:$AD$45</c:f>
              <c:numCache>
                <c:formatCode>General</c:formatCode>
                <c:ptCount val="9"/>
                <c:pt idx="0">
                  <c:v>0.74255094412739797</c:v>
                </c:pt>
                <c:pt idx="1">
                  <c:v>0.75594819157538051</c:v>
                </c:pt>
                <c:pt idx="2">
                  <c:v>0.76931765295209065</c:v>
                </c:pt>
                <c:pt idx="3">
                  <c:v>0.7745830129082889</c:v>
                </c:pt>
                <c:pt idx="4">
                  <c:v>0.77928502461905103</c:v>
                </c:pt>
                <c:pt idx="5">
                  <c:v>0.78259248846718243</c:v>
                </c:pt>
                <c:pt idx="6">
                  <c:v>0.78694896213843124</c:v>
                </c:pt>
                <c:pt idx="7">
                  <c:v>0.79356264512954944</c:v>
                </c:pt>
                <c:pt idx="8">
                  <c:v>0.79598635154554875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B-452E-B034-C0C054B0AA27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2B-452E-B034-C0C054B0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E-4C24-9DD0-04230FFC3782}"/>
            </c:ext>
          </c:extLst>
        </c:ser>
        <c:ser>
          <c:idx val="0"/>
          <c:order val="1"/>
          <c:tx>
            <c:v>Разрядка 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E-4C24-9DD0-04230FFC3782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E-4C24-9DD0-04230FFC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8B4-9B83-6E1616CD77B0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8B4-9B83-6E1616CD77B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B4-9B83-6E1616CD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7-4069-AA98-165FE0B5AD3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7-4069-AA98-165FE0B5AD3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37-4069-AA98-165FE0B5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F-42A6-AE2A-1DBBA7F31860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F-42A6-AE2A-1DBBA7F3186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2F-42A6-AE2A-1DBBA7F3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0-4028-AB94-BFED5B6EEB28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0-4028-AB94-BFED5B6EEB2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0-4028-AB94-BFED5B6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1-49D2-91E1-BB8A7773DE16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1-49D2-91E1-BB8A7773DE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1-49D2-91E1-BB8A7773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'!$AF$3:$AF$11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C-4198-A1AB-AF30EC0F2E9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'!$AG$3:$AG$11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5C-4198-A1AB-AF30EC0F2E9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5C-4198-A1AB-AF30EC0F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9-4423-A177-157CD7671833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9-4423-A177-157CD767183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E9-4423-A177-157CD767183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E9-4423-A177-157CD767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'!$V$15:$V$23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E37-A63D-3257183F17BC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'!$W$3:$W$11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E37-A63D-3257183F17BC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E37-A63D-3257183F17BC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9-4E37-A63D-3257183F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'!$V$3:$V$11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E-4B61-932C-189986E060FC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'!$W$15:$W$23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E-4B61-932C-189986E060FC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E-4B61-932C-189986E060FC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E-4B61-932C-189986E06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'!$V$26:$V$34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8-49E1-8C40-1051AB2FE2A7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'!$W$37:$W$45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8-49E1-8C40-1051AB2FE2A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8-49E1-8C40-1051AB2FE2A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8-49E1-8C40-1051AB2F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'!$AC$3:$AC$11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41EB-A513-4068DFEF2895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'!$AD$3:$AD$11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41EB-A513-4068DFEF2895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3B-41EB-A513-4068DFEF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949-ABCB-135A0798142F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949-ABCB-135A0798142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4-4949-ABCB-135A079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'!$Y$3:$Y$11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8-4591-B3C4-B66FBC2C1B48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'!$Z$3:$Z$11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8-4591-B3C4-B66FBC2C1B48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38-4591-B3C4-B66FBC2C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'!$Y$15:$Y$23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5-4D73-A7DB-5F77B3BA312A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'!$Z$15:$Z$23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5-4D73-A7DB-5F77B3BA312A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25-4D73-A7DB-5F77B3BA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'!$AC$15:$AC$23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4-4206-B9D9-D588A752ABDB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'!$AD$15:$AD$23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4-4206-B9D9-D588A752ABDB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4-4206-B9D9-D588A752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'!$AC$26:$AC$34</c:f>
              <c:numCache>
                <c:formatCode>General</c:formatCode>
                <c:ptCount val="9"/>
                <c:pt idx="0">
                  <c:v>0.76961810094997207</c:v>
                </c:pt>
                <c:pt idx="1">
                  <c:v>0.77666496020045139</c:v>
                </c:pt>
                <c:pt idx="2">
                  <c:v>0.77995885207952842</c:v>
                </c:pt>
                <c:pt idx="3">
                  <c:v>0.78867167683584816</c:v>
                </c:pt>
                <c:pt idx="4">
                  <c:v>0.79708685478183749</c:v>
                </c:pt>
                <c:pt idx="5">
                  <c:v>0.80287311649229887</c:v>
                </c:pt>
                <c:pt idx="6">
                  <c:v>0.80950618317979939</c:v>
                </c:pt>
                <c:pt idx="7">
                  <c:v>0.81735847754362922</c:v>
                </c:pt>
                <c:pt idx="8">
                  <c:v>0.82049409726742539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9-4014-9C9F-C5714DB415AE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'!$AD$26:$AD$34</c:f>
              <c:numCache>
                <c:formatCode>General</c:formatCode>
                <c:ptCount val="9"/>
                <c:pt idx="0">
                  <c:v>0.75912209333464753</c:v>
                </c:pt>
                <c:pt idx="1">
                  <c:v>0.77002346627770135</c:v>
                </c:pt>
                <c:pt idx="2">
                  <c:v>0.78092984469300619</c:v>
                </c:pt>
                <c:pt idx="3">
                  <c:v>0.78749609152617817</c:v>
                </c:pt>
                <c:pt idx="4">
                  <c:v>0.793692117025805</c:v>
                </c:pt>
                <c:pt idx="5">
                  <c:v>0.7982425476799323</c:v>
                </c:pt>
                <c:pt idx="6">
                  <c:v>0.80389674831266011</c:v>
                </c:pt>
                <c:pt idx="7">
                  <c:v>0.81181368398466858</c:v>
                </c:pt>
                <c:pt idx="8">
                  <c:v>0.81474760902854582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9-4014-9C9F-C5714DB415AE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'!$AE$26:$AE$34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9-4014-9C9F-C5714DB4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3042224268412907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'!$Y$26:$Y$34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4-4380-A35D-052145423305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'!$Z$26:$Z$34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4-4380-A35D-052145423305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94-4380-A35D-05214542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'!$Y$37:$Y$45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9-4789-A80B-4A8E5693A0AE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'!$Z$37:$Z$45</c:f>
              <c:numCache>
                <c:formatCode>General</c:formatCode>
                <c:ptCount val="9"/>
                <c:pt idx="0">
                  <c:v>0.61783487674910698</c:v>
                </c:pt>
                <c:pt idx="1">
                  <c:v>0.62987091819139285</c:v>
                </c:pt>
                <c:pt idx="2">
                  <c:v>0.6445165262407434</c:v>
                </c:pt>
                <c:pt idx="3">
                  <c:v>0.65277795079451062</c:v>
                </c:pt>
                <c:pt idx="4">
                  <c:v>0.66017434939423636</c:v>
                </c:pt>
                <c:pt idx="5">
                  <c:v>0.66555241962353107</c:v>
                </c:pt>
                <c:pt idx="6">
                  <c:v>0.67119628408150467</c:v>
                </c:pt>
                <c:pt idx="7">
                  <c:v>0.67734813270361605</c:v>
                </c:pt>
                <c:pt idx="8">
                  <c:v>0.67933857937339603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9-4789-A80B-4A8E5693A0AE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09-4789-A80B-4A8E5693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'!$AC$37:$AC$45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D-4513-BF2B-5A5F2D94ABC4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'!$AD$37:$AD$45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4D-4513-BF2B-5A5F2D94ABC4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D-4513-BF2B-5A5F2D94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'!$V$37:$V$45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2-4CFC-9D68-E2AD78D92D97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'!$W$26:$W$34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2-4CFC-9D68-E2AD78D92D9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02-4CFC-9D68-E2AD78D92D9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2-4CFC-9D68-E2AD78D9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D-431E-8C95-DAD70D920790}"/>
            </c:ext>
          </c:extLst>
        </c:ser>
        <c:ser>
          <c:idx val="0"/>
          <c:order val="1"/>
          <c:tx>
            <c:v>Разрядка 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D-431E-8C95-DAD70D92079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D-431E-8C95-DAD70D92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7-4823-99B0-A68B2434CB4D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7-4823-99B0-A68B2434CB4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7-4823-99B0-A68B2434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8-41F1-9C73-D86D113BDB16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8-41F1-9C73-D86D113BDB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8-41F1-9C73-D86D113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9-4B73-95A5-B931BC259B1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9-4B73-95A5-B931BC259B1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9-4B73-95A5-B931BC25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D54-93B3-5838A5602F06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9-4D54-93B3-5838A5602F0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D54-93B3-5838A560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F-4250-ACDA-59EC56F99804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F-4250-ACDA-59EC56F9980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AF-4250-ACDA-59EC56F9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7-41AF-8087-D3D09B036FB7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7-41AF-8087-D3D09B036FB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7-41AF-8087-D3D09B03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0-4F61-81C4-15D327B21AAB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0-4F61-81C4-15D327B21AAB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0-4F61-81C4-15D327B21AAB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0-4F61-81C4-15D327B2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A-45DE-A0C3-F9077054375D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A-45DE-A0C3-F9077054375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A-45DE-A0C3-F9077054375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A-45DE-A0C3-F907705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53D-9396-C0A4F6247510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8-453D-9396-C0A4F6247510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8-453D-9396-C0A4F6247510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8-453D-9396-C0A4F624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F-4C4D-9495-9C555F7A7EBD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F-4C4D-9495-9C555F7A7EB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F-4C4D-9495-9C555F7A7EB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F-4C4D-9495-9C555F7A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обр'!$AD$3:$AD$11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E-48BD-9DC3-F2EEC38F4D47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обр'!$AE$3:$AE$11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E-48BD-9DC3-F2EEC38F4D47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E-48BD-9DC3-F2EEC38F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2-4F29-B45A-B7A7566C412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2-4F29-B45A-B7A7566C412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2-4F29-B45A-B7A7566C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F7A-8539-24026FD0581D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F7A-8539-24026FD0581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E-4F7A-8539-24026FD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обр'!$Z$15:$Z$23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4-4B06-9860-B5EEFE2A2745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обр'!$AA$15:$AA$23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4-4B06-9860-B5EEFE2A2745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A4-4B06-9860-B5EEFE2A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обр'!$AD$15:$AD$23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F-4CE4-9E4B-99522EBF26F3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обр'!$AE$15:$AE$23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4F-4CE4-9E4B-99522EBF26F3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F-4CE4-9E4B-99522EBF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обр'!$AD$26:$AD$34</c:f>
              <c:numCache>
                <c:formatCode>General</c:formatCode>
                <c:ptCount val="9"/>
                <c:pt idx="0">
                  <c:v>0.76810949849513444</c:v>
                </c:pt>
                <c:pt idx="1">
                  <c:v>0.80480753752387735</c:v>
                </c:pt>
                <c:pt idx="2">
                  <c:v>0.84589514769870289</c:v>
                </c:pt>
                <c:pt idx="3">
                  <c:v>0.85781330997518224</c:v>
                </c:pt>
                <c:pt idx="4">
                  <c:v>0.82370153685803638</c:v>
                </c:pt>
                <c:pt idx="5">
                  <c:v>0.80158409529881214</c:v>
                </c:pt>
                <c:pt idx="6">
                  <c:v>0.77980160184711578</c:v>
                </c:pt>
                <c:pt idx="7">
                  <c:v>0.77720469545258242</c:v>
                </c:pt>
                <c:pt idx="8">
                  <c:v>0.77833646428709524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A-496D-AA26-67D1FD501781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обр'!$AE$26:$AE$34</c:f>
              <c:numCache>
                <c:formatCode>General</c:formatCode>
                <c:ptCount val="9"/>
                <c:pt idx="0">
                  <c:v>0.71798416369408724</c:v>
                </c:pt>
                <c:pt idx="1">
                  <c:v>0.74982706698989288</c:v>
                </c:pt>
                <c:pt idx="2">
                  <c:v>0.7888244151420104</c:v>
                </c:pt>
                <c:pt idx="3">
                  <c:v>0.79979497487250029</c:v>
                </c:pt>
                <c:pt idx="4">
                  <c:v>0.81050524386022593</c:v>
                </c:pt>
                <c:pt idx="5">
                  <c:v>0.7973089486711219</c:v>
                </c:pt>
                <c:pt idx="6">
                  <c:v>0.78336955789901996</c:v>
                </c:pt>
                <c:pt idx="7">
                  <c:v>0.77973485664079334</c:v>
                </c:pt>
                <c:pt idx="8">
                  <c:v>0.77807091725711086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A-496D-AA26-67D1FD501781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обр'!$AF$26:$AF$34</c:f>
              <c:numCache>
                <c:formatCode>General</c:formatCode>
                <c:ptCount val="9"/>
                <c:pt idx="0">
                  <c:v>0.75971372333257647</c:v>
                </c:pt>
                <c:pt idx="1">
                  <c:v>0.79624471381483952</c:v>
                </c:pt>
                <c:pt idx="2">
                  <c:v>0.83804598888107862</c:v>
                </c:pt>
                <c:pt idx="3">
                  <c:v>0.8500125992156442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A-496D-AA26-67D1FD50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обр'!$Z$26:$Z$34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717-A95A-3B58FE4FD998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обр'!$AA$26:$AA$34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717-A95A-3B58FE4FD998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717-A95A-3B58FE4F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обр'!$Z$37:$Z$45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F-473A-BED6-481AB1BD4F45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обр'!$AA$37:$AA$45</c:f>
              <c:numCache>
                <c:formatCode>General</c:formatCode>
                <c:ptCount val="9"/>
                <c:pt idx="0">
                  <c:v>0.53325847180748409</c:v>
                </c:pt>
                <c:pt idx="1">
                  <c:v>0.53317951398598096</c:v>
                </c:pt>
                <c:pt idx="2">
                  <c:v>0.53799240320665664</c:v>
                </c:pt>
                <c:pt idx="3">
                  <c:v>0.54532754149899454</c:v>
                </c:pt>
                <c:pt idx="4">
                  <c:v>0.55199642803757709</c:v>
                </c:pt>
                <c:pt idx="5">
                  <c:v>0.5570583731480292</c:v>
                </c:pt>
                <c:pt idx="6">
                  <c:v>0.56131001508079947</c:v>
                </c:pt>
                <c:pt idx="7">
                  <c:v>0.56372778193039841</c:v>
                </c:pt>
                <c:pt idx="8">
                  <c:v>0.56467670074733767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F-473A-BED6-481AB1BD4F45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F-473A-BED6-481AB1BD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обр'!$AD$37:$AD$45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0-48FC-85E0-3991EA2D0371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обр'!$AE$37:$AE$45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0-48FC-85E0-3991EA2D0371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0-48FC-85E0-3991EA2D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D20-BDF2-3E079759A1BB}"/>
            </c:ext>
          </c:extLst>
        </c:ser>
        <c:ser>
          <c:idx val="0"/>
          <c:order val="1"/>
          <c:tx>
            <c:v>Разрядка 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6-4D20-BDF2-3E079759A1BB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6-4D20-BDF2-3E079759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E-4054-8E13-C089B3614EC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E-4054-8E13-C089B3614EC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E-4054-8E13-C089B361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E-40DC-BB6B-7C9D1BD87F6E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E-40DC-BB6B-7C9D1BD87F6E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9E-40DC-BB6B-7C9D1BD8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3-4AA6-A4A4-916CBFA9731C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3-4AA6-A4A4-916CBFA9731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3-4AA6-A4A4-916CBFA9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4FE-BD02-3406FD4BEB01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4-44FE-BD02-3406FD4BEB0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4-44FE-BD02-3406FD4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A-4750-8C7E-AB8D0A265251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A-4750-8C7E-AB8D0A26525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A-4750-8C7E-AB8D0A26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0-45A9-8E69-28B9D11BE35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0-45A9-8E69-28B9D11BE35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0-45A9-8E69-28B9D11B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91929287689E-2"/>
              <c:y val="0.320517281183478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5-4EB9-9108-F1B3F79D5644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5-4EB9-9108-F1B3F79D5644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5-4EB9-9108-F1B3F79D5644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5-4EB9-9108-F1B3F79D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6-4512-9DB7-BE31583AD1A7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6-4512-9DB7-BE31583AD1A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66-4512-9DB7-BE31583AD1A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66-4512-9DB7-BE31583A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обр'!$W$3:$W$11</c:f>
              <c:numCache>
                <c:formatCode>General</c:formatCode>
                <c:ptCount val="9"/>
                <c:pt idx="0">
                  <c:v>184.17492590287083</c:v>
                </c:pt>
                <c:pt idx="1">
                  <c:v>197.38832627876661</c:v>
                </c:pt>
                <c:pt idx="2">
                  <c:v>208.15482970444444</c:v>
                </c:pt>
                <c:pt idx="3">
                  <c:v>209.45484109698032</c:v>
                </c:pt>
                <c:pt idx="4">
                  <c:v>210.46543621942584</c:v>
                </c:pt>
                <c:pt idx="5">
                  <c:v>211.86978975359918</c:v>
                </c:pt>
                <c:pt idx="6">
                  <c:v>211.32122030111645</c:v>
                </c:pt>
                <c:pt idx="7">
                  <c:v>206.74649216644337</c:v>
                </c:pt>
                <c:pt idx="8">
                  <c:v>203.45229062072303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C-40F1-93A8-5E25DF2FC251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C-40F1-93A8-5E25DF2FC25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C-40F1-93A8-5E25DF2FC251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C-40F1-93A8-5E25DF2F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9374236353409961E-2"/>
              <c:y val="0.1645424684264111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обр'!$AH$3:$AH$11</c:f>
              <c:numCache>
                <c:formatCode>General</c:formatCode>
                <c:ptCount val="9"/>
                <c:pt idx="0">
                  <c:v>0.769708364567806</c:v>
                </c:pt>
                <c:pt idx="1">
                  <c:v>0.77663980255563703</c:v>
                </c:pt>
                <c:pt idx="2">
                  <c:v>0.77949621625455379</c:v>
                </c:pt>
                <c:pt idx="3">
                  <c:v>0.78787536573548955</c:v>
                </c:pt>
                <c:pt idx="4">
                  <c:v>0.79607588308094324</c:v>
                </c:pt>
                <c:pt idx="5">
                  <c:v>0.80176499297595294</c:v>
                </c:pt>
                <c:pt idx="6">
                  <c:v>0.80822599306827647</c:v>
                </c:pt>
                <c:pt idx="7">
                  <c:v>0.81592100919347743</c:v>
                </c:pt>
                <c:pt idx="8">
                  <c:v>0.81913389862198049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8-4E21-9C9E-A275F34CFDD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обр'!$AI$3:$AI$11</c:f>
              <c:numCache>
                <c:formatCode>General</c:formatCode>
                <c:ptCount val="9"/>
                <c:pt idx="0">
                  <c:v>0.75958783636023042</c:v>
                </c:pt>
                <c:pt idx="1">
                  <c:v>0.77046423998327207</c:v>
                </c:pt>
                <c:pt idx="2">
                  <c:v>0.78084378442261448</c:v>
                </c:pt>
                <c:pt idx="3">
                  <c:v>0.78676527190348611</c:v>
                </c:pt>
                <c:pt idx="4">
                  <c:v>0.79228059280826757</c:v>
                </c:pt>
                <c:pt idx="5">
                  <c:v>0.79621624254725398</c:v>
                </c:pt>
                <c:pt idx="6">
                  <c:v>0.8009972973262991</c:v>
                </c:pt>
                <c:pt idx="7">
                  <c:v>0.80877217774415733</c:v>
                </c:pt>
                <c:pt idx="8">
                  <c:v>0.81168543601826826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8-4E21-9C9E-A275F34CFDD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обр'!$AJ$3:$AJ$11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8-4E21-9C9E-A275F34C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908938362177E-2"/>
              <c:y val="0.306970511997846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обр'!$AD$3:$AD$11</c:f>
              <c:numCache>
                <c:formatCode>General</c:formatCode>
                <c:ptCount val="9"/>
                <c:pt idx="0">
                  <c:v>0.64046670143699758</c:v>
                </c:pt>
                <c:pt idx="1">
                  <c:v>0.65248082449697731</c:v>
                </c:pt>
                <c:pt idx="2">
                  <c:v>0.65862934645801474</c:v>
                </c:pt>
                <c:pt idx="3">
                  <c:v>0.67017037480643449</c:v>
                </c:pt>
                <c:pt idx="4">
                  <c:v>0.68141002331316614</c:v>
                </c:pt>
                <c:pt idx="5">
                  <c:v>0.68950745721673901</c:v>
                </c:pt>
                <c:pt idx="6">
                  <c:v>0.69776561899449996</c:v>
                </c:pt>
                <c:pt idx="7">
                  <c:v>0.70623158275856446</c:v>
                </c:pt>
                <c:pt idx="8">
                  <c:v>0.7095275065980835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4D85-8F9D-FC00EA02143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обр'!$AE$3:$AE$11</c:f>
              <c:numCache>
                <c:formatCode>General</c:formatCode>
                <c:ptCount val="9"/>
                <c:pt idx="0">
                  <c:v>0.62319045760874303</c:v>
                </c:pt>
                <c:pt idx="1">
                  <c:v>0.63952113393821985</c:v>
                </c:pt>
                <c:pt idx="2">
                  <c:v>0.65565551476227546</c:v>
                </c:pt>
                <c:pt idx="3">
                  <c:v>0.66381143939979548</c:v>
                </c:pt>
                <c:pt idx="4">
                  <c:v>0.6713268076394735</c:v>
                </c:pt>
                <c:pt idx="5">
                  <c:v>0.67710461592258708</c:v>
                </c:pt>
                <c:pt idx="6">
                  <c:v>0.68319417682104921</c:v>
                </c:pt>
                <c:pt idx="7">
                  <c:v>0.69179053603173313</c:v>
                </c:pt>
                <c:pt idx="8">
                  <c:v>0.69460932616605853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8-4D85-8F9D-FC00EA02143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обр'!$AF$3:$AF$11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8-4D85-8F9D-FC00EA02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обр'!$AD$15:$AD$23</c:f>
              <c:numCache>
                <c:formatCode>General</c:formatCode>
                <c:ptCount val="9"/>
                <c:pt idx="0">
                  <c:v>0.63544382169100566</c:v>
                </c:pt>
                <c:pt idx="1">
                  <c:v>0.65016331786862303</c:v>
                </c:pt>
                <c:pt idx="2">
                  <c:v>0.66706621909282016</c:v>
                </c:pt>
                <c:pt idx="3">
                  <c:v>0.67542787598207776</c:v>
                </c:pt>
                <c:pt idx="4">
                  <c:v>0.68313761940289586</c:v>
                </c:pt>
                <c:pt idx="5">
                  <c:v>0.68860260536081419</c:v>
                </c:pt>
                <c:pt idx="6">
                  <c:v>0.69478419378970091</c:v>
                </c:pt>
                <c:pt idx="7">
                  <c:v>0.7016458476744345</c:v>
                </c:pt>
                <c:pt idx="8">
                  <c:v>0.70398325926686112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3-48E9-B1B7-859C8DB08E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обр'!$AE$15:$AE$23</c:f>
              <c:numCache>
                <c:formatCode>General</c:formatCode>
                <c:ptCount val="9"/>
                <c:pt idx="0">
                  <c:v>0.61805321054053308</c:v>
                </c:pt>
                <c:pt idx="1">
                  <c:v>0.63000111178023155</c:v>
                </c:pt>
                <c:pt idx="2">
                  <c:v>0.64401235752447406</c:v>
                </c:pt>
                <c:pt idx="3">
                  <c:v>0.65148163062242825</c:v>
                </c:pt>
                <c:pt idx="4">
                  <c:v>0.65810256177493487</c:v>
                </c:pt>
                <c:pt idx="5">
                  <c:v>0.66268040531283845</c:v>
                </c:pt>
                <c:pt idx="6">
                  <c:v>0.6672758569169307</c:v>
                </c:pt>
                <c:pt idx="7">
                  <c:v>0.67275958239188161</c:v>
                </c:pt>
                <c:pt idx="8">
                  <c:v>0.67458257456527371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3-48E9-B1B7-859C8DB08E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обр'!$AF$15:$AF$23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3-48E9-B1B7-859C8DB0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обр'!$AH$15:$AH$23</c:f>
              <c:numCache>
                <c:formatCode>General</c:formatCode>
                <c:ptCount val="9"/>
                <c:pt idx="0">
                  <c:v>0.75866943837278344</c:v>
                </c:pt>
                <c:pt idx="1">
                  <c:v>0.77340387590428761</c:v>
                </c:pt>
                <c:pt idx="2">
                  <c:v>0.78776012947485108</c:v>
                </c:pt>
                <c:pt idx="3">
                  <c:v>0.79297304725166728</c:v>
                </c:pt>
                <c:pt idx="4">
                  <c:v>0.79773733858331408</c:v>
                </c:pt>
                <c:pt idx="5">
                  <c:v>0.80101602759140322</c:v>
                </c:pt>
                <c:pt idx="6">
                  <c:v>0.80559230551199001</c:v>
                </c:pt>
                <c:pt idx="7">
                  <c:v>0.81193645938647063</c:v>
                </c:pt>
                <c:pt idx="8">
                  <c:v>0.81432432548142897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6-4CAA-84AD-9FB3C90D0D5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обр'!$AI$15:$AI$23</c:f>
              <c:numCache>
                <c:formatCode>General</c:formatCode>
                <c:ptCount val="9"/>
                <c:pt idx="0">
                  <c:v>0.73950367487771773</c:v>
                </c:pt>
                <c:pt idx="1">
                  <c:v>0.75246330441528109</c:v>
                </c:pt>
                <c:pt idx="2">
                  <c:v>0.76481407214574526</c:v>
                </c:pt>
                <c:pt idx="3">
                  <c:v>0.76913470970692199</c:v>
                </c:pt>
                <c:pt idx="4">
                  <c:v>0.77287809360903292</c:v>
                </c:pt>
                <c:pt idx="5">
                  <c:v>0.775225396375406</c:v>
                </c:pt>
                <c:pt idx="6">
                  <c:v>0.77843755088806721</c:v>
                </c:pt>
                <c:pt idx="7">
                  <c:v>0.78428550431363231</c:v>
                </c:pt>
                <c:pt idx="8">
                  <c:v>0.78651095321725339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6-4CAA-84AD-9FB3C90D0D5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обр'!$AJ$15:$AJ$23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6-4CAA-84AD-9FB3C90D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обр'!$AH$26:$AH$34</c:f>
              <c:numCache>
                <c:formatCode>General</c:formatCode>
                <c:ptCount val="9"/>
                <c:pt idx="0">
                  <c:v>0.77821160983679427</c:v>
                </c:pt>
                <c:pt idx="1">
                  <c:v>0.81536973544386415</c:v>
                </c:pt>
                <c:pt idx="2">
                  <c:v>0.85647116783239097</c:v>
                </c:pt>
                <c:pt idx="3">
                  <c:v>0.86845130913288893</c:v>
                </c:pt>
                <c:pt idx="4">
                  <c:v>0.82483250223135118</c:v>
                </c:pt>
                <c:pt idx="5">
                  <c:v>0.79885892393782876</c:v>
                </c:pt>
                <c:pt idx="6">
                  <c:v>0.77377388554578397</c:v>
                </c:pt>
                <c:pt idx="7">
                  <c:v>0.77252395488199277</c:v>
                </c:pt>
                <c:pt idx="8">
                  <c:v>0.77511346327486108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B-46A8-A89C-63D0A28F74F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обр'!$AI$26:$AI$34</c:f>
              <c:numCache>
                <c:formatCode>General</c:formatCode>
                <c:ptCount val="9"/>
                <c:pt idx="0">
                  <c:v>0.70131052841247643</c:v>
                </c:pt>
                <c:pt idx="1">
                  <c:v>0.73155445665720686</c:v>
                </c:pt>
                <c:pt idx="2">
                  <c:v>0.76800668006283912</c:v>
                </c:pt>
                <c:pt idx="3">
                  <c:v>0.77907757336600081</c:v>
                </c:pt>
                <c:pt idx="4">
                  <c:v>0.80500832507532283</c:v>
                </c:pt>
                <c:pt idx="5">
                  <c:v>0.79311171157821925</c:v>
                </c:pt>
                <c:pt idx="6">
                  <c:v>0.78176034475842648</c:v>
                </c:pt>
                <c:pt idx="7">
                  <c:v>0.77771689448087555</c:v>
                </c:pt>
                <c:pt idx="8">
                  <c:v>0.77595694499856982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B-46A8-A89C-63D0A28F74F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обр'!$AJ$26:$AJ$34</c:f>
              <c:numCache>
                <c:formatCode>General</c:formatCode>
                <c:ptCount val="9"/>
                <c:pt idx="0">
                  <c:v>0.76685234488944964</c:v>
                </c:pt>
                <c:pt idx="1">
                  <c:v>0.80374196669522713</c:v>
                </c:pt>
                <c:pt idx="2">
                  <c:v>0.84613907071703764</c:v>
                </c:pt>
                <c:pt idx="3">
                  <c:v>0.85809012330638323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B-46A8-A89C-63D0A28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2892012582298558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обр'!$AD$26:$AD$34</c:f>
              <c:numCache>
                <c:formatCode>General</c:formatCode>
                <c:ptCount val="9"/>
                <c:pt idx="0">
                  <c:v>0.64444964898168966</c:v>
                </c:pt>
                <c:pt idx="1">
                  <c:v>0.65217299276506124</c:v>
                </c:pt>
                <c:pt idx="2">
                  <c:v>0.65370972150418638</c:v>
                </c:pt>
                <c:pt idx="3">
                  <c:v>0.66683072789313536</c:v>
                </c:pt>
                <c:pt idx="4">
                  <c:v>0.67958697038381255</c:v>
                </c:pt>
                <c:pt idx="5">
                  <c:v>0.68856319031408264</c:v>
                </c:pt>
                <c:pt idx="6">
                  <c:v>0.69761611344429242</c:v>
                </c:pt>
                <c:pt idx="7">
                  <c:v>0.70624554156624719</c:v>
                </c:pt>
                <c:pt idx="8">
                  <c:v>0.70954083170645998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D-482A-869B-CC97E67F9F60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обр'!$AE$26:$AE$34</c:f>
              <c:numCache>
                <c:formatCode>General</c:formatCode>
                <c:ptCount val="9"/>
                <c:pt idx="0">
                  <c:v>0.61771936472144484</c:v>
                </c:pt>
                <c:pt idx="1">
                  <c:v>0.63362743542334876</c:v>
                </c:pt>
                <c:pt idx="2">
                  <c:v>0.65126915039690336</c:v>
                </c:pt>
                <c:pt idx="3">
                  <c:v>0.66008289975746126</c:v>
                </c:pt>
                <c:pt idx="4">
                  <c:v>0.66842906398467206</c:v>
                </c:pt>
                <c:pt idx="5">
                  <c:v>0.67531975361963026</c:v>
                </c:pt>
                <c:pt idx="6">
                  <c:v>0.68274754111596436</c:v>
                </c:pt>
                <c:pt idx="7">
                  <c:v>0.69167954088249894</c:v>
                </c:pt>
                <c:pt idx="8">
                  <c:v>0.69456339325788186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D-482A-869B-CC97E67F9F60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обр'!$AF$26:$AF$34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D-482A-869B-CC97E67F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обр'!$AD$37:$AD$45</c:f>
              <c:numCache>
                <c:formatCode>General</c:formatCode>
                <c:ptCount val="9"/>
                <c:pt idx="0">
                  <c:v>0.6339695132462807</c:v>
                </c:pt>
                <c:pt idx="1">
                  <c:v>0.64846992985555241</c:v>
                </c:pt>
                <c:pt idx="2">
                  <c:v>0.66521729982718658</c:v>
                </c:pt>
                <c:pt idx="3">
                  <c:v>0.67363652947110675</c:v>
                </c:pt>
                <c:pt idx="4">
                  <c:v>0.68138931960539795</c:v>
                </c:pt>
                <c:pt idx="5">
                  <c:v>0.68694198517540728</c:v>
                </c:pt>
                <c:pt idx="6">
                  <c:v>0.69313176245053554</c:v>
                </c:pt>
                <c:pt idx="7">
                  <c:v>0.70128165438372636</c:v>
                </c:pt>
                <c:pt idx="8">
                  <c:v>0.70406000931199997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A-49FF-8DEE-DD8B594896C3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обр'!$AE$37:$AE$45</c:f>
              <c:numCache>
                <c:formatCode>General</c:formatCode>
                <c:ptCount val="9"/>
                <c:pt idx="0">
                  <c:v>0.53393108105014564</c:v>
                </c:pt>
                <c:pt idx="1">
                  <c:v>0.53372168470364778</c:v>
                </c:pt>
                <c:pt idx="2">
                  <c:v>0.53846721658599783</c:v>
                </c:pt>
                <c:pt idx="3">
                  <c:v>0.5458281507094731</c:v>
                </c:pt>
                <c:pt idx="4">
                  <c:v>0.55250969832891483</c:v>
                </c:pt>
                <c:pt idx="5">
                  <c:v>0.55759877469411334</c:v>
                </c:pt>
                <c:pt idx="6">
                  <c:v>0.56184937812539892</c:v>
                </c:pt>
                <c:pt idx="7">
                  <c:v>0.56409514354355084</c:v>
                </c:pt>
                <c:pt idx="8">
                  <c:v>0.5649915558432721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A-49FF-8DEE-DD8B594896C3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обр'!$AF$37:$AF$45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A-49FF-8DEE-DD8B594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28860800427036"/>
              <c:y val="0.8128313885711613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57539372426144E-2"/>
          <c:y val="0.87654691304490917"/>
          <c:w val="0.87120614951961117"/>
          <c:h val="0.121637180072717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9380251671881468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обр'!$AH$37:$AH$45</c:f>
              <c:numCache>
                <c:formatCode>General</c:formatCode>
                <c:ptCount val="9"/>
                <c:pt idx="0">
                  <c:v>0.75705326574224963</c:v>
                </c:pt>
                <c:pt idx="1">
                  <c:v>0.77166625540831801</c:v>
                </c:pt>
                <c:pt idx="2">
                  <c:v>0.78596768805071815</c:v>
                </c:pt>
                <c:pt idx="3">
                  <c:v>0.79125218236141237</c:v>
                </c:pt>
                <c:pt idx="4">
                  <c:v>0.7960759643038674</c:v>
                </c:pt>
                <c:pt idx="5">
                  <c:v>0.79943756511987252</c:v>
                </c:pt>
                <c:pt idx="6">
                  <c:v>0.80404658886737312</c:v>
                </c:pt>
                <c:pt idx="7">
                  <c:v>0.81160348947443106</c:v>
                </c:pt>
                <c:pt idx="8">
                  <c:v>0.81439094378711796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2-4DA0-97F3-A494AE7B7344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обр'!$AI$37:$AI$45</c:f>
              <c:numCache>
                <c:formatCode>General</c:formatCode>
                <c:ptCount val="9"/>
                <c:pt idx="0">
                  <c:v>0.7348070803658221</c:v>
                </c:pt>
                <c:pt idx="1">
                  <c:v>0.74763186687067029</c:v>
                </c:pt>
                <c:pt idx="2">
                  <c:v>0.76057965966569518</c:v>
                </c:pt>
                <c:pt idx="3">
                  <c:v>0.76586691932267226</c:v>
                </c:pt>
                <c:pt idx="4">
                  <c:v>0.77054326497368397</c:v>
                </c:pt>
                <c:pt idx="5">
                  <c:v>0.77384650927710863</c:v>
                </c:pt>
                <c:pt idx="6">
                  <c:v>0.77811186497070783</c:v>
                </c:pt>
                <c:pt idx="7">
                  <c:v>0.78422476129523899</c:v>
                </c:pt>
                <c:pt idx="8">
                  <c:v>0.78645811388210984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2-4DA0-97F3-A494AE7B7344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обр'!$AJ$37:$AJ$45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2-4DA0-97F3-A494AE7B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84963871394"/>
              <c:y val="0.78449365180917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7337759334224816E-3"/>
          <c:y val="0.86284096367267482"/>
          <c:w val="0.92169740566818847"/>
          <c:h val="0.1356387374791197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D21-B83B-986409B00B5B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0-4D21-B83B-986409B00B5B}"/>
            </c:ext>
          </c:extLst>
        </c:ser>
        <c:ser>
          <c:idx val="2"/>
          <c:order val="2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40-4D21-B83B-986409B00B5B}"/>
            </c:ext>
          </c:extLst>
        </c:ser>
        <c:ser>
          <c:idx val="3"/>
          <c:order val="3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40-4D21-B83B-986409B0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6-4E00-B9A9-DC3C14B63185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6-4E00-B9A9-DC3C14B63185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6-4E00-B9A9-DC3C14B63185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6-4E00-B9A9-DC3C14B6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3-40BD-9126-00AA8FF35B82}"/>
            </c:ext>
          </c:extLst>
        </c:ser>
        <c:ser>
          <c:idx val="2"/>
          <c:order val="1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3-40BD-9126-00AA8FF3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556928604538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5-4639-82A3-AB43B417513B}"/>
            </c:ext>
          </c:extLst>
        </c:ser>
        <c:ser>
          <c:idx val="3"/>
          <c:order val="1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E5-4639-82A3-AB43B417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8-422F-8812-7A96B2CBDCC1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8-422F-8812-7A96B2CBDCC1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8-422F-8812-7A96B2CBDCC1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8-422F-8812-7A96B2CB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8A7-85FC-B5F9C463D724}"/>
            </c:ext>
          </c:extLst>
        </c:ser>
        <c:ser>
          <c:idx val="0"/>
          <c:order val="1"/>
          <c:tx>
            <c:v>Разрядка 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D-48A7-85FC-B5F9C463D72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D-48A7-85FC-B5F9C463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D-46DA-B020-037FB84C62F3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D-46DA-B020-037FB84C62F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D-46DA-B020-037FB84C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F-46ED-8D17-1BF67DEBE081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F-46ED-8D17-1BF67DEBE08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F-46ED-8D17-1BF67DEB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91E-8ABF-72B145E74430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91E-8ABF-72B145E7443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0-491E-8ABF-72B145E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7-4474-BA27-03EB5DB34746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7-4474-BA27-03EB5DB3474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7-4474-BA27-03EB5DB3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0-4DD5-A030-77065C69ED7D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0-4DD5-A030-77065C69ED7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0-4DD5-A030-77065C69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E-478F-9F52-30879918F665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E-478F-9F52-30879918F66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E-478F-9F52-30879918F66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2E-478F-9F52-30879918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1-41C0-8AA5-74E51043C09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1-41C0-8AA5-74E51043C09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1-41C0-8AA5-74E51043C09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81-41C0-8AA5-74E51043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обр'!$W$3:$W$11</c:f>
              <c:numCache>
                <c:formatCode>General</c:formatCode>
                <c:ptCount val="9"/>
                <c:pt idx="0">
                  <c:v>187.3511958522169</c:v>
                </c:pt>
                <c:pt idx="1">
                  <c:v>200.6543751248166</c:v>
                </c:pt>
                <c:pt idx="2">
                  <c:v>211.49176324162681</c:v>
                </c:pt>
                <c:pt idx="3">
                  <c:v>212.96618270094629</c:v>
                </c:pt>
                <c:pt idx="4">
                  <c:v>214.02859184295588</c:v>
                </c:pt>
                <c:pt idx="5">
                  <c:v>215.64978360679424</c:v>
                </c:pt>
                <c:pt idx="6">
                  <c:v>215.17567453577888</c:v>
                </c:pt>
                <c:pt idx="7">
                  <c:v>210.47807980752791</c:v>
                </c:pt>
                <c:pt idx="8">
                  <c:v>207.20452141285486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A-4D9A-9A60-C77D82F7D9E3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A-4D9A-9A60-C77D82F7D9E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A-4D9A-9A60-C77D82F7D9E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A-4D9A-9A60-C77D82F7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E-466E-9FE5-CDFFA96AF747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E-466E-9FE5-CDFFA96AF74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E-466E-9FE5-CDFFA96AF74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E-466E-9FE5-CDFFA96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обр'!$AD$3:$AD$11</c:f>
              <c:numCache>
                <c:formatCode>General</c:formatCode>
                <c:ptCount val="9"/>
                <c:pt idx="0">
                  <c:v>0.77124426787363831</c:v>
                </c:pt>
                <c:pt idx="1">
                  <c:v>0.77606557686730326</c:v>
                </c:pt>
                <c:pt idx="2">
                  <c:v>0.77605319862358979</c:v>
                </c:pt>
                <c:pt idx="3">
                  <c:v>0.78472540877875419</c:v>
                </c:pt>
                <c:pt idx="4">
                  <c:v>0.79330658485592576</c:v>
                </c:pt>
                <c:pt idx="5">
                  <c:v>0.79880101328838904</c:v>
                </c:pt>
                <c:pt idx="6">
                  <c:v>0.80541543262835125</c:v>
                </c:pt>
                <c:pt idx="7">
                  <c:v>0.81292046945673258</c:v>
                </c:pt>
                <c:pt idx="8">
                  <c:v>0.81613499051782057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8-4E5C-AADC-5061BC7A966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обр'!$AE$3:$AE$11</c:f>
              <c:numCache>
                <c:formatCode>General</c:formatCode>
                <c:ptCount val="9"/>
                <c:pt idx="0">
                  <c:v>0.7578303602680595</c:v>
                </c:pt>
                <c:pt idx="1">
                  <c:v>0.76856988740996479</c:v>
                </c:pt>
                <c:pt idx="2">
                  <c:v>0.77911326405387493</c:v>
                </c:pt>
                <c:pt idx="3">
                  <c:v>0.78455554947833939</c:v>
                </c:pt>
                <c:pt idx="4">
                  <c:v>0.78963060697679133</c:v>
                </c:pt>
                <c:pt idx="5">
                  <c:v>0.79320917729159701</c:v>
                </c:pt>
                <c:pt idx="6">
                  <c:v>0.79773619034168375</c:v>
                </c:pt>
                <c:pt idx="7">
                  <c:v>0.80549700183984585</c:v>
                </c:pt>
                <c:pt idx="8">
                  <c:v>0.80862268242512425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8-4E5C-AADC-5061BC7A966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8-4E5C-AADC-5061BC7A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'140m3'!$V$3:$V$11</c:f>
              <c:numCache>
                <c:formatCode>General</c:formatCode>
                <c:ptCount val="9"/>
                <c:pt idx="0">
                  <c:v>178.17394165289738</c:v>
                </c:pt>
                <c:pt idx="1">
                  <c:v>190.76987801415206</c:v>
                </c:pt>
                <c:pt idx="2">
                  <c:v>201.15543350780436</c:v>
                </c:pt>
                <c:pt idx="3">
                  <c:v>202.21607262419988</c:v>
                </c:pt>
                <c:pt idx="4">
                  <c:v>202.81259207600215</c:v>
                </c:pt>
                <c:pt idx="5">
                  <c:v>204.03043857923444</c:v>
                </c:pt>
                <c:pt idx="6">
                  <c:v>202.94996672255184</c:v>
                </c:pt>
                <c:pt idx="7">
                  <c:v>198.39445718411483</c:v>
                </c:pt>
                <c:pt idx="8">
                  <c:v>195.17147087449229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обр'!$Z$3:$Z$11</c:f>
              <c:numCache>
                <c:formatCode>General</c:formatCode>
                <c:ptCount val="9"/>
                <c:pt idx="0">
                  <c:v>0.64333204141240607</c:v>
                </c:pt>
                <c:pt idx="1">
                  <c:v>0.65250374146140599</c:v>
                </c:pt>
                <c:pt idx="2">
                  <c:v>0.65480144758551972</c:v>
                </c:pt>
                <c:pt idx="3">
                  <c:v>0.66666734316408438</c:v>
                </c:pt>
                <c:pt idx="4">
                  <c:v>0.67829063287915059</c:v>
                </c:pt>
                <c:pt idx="5">
                  <c:v>0.68608493137227633</c:v>
                </c:pt>
                <c:pt idx="6">
                  <c:v>0.69443215834103778</c:v>
                </c:pt>
                <c:pt idx="7">
                  <c:v>0.70252582926239704</c:v>
                </c:pt>
                <c:pt idx="8">
                  <c:v>0.70583093702401001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7-4BC8-B02C-71E4708CACBE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обр'!$AA$3:$AA$11</c:f>
              <c:numCache>
                <c:formatCode>General</c:formatCode>
                <c:ptCount val="9"/>
                <c:pt idx="0">
                  <c:v>0.62024469737009269</c:v>
                </c:pt>
                <c:pt idx="1">
                  <c:v>0.63620961697683798</c:v>
                </c:pt>
                <c:pt idx="2">
                  <c:v>0.65243822885409375</c:v>
                </c:pt>
                <c:pt idx="3">
                  <c:v>0.65984230965944313</c:v>
                </c:pt>
                <c:pt idx="4">
                  <c:v>0.66668468938195713</c:v>
                </c:pt>
                <c:pt idx="5">
                  <c:v>0.6719477476108906</c:v>
                </c:pt>
                <c:pt idx="6">
                  <c:v>0.67764371597455797</c:v>
                </c:pt>
                <c:pt idx="7">
                  <c:v>0.68624594115348903</c:v>
                </c:pt>
                <c:pt idx="8">
                  <c:v>0.68921772901889644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7-4BC8-B02C-71E4708CACBE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7-4BC8-B02C-71E4708C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обр'!$Z$15:$Z$23</c:f>
              <c:numCache>
                <c:formatCode>General</c:formatCode>
                <c:ptCount val="9"/>
                <c:pt idx="0">
                  <c:v>0.63982118269318378</c:v>
                </c:pt>
                <c:pt idx="1">
                  <c:v>0.65518987973911513</c:v>
                </c:pt>
                <c:pt idx="2">
                  <c:v>0.67258719655162691</c:v>
                </c:pt>
                <c:pt idx="3">
                  <c:v>0.68093029125928184</c:v>
                </c:pt>
                <c:pt idx="4">
                  <c:v>0.68869725788909497</c:v>
                </c:pt>
                <c:pt idx="5">
                  <c:v>0.6941715976017675</c:v>
                </c:pt>
                <c:pt idx="6">
                  <c:v>0.7004773349342327</c:v>
                </c:pt>
                <c:pt idx="7">
                  <c:v>0.70726717447213783</c:v>
                </c:pt>
                <c:pt idx="8">
                  <c:v>0.70960748474867519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A-48C3-8404-B3D1A4F5767D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обр'!$AA$15:$AA$23</c:f>
              <c:numCache>
                <c:formatCode>General</c:formatCode>
                <c:ptCount val="9"/>
                <c:pt idx="0">
                  <c:v>0.61599345410400963</c:v>
                </c:pt>
                <c:pt idx="1">
                  <c:v>0.62760956240609345</c:v>
                </c:pt>
                <c:pt idx="2">
                  <c:v>0.64117524284519833</c:v>
                </c:pt>
                <c:pt idx="3">
                  <c:v>0.6483736588191289</c:v>
                </c:pt>
                <c:pt idx="4">
                  <c:v>0.65473588046335984</c:v>
                </c:pt>
                <c:pt idx="5">
                  <c:v>0.65903656923711129</c:v>
                </c:pt>
                <c:pt idx="6">
                  <c:v>0.66326293891230537</c:v>
                </c:pt>
                <c:pt idx="7">
                  <c:v>0.66822726719530923</c:v>
                </c:pt>
                <c:pt idx="8">
                  <c:v>0.66987455097525572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A-48C3-8404-B3D1A4F5767D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A-48C3-8404-B3D1A4F5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обр'!$AD$15:$AD$23</c:f>
              <c:numCache>
                <c:formatCode>General</c:formatCode>
                <c:ptCount val="9"/>
                <c:pt idx="0">
                  <c:v>0.76337344380720695</c:v>
                </c:pt>
                <c:pt idx="1">
                  <c:v>0.77846191546951005</c:v>
                </c:pt>
                <c:pt idx="2">
                  <c:v>0.79304066303709464</c:v>
                </c:pt>
                <c:pt idx="3">
                  <c:v>0.79819720863093169</c:v>
                </c:pt>
                <c:pt idx="4">
                  <c:v>0.80295664619623985</c:v>
                </c:pt>
                <c:pt idx="5">
                  <c:v>0.8062126170464623</c:v>
                </c:pt>
                <c:pt idx="6">
                  <c:v>0.81083194355413257</c:v>
                </c:pt>
                <c:pt idx="7">
                  <c:v>0.81696954596997706</c:v>
                </c:pt>
                <c:pt idx="8">
                  <c:v>0.81930524005931249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3-4A43-B8D2-BB1B92E05DB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обр'!$AE$15:$AE$23</c:f>
              <c:numCache>
                <c:formatCode>General</c:formatCode>
                <c:ptCount val="9"/>
                <c:pt idx="0">
                  <c:v>0.7372373406836441</c:v>
                </c:pt>
                <c:pt idx="1">
                  <c:v>0.74995680690725319</c:v>
                </c:pt>
                <c:pt idx="2">
                  <c:v>0.76190480671836469</c:v>
                </c:pt>
                <c:pt idx="3">
                  <c:v>0.76590377037759438</c:v>
                </c:pt>
                <c:pt idx="4">
                  <c:v>0.7693355582189243</c:v>
                </c:pt>
                <c:pt idx="5">
                  <c:v>0.77135475794178232</c:v>
                </c:pt>
                <c:pt idx="6">
                  <c:v>0.77417796998746635</c:v>
                </c:pt>
                <c:pt idx="7">
                  <c:v>0.77965638979569529</c:v>
                </c:pt>
                <c:pt idx="8">
                  <c:v>0.78177208044416024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3-4A43-B8D2-BB1B92E05DB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3-4A43-B8D2-BB1B92E0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обр'!$AD$26:$AD$34</c:f>
              <c:numCache>
                <c:formatCode>General</c:formatCode>
                <c:ptCount val="9"/>
                <c:pt idx="0">
                  <c:v>0.78854341878734446</c:v>
                </c:pt>
                <c:pt idx="1">
                  <c:v>0.82576858642541395</c:v>
                </c:pt>
                <c:pt idx="2">
                  <c:v>0.86624565966150258</c:v>
                </c:pt>
                <c:pt idx="3">
                  <c:v>0.87786859787469795</c:v>
                </c:pt>
                <c:pt idx="4">
                  <c:v>0.82402984340171226</c:v>
                </c:pt>
                <c:pt idx="5">
                  <c:v>0.79396944348212395</c:v>
                </c:pt>
                <c:pt idx="6">
                  <c:v>0.76572972913139159</c:v>
                </c:pt>
                <c:pt idx="7">
                  <c:v>0.76639709841338721</c:v>
                </c:pt>
                <c:pt idx="8">
                  <c:v>0.77003783514068791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3-408A-BFFA-4E71D3C9DED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обр'!$AE$26:$AE$34</c:f>
              <c:numCache>
                <c:formatCode>General</c:formatCode>
                <c:ptCount val="9"/>
                <c:pt idx="0">
                  <c:v>0.6836358079629965</c:v>
                </c:pt>
                <c:pt idx="1">
                  <c:v>0.71306302567322988</c:v>
                </c:pt>
                <c:pt idx="2">
                  <c:v>0.74809692028732366</c:v>
                </c:pt>
                <c:pt idx="3">
                  <c:v>0.75856863659332552</c:v>
                </c:pt>
                <c:pt idx="4">
                  <c:v>0.80049920408270603</c:v>
                </c:pt>
                <c:pt idx="5">
                  <c:v>0.78891835292896006</c:v>
                </c:pt>
                <c:pt idx="6">
                  <c:v>0.77804469746014793</c:v>
                </c:pt>
                <c:pt idx="7">
                  <c:v>0.77512144652941128</c:v>
                </c:pt>
                <c:pt idx="8">
                  <c:v>0.77300456984644972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3-408A-BFFA-4E71D3C9DED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обр'!$AF$26:$AF$34</c:f>
              <c:numCache>
                <c:formatCode>General</c:formatCode>
                <c:ptCount val="9"/>
                <c:pt idx="0">
                  <c:v>0.77354246569948926</c:v>
                </c:pt>
                <c:pt idx="1">
                  <c:v>0.81144627046496431</c:v>
                </c:pt>
                <c:pt idx="2">
                  <c:v>0.85422210100275742</c:v>
                </c:pt>
                <c:pt idx="3">
                  <c:v>0.86702025259667281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3-408A-BFFA-4E71D3C9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обр'!$Z$26:$Z$34</c:f>
              <c:numCache>
                <c:formatCode>General</c:formatCode>
                <c:ptCount val="9"/>
                <c:pt idx="0">
                  <c:v>0.64742050077029234</c:v>
                </c:pt>
                <c:pt idx="1">
                  <c:v>0.64921369681020769</c:v>
                </c:pt>
                <c:pt idx="2">
                  <c:v>0.64495454472649927</c:v>
                </c:pt>
                <c:pt idx="3">
                  <c:v>0.65998462492866072</c:v>
                </c:pt>
                <c:pt idx="4">
                  <c:v>0.67400151133663244</c:v>
                </c:pt>
                <c:pt idx="5">
                  <c:v>0.68413198692657784</c:v>
                </c:pt>
                <c:pt idx="6">
                  <c:v>0.69396540229077863</c:v>
                </c:pt>
                <c:pt idx="7">
                  <c:v>0.70253022765426743</c:v>
                </c:pt>
                <c:pt idx="8">
                  <c:v>0.70589337165152932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C-4D09-B713-1D61396D79C6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обр'!$AA$26:$AA$34</c:f>
              <c:numCache>
                <c:formatCode>General</c:formatCode>
                <c:ptCount val="9"/>
                <c:pt idx="0">
                  <c:v>0.61316832558461654</c:v>
                </c:pt>
                <c:pt idx="1">
                  <c:v>0.62830241744233351</c:v>
                </c:pt>
                <c:pt idx="2">
                  <c:v>0.64577060382249829</c:v>
                </c:pt>
                <c:pt idx="3">
                  <c:v>0.65435852361115499</c:v>
                </c:pt>
                <c:pt idx="4">
                  <c:v>0.66262102606150186</c:v>
                </c:pt>
                <c:pt idx="5">
                  <c:v>0.66950810288599027</c:v>
                </c:pt>
                <c:pt idx="6">
                  <c:v>0.67700704411473833</c:v>
                </c:pt>
                <c:pt idx="7">
                  <c:v>0.68615577396888261</c:v>
                </c:pt>
                <c:pt idx="8">
                  <c:v>0.68911889555043426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C-4D09-B713-1D61396D79C6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C-4D09-B713-1D61396D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обр'!$Z$37:$Z$45</c:f>
              <c:numCache>
                <c:formatCode>General</c:formatCode>
                <c:ptCount val="9"/>
                <c:pt idx="0">
                  <c:v>0.63775049435228259</c:v>
                </c:pt>
                <c:pt idx="1">
                  <c:v>0.65282546453281254</c:v>
                </c:pt>
                <c:pt idx="2">
                  <c:v>0.67007101397554758</c:v>
                </c:pt>
                <c:pt idx="3">
                  <c:v>0.67850161630667694</c:v>
                </c:pt>
                <c:pt idx="4">
                  <c:v>0.68631237458473782</c:v>
                </c:pt>
                <c:pt idx="5">
                  <c:v>0.69187164045852778</c:v>
                </c:pt>
                <c:pt idx="6">
                  <c:v>0.69819876665899105</c:v>
                </c:pt>
                <c:pt idx="7">
                  <c:v>0.70673470421324458</c:v>
                </c:pt>
                <c:pt idx="8">
                  <c:v>0.70970054681170081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7-4482-80C8-45BE33A69C4A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обр'!$AA$37:$AA$45</c:f>
              <c:numCache>
                <c:formatCode>General</c:formatCode>
                <c:ptCount val="9"/>
                <c:pt idx="0">
                  <c:v>0.53466589954439958</c:v>
                </c:pt>
                <c:pt idx="1">
                  <c:v>0.53434806285234471</c:v>
                </c:pt>
                <c:pt idx="2">
                  <c:v>0.53901406637103566</c:v>
                </c:pt>
                <c:pt idx="3">
                  <c:v>0.54641712209676307</c:v>
                </c:pt>
                <c:pt idx="4">
                  <c:v>0.55308154062680293</c:v>
                </c:pt>
                <c:pt idx="5">
                  <c:v>0.55821168420055445</c:v>
                </c:pt>
                <c:pt idx="6">
                  <c:v>0.56242228401505123</c:v>
                </c:pt>
                <c:pt idx="7">
                  <c:v>0.56451188792436435</c:v>
                </c:pt>
                <c:pt idx="8">
                  <c:v>0.56532373549475179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7-4482-80C8-45BE33A69C4A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7-4482-80C8-45BE33A6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обр'!$AD$37:$AD$45</c:f>
              <c:numCache>
                <c:formatCode>General</c:formatCode>
                <c:ptCount val="9"/>
                <c:pt idx="0">
                  <c:v>0.76116837693471484</c:v>
                </c:pt>
                <c:pt idx="1">
                  <c:v>0.77609903208006237</c:v>
                </c:pt>
                <c:pt idx="2">
                  <c:v>0.79064363265355608</c:v>
                </c:pt>
                <c:pt idx="3">
                  <c:v>0.79590152782993695</c:v>
                </c:pt>
                <c:pt idx="4">
                  <c:v>0.80073116072107753</c:v>
                </c:pt>
                <c:pt idx="5">
                  <c:v>0.80407635575632186</c:v>
                </c:pt>
                <c:pt idx="6">
                  <c:v>0.80874607799838127</c:v>
                </c:pt>
                <c:pt idx="7">
                  <c:v>0.8165012630916193</c:v>
                </c:pt>
                <c:pt idx="8">
                  <c:v>0.81938725152291603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E-4F57-B832-5BE4AA954DFF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обр'!$AE$37:$AE$45</c:f>
              <c:numCache>
                <c:formatCode>General</c:formatCode>
                <c:ptCount val="9"/>
                <c:pt idx="0">
                  <c:v>0.73097168393717993</c:v>
                </c:pt>
                <c:pt idx="1">
                  <c:v>0.74352307470353174</c:v>
                </c:pt>
                <c:pt idx="2">
                  <c:v>0.75625868320755063</c:v>
                </c:pt>
                <c:pt idx="3">
                  <c:v>0.76156335871749603</c:v>
                </c:pt>
                <c:pt idx="4">
                  <c:v>0.76621224792389531</c:v>
                </c:pt>
                <c:pt idx="5">
                  <c:v>0.76953714395070094</c:v>
                </c:pt>
                <c:pt idx="6">
                  <c:v>0.7737237315928438</c:v>
                </c:pt>
                <c:pt idx="7">
                  <c:v>0.77958731745620613</c:v>
                </c:pt>
                <c:pt idx="8">
                  <c:v>0.78170182950157974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E-4F57-B832-5BE4AA954DFF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E-4F57-B832-5BE4AA95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Обработка!$B$32:$B$40</c:f>
              <c:numCache>
                <c:formatCode>General</c:formatCode>
                <c:ptCount val="9"/>
                <c:pt idx="0">
                  <c:v>-0.23880182200960576</c:v>
                </c:pt>
                <c:pt idx="1">
                  <c:v>-0.17450013063259462</c:v>
                </c:pt>
                <c:pt idx="2">
                  <c:v>-0.12994398714513977</c:v>
                </c:pt>
                <c:pt idx="3">
                  <c:v>-0.15581249632111849</c:v>
                </c:pt>
                <c:pt idx="4">
                  <c:v>-0.15603445558744511</c:v>
                </c:pt>
                <c:pt idx="5">
                  <c:v>-0.16314879063261856</c:v>
                </c:pt>
                <c:pt idx="6">
                  <c:v>-0.16019165852208062</c:v>
                </c:pt>
                <c:pt idx="7">
                  <c:v>-8.5560709898970799E-2</c:v>
                </c:pt>
                <c:pt idx="8">
                  <c:v>-6.7903069898960666E-2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11C-BB22-B5DD85D2BE5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Обработка!$A$32:$A$40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Обработка!$C$32:$C$40</c:f>
              <c:numCache>
                <c:formatCode>General</c:formatCode>
                <c:ptCount val="9"/>
                <c:pt idx="0">
                  <c:v>-0.18788795339713715</c:v>
                </c:pt>
                <c:pt idx="1">
                  <c:v>-0.18265282917593595</c:v>
                </c:pt>
                <c:pt idx="2">
                  <c:v>-0.15324250697500474</c:v>
                </c:pt>
                <c:pt idx="3">
                  <c:v>-8.6626992663497049E-2</c:v>
                </c:pt>
                <c:pt idx="4">
                  <c:v>-2.1403028261573809E-2</c:v>
                </c:pt>
                <c:pt idx="5">
                  <c:v>5.1975966783658123E-2</c:v>
                </c:pt>
                <c:pt idx="6">
                  <c:v>0.10341913540668202</c:v>
                </c:pt>
                <c:pt idx="7">
                  <c:v>0.11227983045191081</c:v>
                </c:pt>
                <c:pt idx="8">
                  <c:v>0.1037513768740439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11C-BB22-B5DD85D2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0792046256317867E-2"/>
          <c:y val="0.79746969286366609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65A-99DD-992A77422E9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65A-99DD-992A77422E9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65A-99DD-992A77422E9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65A-99DD-992A77422E98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65A-99DD-992A77422E98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Обработка!$D$11:$D$14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65A-99DD-992A774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3-47E9-B898-8B82F2FD16E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3-47E9-B898-8B82F2FD16E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3-47E9-B898-8B82F2FD16E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3-47E9-B898-8B82F2FD16E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F3-47E9-B898-8B82F2FD16E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F3-47E9-B898-8B82F2FD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3" Type="http://schemas.openxmlformats.org/officeDocument/2006/relationships/chart" Target="../charts/chart58.xml"/><Relationship Id="rId21" Type="http://schemas.openxmlformats.org/officeDocument/2006/relationships/chart" Target="../charts/chart76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23" Type="http://schemas.openxmlformats.org/officeDocument/2006/relationships/chart" Target="../charts/chart78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Relationship Id="rId22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18" Type="http://schemas.openxmlformats.org/officeDocument/2006/relationships/chart" Target="../charts/chart96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17" Type="http://schemas.openxmlformats.org/officeDocument/2006/relationships/chart" Target="../charts/chart95.xml"/><Relationship Id="rId2" Type="http://schemas.openxmlformats.org/officeDocument/2006/relationships/chart" Target="../charts/chart80.xml"/><Relationship Id="rId16" Type="http://schemas.openxmlformats.org/officeDocument/2006/relationships/chart" Target="../charts/chart94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4F0897-390A-48B5-8660-FF3EB32E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10415D0-A928-4082-BC7E-7D8DE878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395A-7C28-4A3C-BA66-6AA33D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D85ABEC-C544-48F8-BE9C-1A2E43CC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0528DC7-537F-49E5-89EC-6F07CF6E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BC929D4-D595-45B9-89EA-1C2B4330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AA71FFB-3EFA-41BB-B4C5-C9AC2485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3ADE0F3-7121-4A18-B71B-3363DE8B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AF2A283-6B4A-48AA-B9A1-682354ED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A1A65BB-B194-4377-8EB0-E48B4DAC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C0C87924-7643-40A9-920A-B9DAC0E4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24C5BC7F-14B5-48FC-86D9-7000F670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B4F77585-D39B-4C43-89AB-5F69D1A3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891A9BD2-33AA-4021-B91A-812B583AE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9D30F9E-ED11-46E1-8C73-B317026FE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8122ACF9-5BFC-4BA8-8F31-CFE3D780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160E017-363D-48E0-BF69-D03003C5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5EAB5C23-9713-44FE-A0AC-DFBB865D6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7626FAE-E7BE-430B-A953-2F035D60C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BF64493-2EFB-46FA-BF57-602FED48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06AD0-BD16-43CB-B1D6-84E0982A8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CBACEB55-B5ED-4958-AA07-5B0C9110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2634D59-A2B1-419B-9C7E-02ADA1DB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2B07023-8C00-4AF5-9B20-004C062D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A4A43B92-C0B6-455F-A32E-662D76DEC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0BBE937-A214-4DBD-8624-A5924675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FD09DF3C-39D3-4DFC-B613-FB9476A43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9BB56807-4D2A-46B4-B257-A5B9F7BA0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90055</xdr:colOff>
      <xdr:row>24</xdr:row>
      <xdr:rowOff>243444</xdr:rowOff>
    </xdr:from>
    <xdr:to>
      <xdr:col>54</xdr:col>
      <xdr:colOff>158092</xdr:colOff>
      <xdr:row>35</xdr:row>
      <xdr:rowOff>330529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7955092-8B70-4441-BDFB-250DE603D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5E90E19A-0D6E-438D-A458-91CAFFB27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7009887-5BDB-4E7C-8B5E-6A9C72045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D47BC1FB-6EF6-43D7-821A-E1A827029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48F405E1-9FF9-443F-A192-71AFA161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0931A6CC-BD18-47D8-B22C-063F1EF3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F09EC49A-2B05-46AA-A8E0-66C52342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36BF3936-A060-426C-9B4D-7D5DABDD7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92</xdr:row>
      <xdr:rowOff>0</xdr:rowOff>
    </xdr:from>
    <xdr:to>
      <xdr:col>48</xdr:col>
      <xdr:colOff>130469</xdr:colOff>
      <xdr:row>110</xdr:row>
      <xdr:rowOff>72998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B9F32252-A7D2-41CB-B244-8553FD603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E1DBB4D-38D9-44FF-A427-1007336A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6EF4579-7828-4FD4-BFEC-E43528D6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C192B-0579-4197-926C-8F33CB64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06DD7E3-028B-4307-8445-B468388B9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B0CDD80-9BB9-4BFC-BF5B-BFBC998F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17FF759-5C96-499A-A0A0-E3502BDE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57095CD6-8FCB-46BD-B75C-9E15B8BC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A4C8C43-2E8F-4338-A9F3-EE0CC514A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33F9BBF3-C9EA-4D8C-903C-E3FBD289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266728</xdr:colOff>
      <xdr:row>43</xdr:row>
      <xdr:rowOff>35711</xdr:rowOff>
    </xdr:from>
    <xdr:to>
      <xdr:col>69</xdr:col>
      <xdr:colOff>176062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894BA503-1EED-4DA6-9B91-49F58582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211282</xdr:colOff>
      <xdr:row>24</xdr:row>
      <xdr:rowOff>260761</xdr:rowOff>
    </xdr:from>
    <xdr:to>
      <xdr:col>55</xdr:col>
      <xdr:colOff>279319</xdr:colOff>
      <xdr:row>35</xdr:row>
      <xdr:rowOff>347846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2C37A1D-8F70-4534-9478-C4D8E255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126E8765-2EEE-4202-A5A7-C6085941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44BBB3E-C1BA-43B0-8ADA-390135A3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2CA3288-F3CC-4FF5-AA68-36A36B51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5918F21B-2226-4AD1-9AFA-828F8274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2648B829-EA4D-4D01-90CE-A3CB5F37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895722F1-88A2-4585-BF41-378A6804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2C5BDE0E-CF6C-4811-8E35-97964611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1004207</xdr:colOff>
      <xdr:row>1</xdr:row>
      <xdr:rowOff>816429</xdr:rowOff>
    </xdr:from>
    <xdr:to>
      <xdr:col>49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828D5A4-2F9B-4573-9309-9C47E310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1000524</xdr:colOff>
      <xdr:row>10</xdr:row>
      <xdr:rowOff>176894</xdr:rowOff>
    </xdr:from>
    <xdr:to>
      <xdr:col>49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C92FF4F-05BB-44EF-BAF1-C5A63EDBD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13110</xdr:colOff>
      <xdr:row>33</xdr:row>
      <xdr:rowOff>19793</xdr:rowOff>
    </xdr:from>
    <xdr:to>
      <xdr:col>49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39713-FCF6-4D89-B82C-1D5E850B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60614</xdr:colOff>
      <xdr:row>62</xdr:row>
      <xdr:rowOff>138544</xdr:rowOff>
    </xdr:from>
    <xdr:to>
      <xdr:col>49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D5FB786-A4A9-4C80-9F3E-D8278C87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4803</xdr:colOff>
      <xdr:row>23</xdr:row>
      <xdr:rowOff>324098</xdr:rowOff>
    </xdr:from>
    <xdr:to>
      <xdr:col>49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507B0EF-203D-4FA4-8741-1F222F95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53481</xdr:colOff>
      <xdr:row>47</xdr:row>
      <xdr:rowOff>29906</xdr:rowOff>
    </xdr:from>
    <xdr:to>
      <xdr:col>49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0B05135-47CB-4851-906E-DD0422069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145633</xdr:colOff>
      <xdr:row>43</xdr:row>
      <xdr:rowOff>43166</xdr:rowOff>
    </xdr:from>
    <xdr:to>
      <xdr:col>60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8CF873E-3F2E-4082-814E-B6DE8AAE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20973</xdr:colOff>
      <xdr:row>10</xdr:row>
      <xdr:rowOff>168089</xdr:rowOff>
    </xdr:from>
    <xdr:to>
      <xdr:col>60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D20E50E-91C3-4592-AD9E-79999120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370855</xdr:colOff>
      <xdr:row>11</xdr:row>
      <xdr:rowOff>8102</xdr:rowOff>
    </xdr:from>
    <xdr:to>
      <xdr:col>72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116FBC6-63C8-4C62-B00B-2C2EFECD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284046</xdr:colOff>
      <xdr:row>43</xdr:row>
      <xdr:rowOff>35711</xdr:rowOff>
    </xdr:from>
    <xdr:to>
      <xdr:col>73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FDE4A57A-8BF4-4DA9-A833-561CD597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55417</xdr:colOff>
      <xdr:row>24</xdr:row>
      <xdr:rowOff>295398</xdr:rowOff>
    </xdr:from>
    <xdr:to>
      <xdr:col>59</xdr:col>
      <xdr:colOff>554181</xdr:colOff>
      <xdr:row>36</xdr:row>
      <xdr:rowOff>1483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EC3A9B-1DA8-4C8D-B5CB-95B385DA3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579120</xdr:colOff>
      <xdr:row>24</xdr:row>
      <xdr:rowOff>274320</xdr:rowOff>
    </xdr:from>
    <xdr:to>
      <xdr:col>70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CCBEAE87-E90E-4ED5-90FD-762D36D8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43543</xdr:colOff>
      <xdr:row>24</xdr:row>
      <xdr:rowOff>263434</xdr:rowOff>
    </xdr:from>
    <xdr:to>
      <xdr:col>80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853E5D6A-CFC4-4423-92FC-8750FA91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121920</xdr:colOff>
      <xdr:row>24</xdr:row>
      <xdr:rowOff>213360</xdr:rowOff>
    </xdr:from>
    <xdr:to>
      <xdr:col>90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3CC6831C-2146-4E47-B80B-7010C836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243840</xdr:colOff>
      <xdr:row>63</xdr:row>
      <xdr:rowOff>60960</xdr:rowOff>
    </xdr:from>
    <xdr:to>
      <xdr:col>59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A5A1081-EA13-4CAF-A9CA-2DE22BC3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594360</xdr:colOff>
      <xdr:row>63</xdr:row>
      <xdr:rowOff>161110</xdr:rowOff>
    </xdr:from>
    <xdr:to>
      <xdr:col>70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D5FF37BD-EF76-418D-8AE8-85AE70E8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70</xdr:col>
      <xdr:colOff>31865</xdr:colOff>
      <xdr:row>63</xdr:row>
      <xdr:rowOff>124691</xdr:rowOff>
    </xdr:from>
    <xdr:to>
      <xdr:col>80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C69E8606-38EA-49F4-B355-D527F192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137160</xdr:colOff>
      <xdr:row>63</xdr:row>
      <xdr:rowOff>100150</xdr:rowOff>
    </xdr:from>
    <xdr:to>
      <xdr:col>90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D2A16A51-22C5-4A92-A4AC-2515378E3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536864</xdr:colOff>
      <xdr:row>0</xdr:row>
      <xdr:rowOff>0</xdr:rowOff>
    </xdr:from>
    <xdr:to>
      <xdr:col>60</xdr:col>
      <xdr:colOff>285313</xdr:colOff>
      <xdr:row>11</xdr:row>
      <xdr:rowOff>83884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F1363E89-7CFF-492C-9663-EDB746F40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381000</xdr:colOff>
      <xdr:row>41</xdr:row>
      <xdr:rowOff>779319</xdr:rowOff>
    </xdr:from>
    <xdr:to>
      <xdr:col>85</xdr:col>
      <xdr:colOff>129449</xdr:colOff>
      <xdr:row>58</xdr:row>
      <xdr:rowOff>66567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4B10AEA1-B452-4078-9F4B-7C23CF164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69271</xdr:colOff>
      <xdr:row>0</xdr:row>
      <xdr:rowOff>0</xdr:rowOff>
    </xdr:from>
    <xdr:to>
      <xdr:col>84</xdr:col>
      <xdr:colOff>423856</xdr:colOff>
      <xdr:row>11</xdr:row>
      <xdr:rowOff>83884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E3859726-A66B-44CC-AE6B-D4628B7B1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34637</xdr:colOff>
      <xdr:row>11</xdr:row>
      <xdr:rowOff>17319</xdr:rowOff>
    </xdr:from>
    <xdr:to>
      <xdr:col>84</xdr:col>
      <xdr:colOff>389222</xdr:colOff>
      <xdr:row>24</xdr:row>
      <xdr:rowOff>291703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B9C3EF8-8794-421A-8EA4-56257C8D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484909</xdr:colOff>
      <xdr:row>37</xdr:row>
      <xdr:rowOff>51954</xdr:rowOff>
    </xdr:from>
    <xdr:to>
      <xdr:col>97</xdr:col>
      <xdr:colOff>233357</xdr:colOff>
      <xdr:row>50</xdr:row>
      <xdr:rowOff>101202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1892E283-E510-4559-9C84-2B287B14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883341F-5F07-447B-ADD9-18449B8D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E6516CB-9B3E-448B-97E2-E6C20274D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8D6DF-0542-4EA9-95D7-F5492D56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8BB3E62-5C26-4C89-B66A-B8DB256F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FD42DA0-5FC8-40BE-AB5F-8BD3C792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D9F556F-8D09-43B8-A146-A2E5F17E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7E77E08-3156-4011-BCB4-82C5F781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B2F8824A-5579-44BF-BB6E-F45DA4E1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E050EC5-F9E1-45AD-BA62-6AC7E749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284046</xdr:colOff>
      <xdr:row>43</xdr:row>
      <xdr:rowOff>35711</xdr:rowOff>
    </xdr:from>
    <xdr:to>
      <xdr:col>69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0F6C321-7681-4625-A99B-4E48D2EB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228600</xdr:colOff>
      <xdr:row>24</xdr:row>
      <xdr:rowOff>174170</xdr:rowOff>
    </xdr:from>
    <xdr:to>
      <xdr:col>55</xdr:col>
      <xdr:colOff>296637</xdr:colOff>
      <xdr:row>35</xdr:row>
      <xdr:rowOff>261255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7FD5E5-267E-4482-94A1-7A94D7AD7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F3B0179F-9DCA-4594-8BBA-0BCC6B97C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65991DC7-DF58-4B77-811F-D8EBABC6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B0CA160-71A7-4BB4-A23B-22771A74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C0D864D-B393-4391-AC21-6C82C91A3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F1F0FFCE-CA05-457F-A2C8-106B290B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85</xdr:row>
      <xdr:rowOff>121227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9610B31-D663-4C0B-AABC-97351A6F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7484BFB9-D111-4EC9-80D8-75CB46AC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990279</xdr:colOff>
      <xdr:row>8</xdr:row>
      <xdr:rowOff>149517</xdr:rowOff>
    </xdr:from>
    <xdr:to>
      <xdr:col>18</xdr:col>
      <xdr:colOff>334976</xdr:colOff>
      <xdr:row>28</xdr:row>
      <xdr:rowOff>169803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30416</xdr:colOff>
      <xdr:row>27</xdr:row>
      <xdr:rowOff>190499</xdr:rowOff>
    </xdr:from>
    <xdr:to>
      <xdr:col>27</xdr:col>
      <xdr:colOff>597787</xdr:colOff>
      <xdr:row>52</xdr:row>
      <xdr:rowOff>144002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390604</xdr:colOff>
      <xdr:row>50</xdr:row>
      <xdr:rowOff>37621</xdr:rowOff>
    </xdr:from>
    <xdr:to>
      <xdr:col>26</xdr:col>
      <xdr:colOff>494531</xdr:colOff>
      <xdr:row>74</xdr:row>
      <xdr:rowOff>181624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244929</xdr:colOff>
      <xdr:row>33</xdr:row>
      <xdr:rowOff>40821</xdr:rowOff>
    </xdr:from>
    <xdr:to>
      <xdr:col>25</xdr:col>
      <xdr:colOff>269984</xdr:colOff>
      <xdr:row>53</xdr:row>
      <xdr:rowOff>61107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D3B38B78-C479-4E57-9B5C-AFFB7281E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857249</xdr:colOff>
      <xdr:row>76</xdr:row>
      <xdr:rowOff>68036</xdr:rowOff>
    </xdr:from>
    <xdr:to>
      <xdr:col>18</xdr:col>
      <xdr:colOff>201946</xdr:colOff>
      <xdr:row>96</xdr:row>
      <xdr:rowOff>88322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55D35586-D03A-459B-B8A7-F1A99B97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258535</xdr:colOff>
      <xdr:row>86</xdr:row>
      <xdr:rowOff>40822</xdr:rowOff>
    </xdr:from>
    <xdr:to>
      <xdr:col>4</xdr:col>
      <xdr:colOff>1943661</xdr:colOff>
      <xdr:row>106</xdr:row>
      <xdr:rowOff>61108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F5139CDC-0EFB-431B-A956-50AFD432B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27215</xdr:colOff>
      <xdr:row>54</xdr:row>
      <xdr:rowOff>23131</xdr:rowOff>
    </xdr:from>
    <xdr:to>
      <xdr:col>4</xdr:col>
      <xdr:colOff>1102179</xdr:colOff>
      <xdr:row>68</xdr:row>
      <xdr:rowOff>99331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EC91F4F-6264-74DD-B206-098834AC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1333500</xdr:colOff>
      <xdr:row>53</xdr:row>
      <xdr:rowOff>172810</xdr:rowOff>
    </xdr:from>
    <xdr:to>
      <xdr:col>7</xdr:col>
      <xdr:colOff>353786</xdr:colOff>
      <xdr:row>68</xdr:row>
      <xdr:rowOff>58510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2E91A6E-3736-8168-7A71-DCD7D7B7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1156608</xdr:colOff>
      <xdr:row>52</xdr:row>
      <xdr:rowOff>108857</xdr:rowOff>
    </xdr:from>
    <xdr:to>
      <xdr:col>10</xdr:col>
      <xdr:colOff>503465</xdr:colOff>
      <xdr:row>66</xdr:row>
      <xdr:rowOff>185057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EEEF5DC-28ED-403B-BBEF-539882A3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10</xdr:col>
      <xdr:colOff>911679</xdr:colOff>
      <xdr:row>84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4CD355F-3454-45F8-8FA3-206BC50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699407</xdr:colOff>
      <xdr:row>11</xdr:row>
      <xdr:rowOff>66675</xdr:rowOff>
    </xdr:from>
    <xdr:to>
      <xdr:col>29</xdr:col>
      <xdr:colOff>458560</xdr:colOff>
      <xdr:row>28</xdr:row>
      <xdr:rowOff>12014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43543</xdr:colOff>
      <xdr:row>57</xdr:row>
      <xdr:rowOff>73479</xdr:rowOff>
    </xdr:from>
    <xdr:to>
      <xdr:col>17</xdr:col>
      <xdr:colOff>368754</xdr:colOff>
      <xdr:row>74</xdr:row>
      <xdr:rowOff>46032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775607</xdr:colOff>
      <xdr:row>28</xdr:row>
      <xdr:rowOff>127907</xdr:rowOff>
    </xdr:from>
    <xdr:to>
      <xdr:col>29</xdr:col>
      <xdr:colOff>530679</xdr:colOff>
      <xdr:row>45</xdr:row>
      <xdr:rowOff>73246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45</xdr:row>
      <xdr:rowOff>130629</xdr:rowOff>
    </xdr:from>
    <xdr:to>
      <xdr:col>27</xdr:col>
      <xdr:colOff>214994</xdr:colOff>
      <xdr:row>64</xdr:row>
      <xdr:rowOff>63954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Q109"/>
  <sheetViews>
    <sheetView tabSelected="1" topLeftCell="A46" zoomScale="115" zoomScaleNormal="115" workbookViewId="0">
      <selection activeCell="I92" sqref="I92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35</v>
      </c>
      <c r="V1" t="s">
        <v>28</v>
      </c>
      <c r="W1" s="14" t="s">
        <v>38</v>
      </c>
      <c r="Y1" s="16" t="s">
        <v>45</v>
      </c>
      <c r="AC1" s="17" t="s">
        <v>46</v>
      </c>
    </row>
    <row r="2" spans="1:52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12" t="s">
        <v>34</v>
      </c>
      <c r="V2" s="8" t="s">
        <v>29</v>
      </c>
      <c r="W2" s="9" t="s">
        <v>30</v>
      </c>
      <c r="X2" s="10" t="s">
        <v>31</v>
      </c>
      <c r="Y2" s="8" t="s">
        <v>29</v>
      </c>
      <c r="Z2" s="9" t="s">
        <v>30</v>
      </c>
      <c r="AA2" s="10" t="s">
        <v>31</v>
      </c>
      <c r="AC2" s="8" t="s">
        <v>29</v>
      </c>
      <c r="AD2" s="9" t="s">
        <v>30</v>
      </c>
      <c r="AE2" s="10" t="s">
        <v>31</v>
      </c>
      <c r="AF2" s="8" t="s">
        <v>29</v>
      </c>
      <c r="AG2" s="9" t="s">
        <v>30</v>
      </c>
      <c r="AH2" s="10" t="s">
        <v>31</v>
      </c>
    </row>
    <row r="3" spans="1:52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R3" t="s">
        <v>42</v>
      </c>
      <c r="S3">
        <v>0.95</v>
      </c>
      <c r="U3">
        <v>-29</v>
      </c>
      <c r="V3">
        <f>C11+(E11*$S$4*$S$5)-F11/$S$3/$S$4-G11-H11/$S$3/$S$4</f>
        <v>178.17394165289738</v>
      </c>
      <c r="W3">
        <f t="shared" ref="W3:W11" si="0">C20+(E20*$S$4*$S$5)-F20/$S$3/$S$4-G20-H20/$S$3/$S$4</f>
        <v>174.35367548932481</v>
      </c>
      <c r="X3">
        <f>C2+(E2*$S$4*$S$5)-F2/$S$3/$S$4-G2-H2/$S$3/$S$4</f>
        <v>175.06425550511426</v>
      </c>
      <c r="Y3">
        <f>V3/((100*C11)/D11-I11)</f>
        <v>0.63393821716937138</v>
      </c>
      <c r="Z3">
        <f>W3/((100*C20)/D20-I20)</f>
        <v>0.62911855898391411</v>
      </c>
      <c r="AA3">
        <f>X3/((C2*100)/D2-I2)</f>
        <v>0.63051292317147878</v>
      </c>
      <c r="AC3">
        <f>(V3+I11)/(100*C11/D11)</f>
        <v>0.76591970425976008</v>
      </c>
      <c r="AD3">
        <f>(W3+I20)/(100*C20/D20)</f>
        <v>0.7630966120108541</v>
      </c>
      <c r="AE3">
        <f t="shared" ref="AE3:AE10" si="1">(X3+I2)/(100*C2/D2)</f>
        <v>0.7639810595067742</v>
      </c>
      <c r="AF3">
        <f>B11</f>
        <v>0.87522</v>
      </c>
      <c r="AG3">
        <f>B20</f>
        <v>0.85734999999999995</v>
      </c>
      <c r="AH3">
        <f t="shared" ref="AH3:AH11" si="2">B2</f>
        <v>0.85985999999999996</v>
      </c>
    </row>
    <row r="4" spans="1:52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R4" t="s">
        <v>43</v>
      </c>
      <c r="S4">
        <v>0.99</v>
      </c>
      <c r="U4">
        <v>-25</v>
      </c>
      <c r="V4">
        <f t="shared" ref="V4:V11" si="3">C12+(E12*$S$4*$S$5)-F12/$S$3/$S$4-G12-H12/$S$3/$S$4</f>
        <v>190.76987801415206</v>
      </c>
      <c r="W4">
        <f t="shared" si="0"/>
        <v>185.8297510366188</v>
      </c>
      <c r="X4">
        <f t="shared" ref="X4:X11" si="4">C3+(E3*$S$4*$S$5)-F3/$S$3/$S$4-G3-H3/$S$3/$S$4</f>
        <v>187.45722067174907</v>
      </c>
      <c r="Y4">
        <f t="shared" ref="Y4:Y11" si="5">V4/((100*C12)/D12-I12)</f>
        <v>0.64958895533844974</v>
      </c>
      <c r="Z4">
        <f t="shared" ref="Z4:Z11" si="6">W4/((100*C21)/D21-I21)</f>
        <v>0.64552505027281937</v>
      </c>
      <c r="AA4">
        <f t="shared" ref="AA4:AA11" si="7">X4/((C3*100)/D3-I3)</f>
        <v>0.64701713584893716</v>
      </c>
      <c r="AC4">
        <f t="shared" ref="AC4:AC11" si="8">(V4+I12)/(100*C12/D12)</f>
        <v>0.77570335954682956</v>
      </c>
      <c r="AD4">
        <f t="shared" ref="AD4:AD11" si="9">(W4+I21)/(100*C21/D21)</f>
        <v>0.77377987832781436</v>
      </c>
      <c r="AE4">
        <f t="shared" si="1"/>
        <v>0.77440816895601972</v>
      </c>
      <c r="AF4">
        <f t="shared" ref="AF4:AF11" si="10">B12</f>
        <v>0.93345</v>
      </c>
      <c r="AG4">
        <f t="shared" ref="AG4:AG11" si="11">B21</f>
        <v>0.91103999999999996</v>
      </c>
      <c r="AH4">
        <f t="shared" si="2"/>
        <v>0.91771000000000003</v>
      </c>
    </row>
    <row r="5" spans="1:52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R5" t="s">
        <v>44</v>
      </c>
      <c r="S5">
        <v>0.98</v>
      </c>
      <c r="U5">
        <v>-20</v>
      </c>
      <c r="V5">
        <f t="shared" si="3"/>
        <v>201.15543350780436</v>
      </c>
      <c r="W5">
        <f t="shared" si="0"/>
        <v>196.04297189396064</v>
      </c>
      <c r="X5">
        <f t="shared" si="4"/>
        <v>197.85202699937264</v>
      </c>
      <c r="Y5">
        <f t="shared" si="5"/>
        <v>0.66183626682615582</v>
      </c>
      <c r="Z5">
        <f t="shared" si="6"/>
        <v>0.66022096396871577</v>
      </c>
      <c r="AA5">
        <f t="shared" si="7"/>
        <v>0.66122196160902258</v>
      </c>
      <c r="AC5">
        <f t="shared" si="8"/>
        <v>0.78311534897836665</v>
      </c>
      <c r="AD5">
        <f t="shared" si="9"/>
        <v>0.78284248632726383</v>
      </c>
      <c r="AE5">
        <f t="shared" si="1"/>
        <v>0.78318443733754983</v>
      </c>
      <c r="AF5">
        <f t="shared" si="10"/>
        <v>0.97311999999999999</v>
      </c>
      <c r="AG5">
        <f t="shared" si="11"/>
        <v>0.94964999999999999</v>
      </c>
      <c r="AH5">
        <f t="shared" si="2"/>
        <v>0.95733000000000001</v>
      </c>
    </row>
    <row r="6" spans="1:52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3"/>
        <v>202.21607262419988</v>
      </c>
      <c r="W6">
        <f t="shared" si="0"/>
        <v>196.25420666040401</v>
      </c>
      <c r="X6">
        <f t="shared" si="4"/>
        <v>198.48648515336524</v>
      </c>
      <c r="Y6">
        <f t="shared" si="5"/>
        <v>0.67231669427269081</v>
      </c>
      <c r="Z6">
        <f t="shared" si="6"/>
        <v>0.66987533246185882</v>
      </c>
      <c r="AA6">
        <f t="shared" si="7"/>
        <v>0.67130130649635533</v>
      </c>
      <c r="AC6">
        <f t="shared" si="8"/>
        <v>0.79059892700774836</v>
      </c>
      <c r="AD6">
        <f t="shared" si="9"/>
        <v>0.78983925691292467</v>
      </c>
      <c r="AE6">
        <f t="shared" si="1"/>
        <v>0.79045599530444199</v>
      </c>
      <c r="AF6">
        <f t="shared" si="10"/>
        <v>0.96538000000000002</v>
      </c>
      <c r="AG6">
        <f t="shared" si="11"/>
        <v>0.93784000000000001</v>
      </c>
      <c r="AH6">
        <f t="shared" si="2"/>
        <v>0.94764999999999999</v>
      </c>
    </row>
    <row r="7" spans="1:52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3"/>
        <v>202.81259207600215</v>
      </c>
      <c r="W7">
        <f t="shared" si="0"/>
        <v>196.15898363070707</v>
      </c>
      <c r="X7">
        <f t="shared" si="4"/>
        <v>198.83285532277509</v>
      </c>
      <c r="Y7">
        <f t="shared" si="5"/>
        <v>0.68240485010843122</v>
      </c>
      <c r="Z7">
        <f t="shared" si="6"/>
        <v>0.67888408409801893</v>
      </c>
      <c r="AA7">
        <f t="shared" si="7"/>
        <v>0.68073926798168138</v>
      </c>
      <c r="AC7">
        <f t="shared" si="8"/>
        <v>0.79790501353701182</v>
      </c>
      <c r="AD7">
        <f t="shared" si="9"/>
        <v>0.79640991406343242</v>
      </c>
      <c r="AE7">
        <f t="shared" si="1"/>
        <v>0.79729374357630034</v>
      </c>
      <c r="AF7">
        <f t="shared" si="10"/>
        <v>0.95592999999999995</v>
      </c>
      <c r="AG7">
        <f t="shared" si="11"/>
        <v>0.92490000000000006</v>
      </c>
      <c r="AH7">
        <f t="shared" si="2"/>
        <v>0.93705000000000005</v>
      </c>
    </row>
    <row r="8" spans="1:52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3"/>
        <v>204.03043857923444</v>
      </c>
      <c r="W8">
        <f t="shared" si="0"/>
        <v>196.80912525594897</v>
      </c>
      <c r="X8">
        <f t="shared" si="4"/>
        <v>199.70820992674109</v>
      </c>
      <c r="Y8">
        <f t="shared" si="5"/>
        <v>0.68996320511029263</v>
      </c>
      <c r="Z8">
        <f t="shared" si="6"/>
        <v>0.68573022077877599</v>
      </c>
      <c r="AA8">
        <f t="shared" si="7"/>
        <v>0.68802044051979483</v>
      </c>
      <c r="AC8">
        <f t="shared" si="8"/>
        <v>0.80306991791510396</v>
      </c>
      <c r="AD8">
        <f t="shared" si="9"/>
        <v>0.80104973386525469</v>
      </c>
      <c r="AE8">
        <f t="shared" si="1"/>
        <v>0.80228865312812969</v>
      </c>
      <c r="AF8">
        <f t="shared" si="10"/>
        <v>0.95106999999999997</v>
      </c>
      <c r="AG8">
        <f t="shared" si="11"/>
        <v>0.91696999999999995</v>
      </c>
      <c r="AH8">
        <f t="shared" si="2"/>
        <v>0.93044000000000004</v>
      </c>
    </row>
    <row r="9" spans="1:52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3"/>
        <v>202.94996672255184</v>
      </c>
      <c r="W9">
        <f t="shared" si="0"/>
        <v>195.46285386071236</v>
      </c>
      <c r="X9">
        <f t="shared" si="4"/>
        <v>198.73947885409888</v>
      </c>
      <c r="Y9">
        <f t="shared" si="5"/>
        <v>0.69813154507333641</v>
      </c>
      <c r="Z9">
        <f t="shared" si="6"/>
        <v>0.6928975889612341</v>
      </c>
      <c r="AA9">
        <f>X9/((C8*100)/D8-I8)</f>
        <v>0.69554448470388708</v>
      </c>
      <c r="AC9">
        <f t="shared" si="8"/>
        <v>0.80946450042839813</v>
      </c>
      <c r="AD9">
        <f t="shared" si="9"/>
        <v>0.8066326807779326</v>
      </c>
      <c r="AE9">
        <f t="shared" si="1"/>
        <v>0.80809278865932643</v>
      </c>
      <c r="AF9">
        <f t="shared" si="10"/>
        <v>0.94613000000000003</v>
      </c>
      <c r="AG9">
        <f t="shared" si="11"/>
        <v>0.91013999999999995</v>
      </c>
      <c r="AH9">
        <f t="shared" si="2"/>
        <v>0.92576999999999998</v>
      </c>
      <c r="AZ9" s="15" t="s">
        <v>47</v>
      </c>
    </row>
    <row r="10" spans="1:52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3"/>
        <v>198.39445718411483</v>
      </c>
      <c r="W10">
        <f t="shared" si="0"/>
        <v>190.76125771359915</v>
      </c>
      <c r="X10">
        <f t="shared" si="4"/>
        <v>194.29244468757045</v>
      </c>
      <c r="Y10">
        <f t="shared" si="5"/>
        <v>0.70689112307982593</v>
      </c>
      <c r="Z10">
        <f t="shared" si="6"/>
        <v>0.70166681292698874</v>
      </c>
      <c r="AA10">
        <f t="shared" si="7"/>
        <v>0.7042625250155683</v>
      </c>
      <c r="AC10">
        <f t="shared" si="8"/>
        <v>0.81735399737403769</v>
      </c>
      <c r="AD10">
        <f t="shared" si="9"/>
        <v>0.81460410896150071</v>
      </c>
      <c r="AE10">
        <f t="shared" si="1"/>
        <v>0.81593961541559257</v>
      </c>
      <c r="AF10">
        <f t="shared" si="10"/>
        <v>0.94637000000000004</v>
      </c>
      <c r="AG10">
        <f t="shared" si="11"/>
        <v>0.90842000000000001</v>
      </c>
      <c r="AH10">
        <f t="shared" si="2"/>
        <v>0.92593999999999999</v>
      </c>
    </row>
    <row r="11" spans="1:52" x14ac:dyDescent="0.25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3"/>
        <v>195.17147087449229</v>
      </c>
      <c r="W11">
        <f t="shared" si="0"/>
        <v>187.90184218378522</v>
      </c>
      <c r="X11">
        <f t="shared" si="4"/>
        <v>191.17246153573632</v>
      </c>
      <c r="Y11">
        <f t="shared" si="5"/>
        <v>0.70995238007848327</v>
      </c>
      <c r="Z11">
        <f t="shared" si="6"/>
        <v>0.70444435463106525</v>
      </c>
      <c r="AA11">
        <f t="shared" si="7"/>
        <v>0.70722919011666807</v>
      </c>
      <c r="AC11">
        <f t="shared" si="8"/>
        <v>0.82040912100279428</v>
      </c>
      <c r="AD11">
        <f t="shared" si="9"/>
        <v>0.81737441892671392</v>
      </c>
      <c r="AE11">
        <f>(X11+I10)/(100*C10/D10)</f>
        <v>0.81892324418297935</v>
      </c>
      <c r="AF11">
        <f t="shared" si="10"/>
        <v>0.94506999999999997</v>
      </c>
      <c r="AG11">
        <f t="shared" si="11"/>
        <v>0.90834000000000004</v>
      </c>
      <c r="AH11">
        <f t="shared" si="2"/>
        <v>0.92483000000000004</v>
      </c>
    </row>
    <row r="12" spans="1:52" x14ac:dyDescent="0.25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13" t="s">
        <v>36</v>
      </c>
    </row>
    <row r="13" spans="1:52" x14ac:dyDescent="0.25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13" t="s">
        <v>37</v>
      </c>
      <c r="W13" s="14" t="s">
        <v>38</v>
      </c>
    </row>
    <row r="14" spans="1:52" ht="30" x14ac:dyDescent="0.25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8" t="s">
        <v>29</v>
      </c>
      <c r="W14" s="9" t="s">
        <v>30</v>
      </c>
      <c r="X14" s="10" t="s">
        <v>31</v>
      </c>
    </row>
    <row r="15" spans="1:52" x14ac:dyDescent="0.25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>C65+(E65*$S$4*$S$5)-F65/$S$3/$S$4-G65-H65/$S$3/$S$4</f>
        <v>204.89888776690057</v>
      </c>
      <c r="W15">
        <f>C74+(E74*$S$4*$S$5)-F74/$S$3/$S$4-G74-H74/$S$3/$S$4</f>
        <v>204.94980163551304</v>
      </c>
      <c r="X15">
        <f>C56+(E56*$S$4*$S$5)-F56/$S$3/$S$4-G56-H56/$S$3/$S$4</f>
        <v>205.13768958891018</v>
      </c>
      <c r="Y15">
        <f>V15/((100*C65)/D65-I65)</f>
        <v>0.62717584002310289</v>
      </c>
      <c r="Z15">
        <f>W15/((100*C74)/D74-I74)</f>
        <v>0.62215676868388392</v>
      </c>
      <c r="AA15">
        <f>X15/((100*C56)/D56-I56)</f>
        <v>0.62325556396576853</v>
      </c>
      <c r="AC15">
        <f>(V15+I65)/(100*C65/D65)</f>
        <v>0.74945673519542144</v>
      </c>
      <c r="AD15">
        <f>(W15+I74)/(100*C74/D74)</f>
        <v>0.74397184758731238</v>
      </c>
      <c r="AE15">
        <f>(X15+I56)/(100*C56/D56)</f>
        <v>0.74493284017830408</v>
      </c>
    </row>
    <row r="16" spans="1:52" x14ac:dyDescent="0.25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ref="V16:V23" si="12">C66+(E66*$S$4*$S$5)-F66/$S$3/$S$4-G66-H66/$S$3/$S$4</f>
        <v>204.95361187398194</v>
      </c>
      <c r="W16">
        <f t="shared" ref="W16:W23" si="13">C75+(E75*$S$4*$S$5)-F75/$S$3/$S$4-G75-H75/$S$3/$S$4</f>
        <v>204.9454591754386</v>
      </c>
      <c r="X16">
        <f t="shared" ref="X16:X23" si="14">C57+(E57*$S$4*$S$5)-F57/$S$3/$S$4-G57-H57/$S$3/$S$4</f>
        <v>205.12811200461454</v>
      </c>
      <c r="Y16">
        <f t="shared" ref="Y16:Y23" si="15">V16/((100*C66)/D66-I66)</f>
        <v>0.64066058345296217</v>
      </c>
      <c r="Z16">
        <f t="shared" ref="Z16:Z23" si="16">W16/((100*C75)/D75-I75)</f>
        <v>0.63480456145894382</v>
      </c>
      <c r="AA16">
        <f t="shared" ref="AA16:AA23" si="17">X16/((100*C57)/D57-I57)</f>
        <v>0.63615415876698722</v>
      </c>
      <c r="AC16">
        <f t="shared" ref="AC16:AC23" si="18">(V16+I66)/(100*C66/D66)</f>
        <v>0.76349248673993741</v>
      </c>
      <c r="AD16">
        <f t="shared" ref="AD16:AD23" si="19">(W16+I75)/(100*C75/D75)</f>
        <v>0.75743054182548408</v>
      </c>
      <c r="AE16">
        <f t="shared" ref="AE16:AE23" si="20">(X16+I57)/(100*C57/D57)</f>
        <v>0.75862474836327864</v>
      </c>
    </row>
    <row r="17" spans="1:34" x14ac:dyDescent="0.25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12"/>
        <v>206.81941552419988</v>
      </c>
      <c r="W17">
        <f t="shared" si="13"/>
        <v>206.79611700437002</v>
      </c>
      <c r="X17">
        <f t="shared" si="14"/>
        <v>206.94935951134502</v>
      </c>
      <c r="Y17">
        <f t="shared" si="15"/>
        <v>0.65656779435358414</v>
      </c>
      <c r="Z17">
        <f t="shared" si="16"/>
        <v>0.64976598655347118</v>
      </c>
      <c r="AA17">
        <f t="shared" si="17"/>
        <v>0.65157412488013533</v>
      </c>
      <c r="AC17">
        <f t="shared" si="18"/>
        <v>0.77737323226600286</v>
      </c>
      <c r="AD17">
        <f t="shared" si="19"/>
        <v>0.77061323393090542</v>
      </c>
      <c r="AE17">
        <f t="shared" si="20"/>
        <v>0.77226211226929653</v>
      </c>
    </row>
    <row r="18" spans="1:34" x14ac:dyDescent="0.25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12"/>
        <v>209.53907033421584</v>
      </c>
      <c r="W18">
        <f t="shared" si="13"/>
        <v>209.60825583787346</v>
      </c>
      <c r="X18">
        <f t="shared" si="14"/>
        <v>209.69488283053695</v>
      </c>
      <c r="Y18">
        <f t="shared" si="15"/>
        <v>0.66491158648393589</v>
      </c>
      <c r="Z18">
        <f t="shared" si="16"/>
        <v>0.65780761685543132</v>
      </c>
      <c r="AA18">
        <f t="shared" si="17"/>
        <v>0.65993888017537883</v>
      </c>
      <c r="AC18">
        <f t="shared" si="18"/>
        <v>0.78266432846016065</v>
      </c>
      <c r="AD18">
        <f t="shared" si="19"/>
        <v>0.77558580981414504</v>
      </c>
      <c r="AE18">
        <f t="shared" si="20"/>
        <v>0.77761187775024698</v>
      </c>
    </row>
    <row r="19" spans="1:34" x14ac:dyDescent="0.25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12"/>
        <v>212.14454051578946</v>
      </c>
      <c r="W19">
        <f t="shared" si="13"/>
        <v>212.27917194311533</v>
      </c>
      <c r="X19">
        <f t="shared" si="14"/>
        <v>212.3005749713769</v>
      </c>
      <c r="Y19">
        <f t="shared" si="15"/>
        <v>0.67253627085191481</v>
      </c>
      <c r="Z19">
        <f t="shared" si="16"/>
        <v>0.66504384874946376</v>
      </c>
      <c r="AA19">
        <f t="shared" si="17"/>
        <v>0.66751247292528593</v>
      </c>
      <c r="AC19">
        <f t="shared" si="18"/>
        <v>0.7874558279577244</v>
      </c>
      <c r="AD19">
        <f t="shared" si="19"/>
        <v>0.78000393578219118</v>
      </c>
      <c r="AE19">
        <f t="shared" si="20"/>
        <v>0.78241097181044472</v>
      </c>
    </row>
    <row r="20" spans="1:34" x14ac:dyDescent="0.25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12"/>
        <v>214.25025678751729</v>
      </c>
      <c r="W20">
        <f t="shared" si="13"/>
        <v>214.46538154493356</v>
      </c>
      <c r="X20">
        <f t="shared" si="14"/>
        <v>214.41340557814991</v>
      </c>
      <c r="Y20">
        <f t="shared" si="15"/>
        <v>0.67801492109938521</v>
      </c>
      <c r="Z20">
        <f t="shared" si="16"/>
        <v>0.67020269565050516</v>
      </c>
      <c r="AA20">
        <f t="shared" si="17"/>
        <v>0.67298351536860157</v>
      </c>
      <c r="AC20">
        <f t="shared" si="18"/>
        <v>0.79080135922101347</v>
      </c>
      <c r="AD20">
        <f t="shared" si="19"/>
        <v>0.78301028817397911</v>
      </c>
      <c r="AE20">
        <f t="shared" si="20"/>
        <v>0.78578091179149601</v>
      </c>
    </row>
    <row r="21" spans="1:34" x14ac:dyDescent="0.25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12"/>
        <v>214.01340536181817</v>
      </c>
      <c r="W21">
        <f t="shared" si="13"/>
        <v>214.27701615574694</v>
      </c>
      <c r="X21">
        <f t="shared" si="14"/>
        <v>214.17359702034025</v>
      </c>
      <c r="Y21">
        <f t="shared" si="15"/>
        <v>0.68396587784258411</v>
      </c>
      <c r="Z21">
        <f t="shared" si="16"/>
        <v>0.67562471339169605</v>
      </c>
      <c r="AA21">
        <f t="shared" si="17"/>
        <v>0.67883262410718481</v>
      </c>
      <c r="AC21">
        <f t="shared" si="18"/>
        <v>0.79529698356142775</v>
      </c>
      <c r="AD21">
        <f t="shared" si="19"/>
        <v>0.78703827948157756</v>
      </c>
      <c r="AE21">
        <f t="shared" si="20"/>
        <v>0.79024207756967935</v>
      </c>
    </row>
    <row r="22" spans="1:34" x14ac:dyDescent="0.25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12"/>
        <v>209.00791094145666</v>
      </c>
      <c r="W22">
        <f t="shared" si="13"/>
        <v>209.20575148180754</v>
      </c>
      <c r="X22">
        <f t="shared" si="14"/>
        <v>209.09347165135563</v>
      </c>
      <c r="Y22">
        <f t="shared" si="15"/>
        <v>0.69087264875945531</v>
      </c>
      <c r="Z22">
        <f t="shared" si="16"/>
        <v>0.68212073323104816</v>
      </c>
      <c r="AA22">
        <f t="shared" si="17"/>
        <v>0.68570725290387591</v>
      </c>
      <c r="AC22">
        <f t="shared" si="18"/>
        <v>0.80199946348014584</v>
      </c>
      <c r="AD22">
        <f t="shared" si="19"/>
        <v>0.79358617492704919</v>
      </c>
      <c r="AE22">
        <f t="shared" si="20"/>
        <v>0.79709147270920655</v>
      </c>
    </row>
    <row r="23" spans="1:34" x14ac:dyDescent="0.25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12"/>
        <v>205.885179856874</v>
      </c>
      <c r="W23">
        <f t="shared" si="13"/>
        <v>206.05683430364701</v>
      </c>
      <c r="X23">
        <f t="shared" si="14"/>
        <v>205.95308292677296</v>
      </c>
      <c r="Y23">
        <f t="shared" si="15"/>
        <v>0.69318271766793482</v>
      </c>
      <c r="Z23">
        <f t="shared" si="16"/>
        <v>0.68426730240437461</v>
      </c>
      <c r="AA23">
        <f t="shared" si="17"/>
        <v>0.6880089886857067</v>
      </c>
      <c r="AC23">
        <f t="shared" si="18"/>
        <v>0.80447906594602636</v>
      </c>
      <c r="AD23">
        <f t="shared" si="19"/>
        <v>0.79600624110614548</v>
      </c>
      <c r="AE23">
        <f t="shared" si="20"/>
        <v>0.79962093224874631</v>
      </c>
    </row>
    <row r="24" spans="1:34" ht="60" x14ac:dyDescent="0.25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12" t="s">
        <v>34</v>
      </c>
      <c r="V24" t="s">
        <v>40</v>
      </c>
      <c r="W24" t="s">
        <v>39</v>
      </c>
      <c r="AF24" t="s">
        <v>41</v>
      </c>
    </row>
    <row r="25" spans="1:34" ht="45" x14ac:dyDescent="0.25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8" t="s">
        <v>29</v>
      </c>
      <c r="W25" s="9" t="s">
        <v>30</v>
      </c>
      <c r="X25" s="10" t="s">
        <v>31</v>
      </c>
      <c r="AF25" s="8" t="s">
        <v>29</v>
      </c>
      <c r="AG25" s="9" t="s">
        <v>30</v>
      </c>
      <c r="AH25" s="10" t="s">
        <v>31</v>
      </c>
    </row>
    <row r="26" spans="1:34" x14ac:dyDescent="0.25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>C38+(E38*$S$4*$S$5)-F38/$S$3/$S$4-G38-H38/$S$3/$S$4</f>
        <v>179.31755077183414</v>
      </c>
      <c r="W26">
        <f>C47+(E47*$S$4*$S$5)-F47/$S$3/$S$4-G47-H47/$S$3/$S$4</f>
        <v>172.83427544159488</v>
      </c>
      <c r="X26">
        <f>C29+(E29*$S$4*$S$5)-F29/$S$3/$S$4-G29-H29/$S$3/$S$4</f>
        <v>175.06425550511426</v>
      </c>
      <c r="Y26">
        <f>V26/((100*C38/D38)-I38)</f>
        <v>0.63551958059119984</v>
      </c>
      <c r="Z26">
        <f>W26/((100*C47/D47)-I47)</f>
        <v>0.62736485339222992</v>
      </c>
      <c r="AA26">
        <f>X26/((100*C29/D29)-I29)</f>
        <v>0.63051292317147878</v>
      </c>
      <c r="AC26">
        <f>(V26+I38)/(100*C38/D38)</f>
        <v>0.76697179972070062</v>
      </c>
      <c r="AD26">
        <f>(W26+I47)/(100*C47/D47)</f>
        <v>0.76199062387564742</v>
      </c>
      <c r="AE26">
        <f>(X26+I29)/(100*C29/D29)</f>
        <v>0.7639810595067742</v>
      </c>
      <c r="AF26">
        <f>B38</f>
        <v>0.88085999999999998</v>
      </c>
      <c r="AG26">
        <f>B47</f>
        <v>0.84926000000000001</v>
      </c>
      <c r="AH26">
        <f t="shared" ref="AH26:AH34" si="21">B29</f>
        <v>0.85985999999999996</v>
      </c>
    </row>
    <row r="27" spans="1:34" x14ac:dyDescent="0.25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ref="V27:V34" si="22">C39+(E39*$S$4*$S$5)-F39/$S$3/$S$4-G39-H39/$S$3/$S$4</f>
        <v>192.38799967480065</v>
      </c>
      <c r="W27">
        <f t="shared" ref="W27:W34" si="23">C48+(E48*$S$4*$S$5)-F48/$S$3/$S$4-G48-H48/$S$3/$S$4</f>
        <v>184.14435626752791</v>
      </c>
      <c r="X27">
        <f t="shared" ref="X27:X34" si="24">C30+(E30*$S$4*$S$5)-F30/$S$3/$S$4-G30-H30/$S$3/$S$4</f>
        <v>187.45722067174907</v>
      </c>
      <c r="Y27">
        <f t="shared" ref="Y27:Y34" si="25">V27/((100*C39/D39)-I39)</f>
        <v>0.65057263772266827</v>
      </c>
      <c r="Z27">
        <f t="shared" ref="Z27:Z34" si="26">W27/((100*C48/D48)-I48)</f>
        <v>0.64401357063846665</v>
      </c>
      <c r="AA27">
        <f t="shared" ref="AA27:AA34" si="27">X27/((100*C30/D30)-I30)</f>
        <v>0.64701713584893716</v>
      </c>
      <c r="AC27">
        <f t="shared" ref="AC27:AC34" si="28">(V27+I39)/(100*C39/D39)</f>
        <v>0.77612866025541738</v>
      </c>
      <c r="AD27">
        <f t="shared" ref="AD27:AD34" si="29">(W27+I48)/(100*C48/D48)</f>
        <v>0.77291505492658952</v>
      </c>
      <c r="AE27">
        <f t="shared" ref="AE27:AE34" si="30">(X27+I30)/(100*C30/D30)</f>
        <v>0.77440816895601972</v>
      </c>
      <c r="AF27">
        <f t="shared" ref="AF27:AF34" si="31">B39</f>
        <v>0.94115000000000004</v>
      </c>
      <c r="AG27">
        <f t="shared" ref="AG27:AG34" si="32">B48</f>
        <v>0.90246999999999999</v>
      </c>
      <c r="AH27">
        <f t="shared" si="21"/>
        <v>0.91771000000000003</v>
      </c>
    </row>
    <row r="28" spans="1:34" x14ac:dyDescent="0.25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22"/>
        <v>202.78671037320575</v>
      </c>
      <c r="W28">
        <f t="shared" si="23"/>
        <v>194.55307883735244</v>
      </c>
      <c r="X28">
        <f t="shared" si="24"/>
        <v>197.85202699937264</v>
      </c>
      <c r="Y28">
        <f t="shared" si="25"/>
        <v>0.66147871723259177</v>
      </c>
      <c r="Z28">
        <f t="shared" si="26"/>
        <v>0.65963963293755412</v>
      </c>
      <c r="AA28">
        <f t="shared" si="27"/>
        <v>0.66122196160902258</v>
      </c>
      <c r="AC28">
        <f t="shared" si="28"/>
        <v>0.78252497124444531</v>
      </c>
      <c r="AD28">
        <f t="shared" si="29"/>
        <v>0.78263510694348926</v>
      </c>
      <c r="AE28">
        <f t="shared" si="30"/>
        <v>0.78318443733754983</v>
      </c>
      <c r="AF28">
        <f t="shared" si="31"/>
        <v>0.98089999999999999</v>
      </c>
      <c r="AG28">
        <f t="shared" si="32"/>
        <v>0.94216999999999995</v>
      </c>
      <c r="AH28">
        <f t="shared" si="21"/>
        <v>0.95733000000000001</v>
      </c>
    </row>
    <row r="29" spans="1:34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22"/>
        <v>203.38884934131843</v>
      </c>
      <c r="W29">
        <f t="shared" si="23"/>
        <v>195.11117067648058</v>
      </c>
      <c r="X29">
        <f t="shared" si="24"/>
        <v>198.48648515336524</v>
      </c>
      <c r="Y29">
        <f t="shared" si="25"/>
        <v>0.67234229481711882</v>
      </c>
      <c r="Z29">
        <f t="shared" si="26"/>
        <v>0.66927074022788835</v>
      </c>
      <c r="AA29">
        <f t="shared" si="27"/>
        <v>0.67130130649635533</v>
      </c>
      <c r="AC29">
        <f t="shared" si="28"/>
        <v>0.79042969262876039</v>
      </c>
      <c r="AD29">
        <f t="shared" si="29"/>
        <v>0.78955703929333698</v>
      </c>
      <c r="AE29">
        <f t="shared" si="30"/>
        <v>0.79045599530444199</v>
      </c>
      <c r="AF29">
        <f t="shared" si="31"/>
        <v>0.97099999999999997</v>
      </c>
      <c r="AG29">
        <f t="shared" si="32"/>
        <v>0.93211999999999995</v>
      </c>
      <c r="AH29">
        <f t="shared" si="21"/>
        <v>0.94764999999999999</v>
      </c>
    </row>
    <row r="30" spans="1:34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22"/>
        <v>203.64605367347158</v>
      </c>
      <c r="W30">
        <f t="shared" si="23"/>
        <v>195.36489836680491</v>
      </c>
      <c r="X30">
        <f t="shared" si="24"/>
        <v>198.83285532277509</v>
      </c>
      <c r="Y30">
        <f t="shared" si="25"/>
        <v>0.68261853083086732</v>
      </c>
      <c r="Z30">
        <f t="shared" si="26"/>
        <v>0.67831136223878397</v>
      </c>
      <c r="AA30">
        <f t="shared" si="27"/>
        <v>0.68073926798168138</v>
      </c>
      <c r="AC30">
        <f t="shared" si="28"/>
        <v>0.79794447352111153</v>
      </c>
      <c r="AD30">
        <f t="shared" si="29"/>
        <v>0.79609800013386356</v>
      </c>
      <c r="AE30">
        <f t="shared" si="30"/>
        <v>0.79729374357630034</v>
      </c>
      <c r="AF30">
        <f t="shared" si="31"/>
        <v>0.95991000000000004</v>
      </c>
      <c r="AG30">
        <f t="shared" si="32"/>
        <v>0.92098999999999998</v>
      </c>
      <c r="AH30">
        <f t="shared" si="21"/>
        <v>0.93705000000000005</v>
      </c>
    </row>
    <row r="31" spans="1:34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22"/>
        <v>204.50329954219035</v>
      </c>
      <c r="W31">
        <f t="shared" si="23"/>
        <v>196.36074166344497</v>
      </c>
      <c r="X31">
        <f t="shared" si="24"/>
        <v>199.70820992674109</v>
      </c>
      <c r="Y31">
        <f t="shared" si="25"/>
        <v>0.69014339319108231</v>
      </c>
      <c r="Z31">
        <f t="shared" si="26"/>
        <v>0.6853459417190062</v>
      </c>
      <c r="AA31">
        <f t="shared" si="27"/>
        <v>0.68802044051979483</v>
      </c>
      <c r="AC31">
        <f t="shared" si="28"/>
        <v>0.80314458682306655</v>
      </c>
      <c r="AD31">
        <f t="shared" si="29"/>
        <v>0.80082624370291544</v>
      </c>
      <c r="AE31">
        <f t="shared" si="30"/>
        <v>0.80228865312812969</v>
      </c>
      <c r="AF31">
        <f t="shared" si="31"/>
        <v>0.95333999999999997</v>
      </c>
      <c r="AG31">
        <f t="shared" si="32"/>
        <v>0.91481000000000001</v>
      </c>
      <c r="AH31">
        <f t="shared" si="21"/>
        <v>0.93044000000000004</v>
      </c>
    </row>
    <row r="32" spans="1:34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22"/>
        <v>203.05558616512494</v>
      </c>
      <c r="W32">
        <f t="shared" si="23"/>
        <v>195.35315598474216</v>
      </c>
      <c r="X32">
        <f t="shared" si="24"/>
        <v>198.73947885409888</v>
      </c>
      <c r="Y32">
        <f t="shared" si="25"/>
        <v>0.69815898402262588</v>
      </c>
      <c r="Z32">
        <f t="shared" si="26"/>
        <v>0.69278012463576844</v>
      </c>
      <c r="AA32">
        <f t="shared" si="27"/>
        <v>0.69554448470388708</v>
      </c>
      <c r="AC32">
        <f t="shared" si="28"/>
        <v>0.80947039865518255</v>
      </c>
      <c r="AD32">
        <f t="shared" si="29"/>
        <v>0.80656066392082304</v>
      </c>
      <c r="AE32">
        <f t="shared" si="30"/>
        <v>0.80809278865932643</v>
      </c>
      <c r="AF32">
        <f t="shared" si="31"/>
        <v>0.94665999999999995</v>
      </c>
      <c r="AG32">
        <f t="shared" si="32"/>
        <v>0.90963000000000005</v>
      </c>
      <c r="AH32">
        <f t="shared" si="21"/>
        <v>0.92576999999999998</v>
      </c>
    </row>
    <row r="33" spans="1:69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22"/>
        <v>198.38373810778307</v>
      </c>
      <c r="W33">
        <f t="shared" si="23"/>
        <v>191.00950986480595</v>
      </c>
      <c r="X33">
        <f t="shared" si="24"/>
        <v>194.29244468757045</v>
      </c>
      <c r="Y33">
        <f t="shared" si="25"/>
        <v>0.7068663894893269</v>
      </c>
      <c r="Z33">
        <f t="shared" si="26"/>
        <v>0.70153709188918878</v>
      </c>
      <c r="AA33">
        <f t="shared" si="27"/>
        <v>0.7042625250155683</v>
      </c>
      <c r="AC33">
        <f t="shared" si="28"/>
        <v>0.81733904411107106</v>
      </c>
      <c r="AD33">
        <f t="shared" si="29"/>
        <v>0.8144157410520505</v>
      </c>
      <c r="AE33">
        <f t="shared" si="30"/>
        <v>0.81593961541559257</v>
      </c>
      <c r="AF33">
        <f t="shared" si="31"/>
        <v>0.94635000000000002</v>
      </c>
      <c r="AG33">
        <f t="shared" si="32"/>
        <v>0.90964</v>
      </c>
      <c r="AH33">
        <f t="shared" si="21"/>
        <v>0.92593999999999999</v>
      </c>
    </row>
    <row r="34" spans="1:69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22"/>
        <v>195.18317143522594</v>
      </c>
      <c r="W34">
        <f t="shared" si="23"/>
        <v>187.88529660525253</v>
      </c>
      <c r="X34">
        <f t="shared" si="24"/>
        <v>191.17246153573632</v>
      </c>
      <c r="Y34">
        <f t="shared" si="25"/>
        <v>0.70993432062970974</v>
      </c>
      <c r="Z34">
        <f t="shared" si="26"/>
        <v>0.70442898948933896</v>
      </c>
      <c r="AA34">
        <f t="shared" si="27"/>
        <v>0.70722919011666807</v>
      </c>
      <c r="AC34">
        <f t="shared" si="28"/>
        <v>0.82039128991287702</v>
      </c>
      <c r="AD34">
        <f t="shared" si="29"/>
        <v>0.81736603598375901</v>
      </c>
      <c r="AE34">
        <f t="shared" si="30"/>
        <v>0.81892324418297935</v>
      </c>
      <c r="AF34">
        <f t="shared" si="31"/>
        <v>0.94513000000000003</v>
      </c>
      <c r="AG34">
        <f t="shared" si="32"/>
        <v>0.90825</v>
      </c>
      <c r="AH34">
        <f t="shared" si="21"/>
        <v>0.92483000000000004</v>
      </c>
    </row>
    <row r="35" spans="1:69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13" t="s">
        <v>37</v>
      </c>
      <c r="W35" s="14" t="s">
        <v>38</v>
      </c>
    </row>
    <row r="36" spans="1:69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8" t="s">
        <v>29</v>
      </c>
      <c r="W36" s="9" t="s">
        <v>30</v>
      </c>
      <c r="X36" s="10" t="s">
        <v>31</v>
      </c>
    </row>
    <row r="37" spans="1:69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>C92+(E92*$S$4*$S$5)-F92/$S$3/$S$4-G92-H92/$S$3/$S$4</f>
        <v>204.92320651699094</v>
      </c>
      <c r="W37">
        <f>C101+(E101*$S$4*$S$5)-F101/$S$3/$S$4-G101-H101/$S$3/$S$4</f>
        <v>205.15402734064858</v>
      </c>
      <c r="X37">
        <f t="shared" ref="X37:X45" si="33">C83+(E83*$S$4*$S$5)-F83/$S$3/$S$4-G83-H83/$S$3/$S$4</f>
        <v>205.13768958891018</v>
      </c>
      <c r="Y37">
        <f>V37/((100*C92/D92)-I92)</f>
        <v>0.62670644265050879</v>
      </c>
      <c r="Z37">
        <f>W37/((100*C101/D101)-I101)</f>
        <v>0.62108928322976886</v>
      </c>
      <c r="AA37">
        <f>X37/((100*C83/D83)-I83)</f>
        <v>0.62325556396576853</v>
      </c>
      <c r="AC37">
        <f>(V37+I92)/(100*C92/D92)</f>
        <v>0.74892360659251966</v>
      </c>
      <c r="AD37">
        <f>(W37+I101)/(100*C101/D101)</f>
        <v>0.74255094412739797</v>
      </c>
      <c r="AE37">
        <f>(X37+I83)/(100*C83/D83)</f>
        <v>0.74493284017830408</v>
      </c>
    </row>
    <row r="38" spans="1:69" x14ac:dyDescent="0.25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ref="V38:V45" si="34">C93+(E93*$S$4*$S$5)-F93/$S$3/$S$4-G93-H93/$S$3/$S$4</f>
        <v>204.97174926333864</v>
      </c>
      <c r="W38">
        <f t="shared" ref="W38:W45" si="35">C102+(E102*$S$4*$S$5)-F102/$S$3/$S$4-G102-H102/$S$3/$S$4</f>
        <v>205.11815198570972</v>
      </c>
      <c r="X38">
        <f t="shared" si="33"/>
        <v>205.12811200461454</v>
      </c>
      <c r="Y38">
        <f t="shared" ref="Y38:Y45" si="36">V38/((100*C93/D93)-I93)</f>
        <v>0.64012639561428353</v>
      </c>
      <c r="Z38">
        <f t="shared" ref="Z38:Z45" si="37">W38/((100*C102/D102)-I102)</f>
        <v>0.63358656857457163</v>
      </c>
      <c r="AA38">
        <f t="shared" ref="AA38:AA44" si="38">X38/((100*C84/D84)-I84)</f>
        <v>0.63615415876698722</v>
      </c>
      <c r="AC38">
        <f t="shared" ref="AC38:AC45" si="39">(V38+I93)/(100*C93/D93)</f>
        <v>0.76292226055612777</v>
      </c>
      <c r="AD38">
        <f t="shared" ref="AD38:AD45" si="40">(W38+I102)/(100*C102/D102)</f>
        <v>0.75594819157538051</v>
      </c>
      <c r="AE38">
        <f t="shared" ref="AE38:AE45" si="41">(X38+I84)/(100*C84/D84)</f>
        <v>0.75862474836327864</v>
      </c>
    </row>
    <row r="39" spans="1:69" x14ac:dyDescent="0.25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34"/>
        <v>206.83476725282299</v>
      </c>
      <c r="W39">
        <f t="shared" si="35"/>
        <v>206.93565293812867</v>
      </c>
      <c r="X39">
        <f t="shared" si="33"/>
        <v>206.94935951134502</v>
      </c>
      <c r="Y39">
        <f t="shared" si="36"/>
        <v>0.6559980191255792</v>
      </c>
      <c r="Z39">
        <f t="shared" si="37"/>
        <v>0.64863694748920997</v>
      </c>
      <c r="AA39">
        <f t="shared" si="38"/>
        <v>0.65157412488013533</v>
      </c>
      <c r="AC39">
        <f t="shared" si="39"/>
        <v>0.77679362780209105</v>
      </c>
      <c r="AD39">
        <f t="shared" si="40"/>
        <v>0.76931765295209065</v>
      </c>
      <c r="AE39">
        <f t="shared" si="41"/>
        <v>0.77226211226929653</v>
      </c>
    </row>
    <row r="40" spans="1:69" x14ac:dyDescent="0.25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34"/>
        <v>209.55439414357258</v>
      </c>
      <c r="W40">
        <f t="shared" si="35"/>
        <v>209.71211633089843</v>
      </c>
      <c r="X40">
        <f t="shared" si="33"/>
        <v>209.69488283053695</v>
      </c>
      <c r="Y40">
        <f t="shared" si="36"/>
        <v>0.66435517630802676</v>
      </c>
      <c r="Z40">
        <f t="shared" si="37"/>
        <v>0.65691496081884326</v>
      </c>
      <c r="AA40">
        <f t="shared" si="38"/>
        <v>0.65993888017537883</v>
      </c>
      <c r="AC40">
        <f t="shared" si="39"/>
        <v>0.78210518651975602</v>
      </c>
      <c r="AD40">
        <f t="shared" si="40"/>
        <v>0.7745830129082889</v>
      </c>
      <c r="AE40">
        <f t="shared" si="41"/>
        <v>0.77761187775024698</v>
      </c>
    </row>
    <row r="41" spans="1:69" x14ac:dyDescent="0.25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34"/>
        <v>212.16225795010101</v>
      </c>
      <c r="W41">
        <f t="shared" si="35"/>
        <v>212.34208604036152</v>
      </c>
      <c r="X41">
        <f t="shared" si="33"/>
        <v>212.3005749713769</v>
      </c>
      <c r="Y41">
        <f t="shared" si="36"/>
        <v>0.67200168781619274</v>
      </c>
      <c r="Z41">
        <f t="shared" si="37"/>
        <v>0.66438277816708724</v>
      </c>
      <c r="AA41">
        <f t="shared" si="38"/>
        <v>0.66751247292528593</v>
      </c>
      <c r="AC41">
        <f t="shared" si="39"/>
        <v>0.78692169992691641</v>
      </c>
      <c r="AD41">
        <f t="shared" si="40"/>
        <v>0.77928502461905103</v>
      </c>
      <c r="AE41">
        <f t="shared" si="41"/>
        <v>0.78241097181044472</v>
      </c>
    </row>
    <row r="42" spans="1:69" ht="92.25" x14ac:dyDescent="1.35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34"/>
        <v>214.26840348329614</v>
      </c>
      <c r="W42">
        <f t="shared" si="35"/>
        <v>214.49517994713449</v>
      </c>
      <c r="X42">
        <f t="shared" si="33"/>
        <v>214.41340557814991</v>
      </c>
      <c r="Y42">
        <f t="shared" si="36"/>
        <v>0.67749796893352199</v>
      </c>
      <c r="Z42">
        <f t="shared" si="37"/>
        <v>0.66980811258017614</v>
      </c>
      <c r="AA42">
        <f t="shared" si="38"/>
        <v>0.67298351536860157</v>
      </c>
      <c r="AC42">
        <f t="shared" si="39"/>
        <v>0.79028784526046736</v>
      </c>
      <c r="AD42">
        <f t="shared" si="40"/>
        <v>0.78259248846718243</v>
      </c>
      <c r="AE42">
        <f t="shared" si="41"/>
        <v>0.78578091179149601</v>
      </c>
      <c r="AZ42" s="15" t="s">
        <v>48</v>
      </c>
      <c r="BQ42" t="s">
        <v>49</v>
      </c>
    </row>
    <row r="43" spans="1:69" x14ac:dyDescent="0.25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34"/>
        <v>214.03337682475276</v>
      </c>
      <c r="W43">
        <f t="shared" si="35"/>
        <v>214.28706901005845</v>
      </c>
      <c r="X43">
        <f t="shared" si="33"/>
        <v>214.17359702034025</v>
      </c>
      <c r="Y43">
        <f t="shared" si="36"/>
        <v>0.68346441164484184</v>
      </c>
      <c r="Z43">
        <f t="shared" si="37"/>
        <v>0.67554309359177933</v>
      </c>
      <c r="AA43">
        <f t="shared" si="38"/>
        <v>0.67883262410718481</v>
      </c>
      <c r="AC43">
        <f t="shared" si="39"/>
        <v>0.79480259325917679</v>
      </c>
      <c r="AD43">
        <f t="shared" si="40"/>
        <v>0.78694896213843124</v>
      </c>
      <c r="AE43">
        <f t="shared" si="41"/>
        <v>0.79024207756967935</v>
      </c>
    </row>
    <row r="44" spans="1:69" x14ac:dyDescent="0.25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34"/>
        <v>209.00604894861246</v>
      </c>
      <c r="W44">
        <f t="shared" si="35"/>
        <v>209.20293790180753</v>
      </c>
      <c r="X44">
        <f t="shared" si="33"/>
        <v>209.09347165135563</v>
      </c>
      <c r="Y44">
        <f t="shared" si="36"/>
        <v>0.69074205750036866</v>
      </c>
      <c r="Z44">
        <f t="shared" si="37"/>
        <v>0.68209310042969473</v>
      </c>
      <c r="AA44">
        <f t="shared" si="38"/>
        <v>0.68570725290387591</v>
      </c>
      <c r="AC44">
        <f t="shared" si="39"/>
        <v>0.80188013323028007</v>
      </c>
      <c r="AD44">
        <f t="shared" si="40"/>
        <v>0.79356264512954944</v>
      </c>
      <c r="AE44">
        <f t="shared" si="41"/>
        <v>0.79709147270920655</v>
      </c>
    </row>
    <row r="45" spans="1:69" x14ac:dyDescent="0.25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34"/>
        <v>205.88652883045191</v>
      </c>
      <c r="W45">
        <f t="shared" si="35"/>
        <v>206.055864103647</v>
      </c>
      <c r="X45">
        <f t="shared" si="33"/>
        <v>205.95308292677296</v>
      </c>
      <c r="Y45">
        <f t="shared" si="36"/>
        <v>0.69320989854638448</v>
      </c>
      <c r="Z45">
        <f t="shared" si="37"/>
        <v>0.68424522116064879</v>
      </c>
      <c r="AA45">
        <f>X45/((100*C91/D91)-I91)</f>
        <v>0.6880089886857067</v>
      </c>
      <c r="AC45">
        <f t="shared" si="39"/>
        <v>0.80450277193182063</v>
      </c>
      <c r="AD45">
        <f t="shared" si="40"/>
        <v>0.79598635154554875</v>
      </c>
      <c r="AE45">
        <f t="shared" si="41"/>
        <v>0.79962093224874631</v>
      </c>
    </row>
    <row r="46" spans="1:69" x14ac:dyDescent="0.25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69" x14ac:dyDescent="0.25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69" x14ac:dyDescent="0.25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8" x14ac:dyDescent="0.25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8" x14ac:dyDescent="0.25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8" x14ac:dyDescent="0.25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8" x14ac:dyDescent="0.25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8" x14ac:dyDescent="0.25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8" x14ac:dyDescent="0.25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8" x14ac:dyDescent="0.25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8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8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  <c r="R57">
        <f>C56+E56-F56-G56-H56+I56-C65-E65+F65+G65+H65-I65-J65</f>
        <v>-3.2848999999999773</v>
      </c>
    </row>
    <row r="58" spans="1:18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8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8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8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8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  <c r="R62">
        <f>I65-J65</f>
        <v>158.35680000000002</v>
      </c>
    </row>
    <row r="63" spans="1:18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8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8" x14ac:dyDescent="0.25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  <c r="R65">
        <f>I56-I65+J65</f>
        <v>-1.3443000000000198</v>
      </c>
    </row>
    <row r="66" spans="1:18" x14ac:dyDescent="0.25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8" x14ac:dyDescent="0.25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8" x14ac:dyDescent="0.25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8" x14ac:dyDescent="0.25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8" x14ac:dyDescent="0.25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8" x14ac:dyDescent="0.25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8" x14ac:dyDescent="0.25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8" x14ac:dyDescent="0.25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8" x14ac:dyDescent="0.25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8" x14ac:dyDescent="0.25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8" x14ac:dyDescent="0.25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8" x14ac:dyDescent="0.25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8" x14ac:dyDescent="0.25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8" x14ac:dyDescent="0.25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8" x14ac:dyDescent="0.25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8" x14ac:dyDescent="0.25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8" x14ac:dyDescent="0.25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8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  <c r="R83">
        <f>I83-I92+J92</f>
        <v>1.209999999998379E-2</v>
      </c>
    </row>
    <row r="84" spans="1:18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8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8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8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8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8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8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8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8" x14ac:dyDescent="0.25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8" x14ac:dyDescent="0.25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8" x14ac:dyDescent="0.25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8" x14ac:dyDescent="0.25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8" x14ac:dyDescent="0.25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46C1-59B1-496A-9DC3-BE50B598EBEC}">
  <dimension ref="A1:BQ109"/>
  <sheetViews>
    <sheetView topLeftCell="A37" zoomScale="85" zoomScaleNormal="85" workbookViewId="0">
      <selection activeCell="S58" sqref="S58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35</v>
      </c>
      <c r="V1" t="s">
        <v>28</v>
      </c>
      <c r="W1" s="14" t="s">
        <v>38</v>
      </c>
      <c r="Y1" s="16" t="s">
        <v>45</v>
      </c>
      <c r="AC1" s="17" t="s">
        <v>46</v>
      </c>
    </row>
    <row r="2" spans="1:52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U2" s="12" t="s">
        <v>34</v>
      </c>
      <c r="V2" s="8" t="s">
        <v>29</v>
      </c>
      <c r="W2" s="9" t="s">
        <v>30</v>
      </c>
      <c r="X2" s="10" t="s">
        <v>31</v>
      </c>
      <c r="Y2" s="8" t="s">
        <v>29</v>
      </c>
      <c r="Z2" s="9" t="s">
        <v>30</v>
      </c>
      <c r="AA2" s="10" t="s">
        <v>31</v>
      </c>
      <c r="AC2" s="8" t="s">
        <v>29</v>
      </c>
      <c r="AD2" s="9" t="s">
        <v>30</v>
      </c>
      <c r="AE2" s="10" t="s">
        <v>31</v>
      </c>
      <c r="AF2" s="8" t="s">
        <v>29</v>
      </c>
      <c r="AG2" s="9" t="s">
        <v>30</v>
      </c>
      <c r="AH2" s="10" t="s">
        <v>31</v>
      </c>
    </row>
    <row r="3" spans="1:52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R3" t="s">
        <v>42</v>
      </c>
      <c r="S3">
        <v>0.95</v>
      </c>
      <c r="U3">
        <v>-29</v>
      </c>
      <c r="V3">
        <f>C11+(E11*$S$4*$S$5)-F11/$S$3/$S$4-G11-H11/$S$3/$S$4</f>
        <v>181.13756587080277</v>
      </c>
      <c r="W3">
        <f t="shared" ref="W3:W11" si="0">C20+(E20*$S$4*$S$5)-F20/$S$3/$S$4-G20-H20/$S$3/$S$4</f>
        <v>171.84895145773527</v>
      </c>
      <c r="X3">
        <f>C2+(E2*$S$4*$S$5)-F2/$S$3/$S$4-G2-H2/$S$3/$S$4</f>
        <v>175.06425550511426</v>
      </c>
      <c r="Y3">
        <f>V3/((100*C11)/D11-I11)</f>
        <v>0.63727522042552254</v>
      </c>
      <c r="Z3">
        <f>W3/((100*C20)/D20-I20)</f>
        <v>0.62615689934884866</v>
      </c>
      <c r="AA3">
        <f>X3/((C2*100)/D2-I2)</f>
        <v>0.63051292317147878</v>
      </c>
      <c r="AC3">
        <f>(V3+I11)/(100*C11/D11)</f>
        <v>0.7678784383951931</v>
      </c>
      <c r="AD3">
        <f>(W3+I20)/(100*C20/D20)</f>
        <v>0.76145905232352507</v>
      </c>
      <c r="AE3">
        <f t="shared" ref="AE3:AE10" si="1">(X3+I2)/(100*C2/D2)</f>
        <v>0.7639810595067742</v>
      </c>
      <c r="AF3">
        <f>B11</f>
        <v>0.88970000000000005</v>
      </c>
      <c r="AG3">
        <f>B20</f>
        <v>0.84547000000000005</v>
      </c>
      <c r="AH3">
        <f t="shared" ref="AH3:AH11" si="2">B2</f>
        <v>0.85985999999999996</v>
      </c>
    </row>
    <row r="4" spans="1:52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R4" t="s">
        <v>43</v>
      </c>
      <c r="S4">
        <v>0.99</v>
      </c>
      <c r="U4">
        <v>-25</v>
      </c>
      <c r="V4">
        <f t="shared" ref="V4:V11" si="3">C12+(E12*$S$4*$S$5)-F12/$S$3/$S$4-G12-H12/$S$3/$S$4</f>
        <v>194.11196124921852</v>
      </c>
      <c r="W4">
        <f t="shared" si="0"/>
        <v>183.09151329886231</v>
      </c>
      <c r="X4">
        <f t="shared" ref="X4:X11" si="4">C3+(E3*$S$4*$S$5)-F3/$S$3/$S$4-G3-H3/$S$3/$S$4</f>
        <v>187.45722067174907</v>
      </c>
      <c r="Y4">
        <f t="shared" ref="Y4:Y11" si="5">V4/((100*C12)/D12-I12)</f>
        <v>0.65147523351187631</v>
      </c>
      <c r="Z4">
        <f t="shared" ref="Z4:Z11" si="6">W4/((100*C21)/D21-I21)</f>
        <v>0.64264883639296344</v>
      </c>
      <c r="AA4">
        <f t="shared" ref="AA4:AA11" si="7">X4/((C3*100)/D3-I3)</f>
        <v>0.64701713584893716</v>
      </c>
      <c r="AC4">
        <f t="shared" ref="AC4:AC11" si="8">(V4+I12)/(100*C12/D12)</f>
        <v>0.77648425035803914</v>
      </c>
      <c r="AD4">
        <f t="shared" ref="AD4:AD11" si="9">(W4+I21)/(100*C21/D21)</f>
        <v>0.77221415805151805</v>
      </c>
      <c r="AE4">
        <f t="shared" si="1"/>
        <v>0.77440816895601972</v>
      </c>
      <c r="AF4">
        <f t="shared" ref="AF4:AF11" si="10">B12</f>
        <v>0.94932000000000005</v>
      </c>
      <c r="AG4">
        <f t="shared" ref="AG4:AG11" si="11">B21</f>
        <v>0.89854999999999996</v>
      </c>
      <c r="AH4">
        <f t="shared" si="2"/>
        <v>0.91771000000000003</v>
      </c>
    </row>
    <row r="5" spans="1:52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R5" t="s">
        <v>44</v>
      </c>
      <c r="S5">
        <v>0.98</v>
      </c>
      <c r="U5">
        <v>-20</v>
      </c>
      <c r="V5">
        <f t="shared" si="3"/>
        <v>204.62960565255716</v>
      </c>
      <c r="W5">
        <f t="shared" si="0"/>
        <v>192.55987331577887</v>
      </c>
      <c r="X5">
        <f t="shared" si="4"/>
        <v>197.85202699937264</v>
      </c>
      <c r="Y5">
        <f t="shared" si="5"/>
        <v>0.66107635839379497</v>
      </c>
      <c r="Z5">
        <f t="shared" si="6"/>
        <v>0.65834264504396944</v>
      </c>
      <c r="AA5">
        <f t="shared" si="7"/>
        <v>0.66122196160902258</v>
      </c>
      <c r="AC5">
        <f t="shared" si="8"/>
        <v>0.78195269602747575</v>
      </c>
      <c r="AD5">
        <f t="shared" si="9"/>
        <v>0.78218137378664865</v>
      </c>
      <c r="AE5">
        <f t="shared" si="1"/>
        <v>0.78318443733754983</v>
      </c>
      <c r="AF5">
        <f t="shared" si="10"/>
        <v>0.98975999999999997</v>
      </c>
      <c r="AG5">
        <f t="shared" si="11"/>
        <v>0.93374000000000001</v>
      </c>
      <c r="AH5">
        <f t="shared" si="2"/>
        <v>0.95733000000000001</v>
      </c>
    </row>
    <row r="6" spans="1:52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U6">
        <v>-15</v>
      </c>
      <c r="V6">
        <f t="shared" si="3"/>
        <v>205.80322292069113</v>
      </c>
      <c r="W6">
        <f t="shared" si="0"/>
        <v>192.51648191266347</v>
      </c>
      <c r="X6">
        <f t="shared" si="4"/>
        <v>198.48648515336524</v>
      </c>
      <c r="Y6">
        <f t="shared" si="5"/>
        <v>0.67205592223509536</v>
      </c>
      <c r="Z6">
        <f t="shared" si="6"/>
        <v>0.66723635386029967</v>
      </c>
      <c r="AA6">
        <f t="shared" si="7"/>
        <v>0.67130130649635533</v>
      </c>
      <c r="AC6">
        <f t="shared" si="8"/>
        <v>0.78985482860597078</v>
      </c>
      <c r="AD6">
        <f t="shared" si="9"/>
        <v>0.78859812531228657</v>
      </c>
      <c r="AE6">
        <f t="shared" si="1"/>
        <v>0.79045599530444199</v>
      </c>
      <c r="AF6">
        <f t="shared" si="10"/>
        <v>0.98258999999999996</v>
      </c>
      <c r="AG6">
        <f t="shared" si="11"/>
        <v>0.92064000000000001</v>
      </c>
      <c r="AH6">
        <f t="shared" si="2"/>
        <v>0.94764999999999999</v>
      </c>
    </row>
    <row r="7" spans="1:52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U7">
        <v>-10</v>
      </c>
      <c r="V7">
        <f t="shared" si="3"/>
        <v>206.70938820699629</v>
      </c>
      <c r="W7">
        <f t="shared" si="0"/>
        <v>192.14627973138758</v>
      </c>
      <c r="X7">
        <f t="shared" si="4"/>
        <v>198.83285532277509</v>
      </c>
      <c r="Y7">
        <f t="shared" si="5"/>
        <v>0.68267668387514757</v>
      </c>
      <c r="Z7">
        <f t="shared" si="6"/>
        <v>0.67547589713598311</v>
      </c>
      <c r="AA7">
        <f t="shared" si="7"/>
        <v>0.68073926798168138</v>
      </c>
      <c r="AC7">
        <f t="shared" si="8"/>
        <v>0.79753129889575192</v>
      </c>
      <c r="AD7">
        <f t="shared" si="9"/>
        <v>0.79460278236274062</v>
      </c>
      <c r="AE7">
        <f t="shared" si="1"/>
        <v>0.79729374357630034</v>
      </c>
      <c r="AF7">
        <f t="shared" si="10"/>
        <v>0.97457000000000005</v>
      </c>
      <c r="AG7">
        <f t="shared" si="11"/>
        <v>0.90629999999999999</v>
      </c>
      <c r="AH7">
        <f t="shared" si="2"/>
        <v>0.93705000000000005</v>
      </c>
    </row>
    <row r="8" spans="1:52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U8">
        <v>-5</v>
      </c>
      <c r="V8">
        <f t="shared" si="3"/>
        <v>207.99066046324296</v>
      </c>
      <c r="W8">
        <f t="shared" si="0"/>
        <v>192.54675085735249</v>
      </c>
      <c r="X8">
        <f t="shared" si="4"/>
        <v>199.70820992674109</v>
      </c>
      <c r="Y8">
        <f t="shared" si="5"/>
        <v>0.69069035173488935</v>
      </c>
      <c r="Z8">
        <f t="shared" si="6"/>
        <v>0.68180325188015267</v>
      </c>
      <c r="AA8">
        <f t="shared" si="7"/>
        <v>0.68802044051979483</v>
      </c>
      <c r="AC8">
        <f t="shared" si="8"/>
        <v>0.80310312193309097</v>
      </c>
      <c r="AD8">
        <f t="shared" si="9"/>
        <v>0.79884781912893921</v>
      </c>
      <c r="AE8">
        <f t="shared" si="1"/>
        <v>0.80228865312812969</v>
      </c>
      <c r="AF8">
        <f t="shared" si="10"/>
        <v>0.97009999999999996</v>
      </c>
      <c r="AG8">
        <f t="shared" si="11"/>
        <v>0.89702000000000004</v>
      </c>
      <c r="AH8">
        <f t="shared" si="2"/>
        <v>0.93044000000000004</v>
      </c>
    </row>
    <row r="9" spans="1:52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U9">
        <v>0</v>
      </c>
      <c r="V9">
        <f t="shared" si="3"/>
        <v>207.30382832143539</v>
      </c>
      <c r="W9">
        <f t="shared" si="0"/>
        <v>190.90514251236573</v>
      </c>
      <c r="X9">
        <f t="shared" si="4"/>
        <v>198.73947885409888</v>
      </c>
      <c r="Y9">
        <f t="shared" si="5"/>
        <v>0.69894294507779942</v>
      </c>
      <c r="Z9">
        <f t="shared" si="6"/>
        <v>0.6884222522018929</v>
      </c>
      <c r="AA9">
        <f>X9/((C8*100)/D8-I8)</f>
        <v>0.69554448470388708</v>
      </c>
      <c r="AC9">
        <f t="shared" si="8"/>
        <v>0.80950906200284012</v>
      </c>
      <c r="AD9">
        <f t="shared" si="9"/>
        <v>0.80406357375494109</v>
      </c>
      <c r="AE9">
        <f t="shared" si="1"/>
        <v>0.80809278865932643</v>
      </c>
      <c r="AF9">
        <f t="shared" si="10"/>
        <v>0.96735000000000004</v>
      </c>
      <c r="AG9">
        <f t="shared" si="11"/>
        <v>0.88851000000000002</v>
      </c>
      <c r="AH9">
        <f t="shared" si="2"/>
        <v>0.92576999999999998</v>
      </c>
      <c r="AZ9" s="15" t="s">
        <v>47</v>
      </c>
    </row>
    <row r="10" spans="1:52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U10">
        <v>5</v>
      </c>
      <c r="V10">
        <f t="shared" si="3"/>
        <v>202.63307467695907</v>
      </c>
      <c r="W10">
        <f t="shared" si="0"/>
        <v>186.55848400231793</v>
      </c>
      <c r="X10">
        <f t="shared" si="4"/>
        <v>194.29244468757045</v>
      </c>
      <c r="Y10">
        <f t="shared" si="5"/>
        <v>0.70760875605892049</v>
      </c>
      <c r="Z10">
        <f t="shared" si="6"/>
        <v>0.69704237409272329</v>
      </c>
      <c r="AA10">
        <f t="shared" si="7"/>
        <v>0.7042625250155683</v>
      </c>
      <c r="AC10">
        <f t="shared" si="8"/>
        <v>0.8173642963609774</v>
      </c>
      <c r="AD10">
        <f t="shared" si="9"/>
        <v>0.81183865049626569</v>
      </c>
      <c r="AE10">
        <f t="shared" si="1"/>
        <v>0.81593961541559257</v>
      </c>
      <c r="AF10">
        <f t="shared" si="10"/>
        <v>0.96772000000000002</v>
      </c>
      <c r="AG10">
        <f t="shared" si="11"/>
        <v>0.88778999999999997</v>
      </c>
      <c r="AH10">
        <f t="shared" si="2"/>
        <v>0.92593999999999999</v>
      </c>
    </row>
    <row r="11" spans="1:52" x14ac:dyDescent="0.25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U11">
        <v>8</v>
      </c>
      <c r="V11">
        <f t="shared" si="3"/>
        <v>199.3803393126741</v>
      </c>
      <c r="W11">
        <f t="shared" si="0"/>
        <v>183.51218675597025</v>
      </c>
      <c r="X11">
        <f t="shared" si="4"/>
        <v>191.17246153573632</v>
      </c>
      <c r="Y11">
        <f t="shared" si="5"/>
        <v>0.71077472690213972</v>
      </c>
      <c r="Z11">
        <f t="shared" si="6"/>
        <v>0.69987972104010887</v>
      </c>
      <c r="AA11">
        <f t="shared" si="7"/>
        <v>0.70722919011666807</v>
      </c>
      <c r="AC11">
        <f t="shared" si="8"/>
        <v>0.82048143325872613</v>
      </c>
      <c r="AD11">
        <f t="shared" si="9"/>
        <v>0.81476468431814286</v>
      </c>
      <c r="AE11">
        <f>(X11+I10)/(100*C10/D10)</f>
        <v>0.81892324418297935</v>
      </c>
      <c r="AF11">
        <f t="shared" si="10"/>
        <v>0.96652000000000005</v>
      </c>
      <c r="AG11">
        <f t="shared" si="11"/>
        <v>0.88644999999999996</v>
      </c>
      <c r="AH11">
        <f t="shared" si="2"/>
        <v>0.92483000000000004</v>
      </c>
    </row>
    <row r="12" spans="1:52" x14ac:dyDescent="0.25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U12" s="13" t="s">
        <v>36</v>
      </c>
    </row>
    <row r="13" spans="1:52" x14ac:dyDescent="0.25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U13" s="13" t="s">
        <v>37</v>
      </c>
      <c r="W13" s="14" t="s">
        <v>38</v>
      </c>
    </row>
    <row r="14" spans="1:52" ht="30" x14ac:dyDescent="0.25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V14" s="8" t="s">
        <v>29</v>
      </c>
      <c r="W14" s="9" t="s">
        <v>30</v>
      </c>
      <c r="X14" s="10" t="s">
        <v>31</v>
      </c>
    </row>
    <row r="15" spans="1:52" x14ac:dyDescent="0.25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U15">
        <v>-29</v>
      </c>
      <c r="V15">
        <f>C65+(E65*$S$4*$S$5)-F65/$S$3/$S$4-G65-H65/$S$3/$S$4</f>
        <v>204.68195662635833</v>
      </c>
      <c r="W15">
        <f>C74+(E74*$S$4*$S$5)-F74/$S$3/$S$4-G74-H74/$S$3/$S$4</f>
        <v>204.9378109421159</v>
      </c>
      <c r="X15">
        <f>C56+(E56*$S$4*$S$5)-F56/$S$3/$S$4-G56-H56/$S$3/$S$4</f>
        <v>205.13768958891018</v>
      </c>
      <c r="Y15">
        <f>V15/((100*C65)/D65-I65)</f>
        <v>0.63122232116501797</v>
      </c>
      <c r="Z15">
        <f>W15/((100*C74)/D74-I74)</f>
        <v>0.62011930570106699</v>
      </c>
      <c r="AA15">
        <f>X15/((100*C56)/D56-I56)</f>
        <v>0.62325556396576853</v>
      </c>
      <c r="AC15">
        <f>(V15+I65)/(100*C65/D65)</f>
        <v>0.75402541189716665</v>
      </c>
      <c r="AD15">
        <f>(W15+I74)/(100*C74/D74)</f>
        <v>0.74176062171081458</v>
      </c>
      <c r="AE15">
        <f>(X15+I56)/(100*C56/D56)</f>
        <v>0.74493284017830408</v>
      </c>
    </row>
    <row r="16" spans="1:52" x14ac:dyDescent="0.25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U16">
        <v>-25</v>
      </c>
      <c r="V16">
        <f t="shared" ref="V16:V23" si="12">C66+(E66*$S$4*$S$5)-F66/$S$3/$S$4-G66-H66/$S$3/$S$4</f>
        <v>204.80623081123869</v>
      </c>
      <c r="W16">
        <f t="shared" ref="W16:W23" si="13">C75+(E75*$S$4*$S$5)-F75/$S$3/$S$4-G75-H75/$S$3/$S$4</f>
        <v>204.89904755580011</v>
      </c>
      <c r="X16">
        <f t="shared" ref="X16:X23" si="14">C57+(E57*$S$4*$S$5)-F57/$S$3/$S$4-G57-H57/$S$3/$S$4</f>
        <v>205.12811200461454</v>
      </c>
      <c r="Y16">
        <f t="shared" ref="Y16:Y23" si="15">V16/((100*C66)/D66-I66)</f>
        <v>0.64532440104412825</v>
      </c>
      <c r="Z16">
        <f t="shared" ref="Z16:Z23" si="16">W16/((100*C75)/D75-I75)</f>
        <v>0.63239564563661654</v>
      </c>
      <c r="AA16">
        <f t="shared" ref="AA16:AA23" si="17">X16/((100*C57)/D57-I57)</f>
        <v>0.63615415876698722</v>
      </c>
      <c r="AC16">
        <f t="shared" ref="AC16:AC23" si="18">(V16+I66)/(100*C66/D66)</f>
        <v>0.76841581335029352</v>
      </c>
      <c r="AD16">
        <f t="shared" ref="AD16:AD23" si="19">(W16+I75)/(100*C75/D75)</f>
        <v>0.75495591266061823</v>
      </c>
      <c r="AE16">
        <f t="shared" ref="AE16:AE23" si="20">(X16+I57)/(100*C57/D57)</f>
        <v>0.75862474836327864</v>
      </c>
    </row>
    <row r="17" spans="1:34" x14ac:dyDescent="0.25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U17">
        <v>-20</v>
      </c>
      <c r="V17">
        <f t="shared" si="12"/>
        <v>206.71635933925569</v>
      </c>
      <c r="W17">
        <f t="shared" si="13"/>
        <v>206.76658686473155</v>
      </c>
      <c r="X17">
        <f t="shared" si="14"/>
        <v>206.94935951134502</v>
      </c>
      <c r="Y17">
        <f t="shared" si="15"/>
        <v>0.66173109530430652</v>
      </c>
      <c r="Z17">
        <f t="shared" si="16"/>
        <v>0.64687664880420848</v>
      </c>
      <c r="AA17">
        <f t="shared" si="17"/>
        <v>0.65157412488013533</v>
      </c>
      <c r="AC17">
        <f t="shared" si="18"/>
        <v>0.78253968471727842</v>
      </c>
      <c r="AD17">
        <f t="shared" si="19"/>
        <v>0.76772099682017003</v>
      </c>
      <c r="AE17">
        <f t="shared" si="20"/>
        <v>0.77226211226929653</v>
      </c>
    </row>
    <row r="18" spans="1:34" x14ac:dyDescent="0.25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U18">
        <v>-15</v>
      </c>
      <c r="V18">
        <f t="shared" si="12"/>
        <v>209.4151269300053</v>
      </c>
      <c r="W18">
        <f t="shared" si="13"/>
        <v>209.63641002190323</v>
      </c>
      <c r="X18">
        <f t="shared" si="14"/>
        <v>209.69488283053695</v>
      </c>
      <c r="Y18">
        <f t="shared" si="15"/>
        <v>0.67006934394009943</v>
      </c>
      <c r="Z18">
        <f t="shared" si="16"/>
        <v>0.65461863426050182</v>
      </c>
      <c r="AA18">
        <f t="shared" si="17"/>
        <v>0.65993888017537883</v>
      </c>
      <c r="AC18">
        <f t="shared" si="18"/>
        <v>0.78778236955530279</v>
      </c>
      <c r="AD18">
        <f t="shared" si="19"/>
        <v>0.77236043717341452</v>
      </c>
      <c r="AE18">
        <f t="shared" si="20"/>
        <v>0.77761187775024698</v>
      </c>
    </row>
    <row r="19" spans="1:34" x14ac:dyDescent="0.25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U19">
        <v>-10</v>
      </c>
      <c r="V19">
        <f t="shared" si="12"/>
        <v>212.01636941304622</v>
      </c>
      <c r="W19">
        <f t="shared" si="13"/>
        <v>212.36562584072303</v>
      </c>
      <c r="X19">
        <f t="shared" si="14"/>
        <v>212.3005749713769</v>
      </c>
      <c r="Y19">
        <f t="shared" si="15"/>
        <v>0.67773289481946619</v>
      </c>
      <c r="Z19">
        <f t="shared" si="16"/>
        <v>0.66155279172599935</v>
      </c>
      <c r="AA19">
        <f t="shared" si="17"/>
        <v>0.66751247292528593</v>
      </c>
      <c r="AC19">
        <f t="shared" si="18"/>
        <v>0.79255801691449757</v>
      </c>
      <c r="AD19">
        <f t="shared" si="19"/>
        <v>0.7764470006845432</v>
      </c>
      <c r="AE19">
        <f t="shared" si="20"/>
        <v>0.78241097181044472</v>
      </c>
    </row>
    <row r="20" spans="1:34" x14ac:dyDescent="0.25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U20">
        <v>-5</v>
      </c>
      <c r="V20">
        <f t="shared" si="12"/>
        <v>214.11854247688464</v>
      </c>
      <c r="W20">
        <f t="shared" si="13"/>
        <v>214.60069629685273</v>
      </c>
      <c r="X20">
        <f t="shared" si="14"/>
        <v>214.41340557814991</v>
      </c>
      <c r="Y20">
        <f t="shared" si="15"/>
        <v>0.68323049080831966</v>
      </c>
      <c r="Z20">
        <f t="shared" si="16"/>
        <v>0.6663867192119648</v>
      </c>
      <c r="AA20">
        <f t="shared" si="17"/>
        <v>0.67298351536860157</v>
      </c>
      <c r="AC20">
        <f t="shared" si="18"/>
        <v>0.79588664421401778</v>
      </c>
      <c r="AD20">
        <f t="shared" si="19"/>
        <v>0.77910334625961197</v>
      </c>
      <c r="AE20">
        <f t="shared" si="20"/>
        <v>0.78578091179149601</v>
      </c>
    </row>
    <row r="21" spans="1:34" x14ac:dyDescent="0.25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U21">
        <v>0</v>
      </c>
      <c r="V21">
        <f t="shared" si="12"/>
        <v>213.88619119687402</v>
      </c>
      <c r="W21">
        <f t="shared" si="13"/>
        <v>214.45712087775649</v>
      </c>
      <c r="X21">
        <f t="shared" si="14"/>
        <v>214.17359702034025</v>
      </c>
      <c r="Y21">
        <f t="shared" si="15"/>
        <v>0.68929150103021086</v>
      </c>
      <c r="Z21">
        <f t="shared" si="16"/>
        <v>0.67141620609850039</v>
      </c>
      <c r="AA21">
        <f t="shared" si="17"/>
        <v>0.67883262410718481</v>
      </c>
      <c r="AC21">
        <f t="shared" si="18"/>
        <v>0.80042015506791642</v>
      </c>
      <c r="AD21">
        <f t="shared" si="19"/>
        <v>0.78274062985980564</v>
      </c>
      <c r="AE21">
        <f t="shared" si="20"/>
        <v>0.79024207756967935</v>
      </c>
    </row>
    <row r="22" spans="1:34" x14ac:dyDescent="0.25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U22">
        <v>5</v>
      </c>
      <c r="V22">
        <f t="shared" si="12"/>
        <v>208.93954138440188</v>
      </c>
      <c r="W22">
        <f t="shared" si="13"/>
        <v>209.32393883097291</v>
      </c>
      <c r="X22">
        <f t="shared" si="14"/>
        <v>209.09347165135563</v>
      </c>
      <c r="Y22">
        <f t="shared" si="15"/>
        <v>0.69617783250292797</v>
      </c>
      <c r="Z22">
        <f t="shared" si="16"/>
        <v>0.67738734470300876</v>
      </c>
      <c r="AA22">
        <f t="shared" si="17"/>
        <v>0.68570725290387591</v>
      </c>
      <c r="AC22">
        <f t="shared" si="18"/>
        <v>0.80694363983354001</v>
      </c>
      <c r="AD22">
        <f t="shared" si="19"/>
        <v>0.78892955354201033</v>
      </c>
      <c r="AE22">
        <f t="shared" si="20"/>
        <v>0.79709147270920655</v>
      </c>
    </row>
    <row r="23" spans="1:34" x14ac:dyDescent="0.25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U23">
        <v>8</v>
      </c>
      <c r="V23">
        <f t="shared" si="12"/>
        <v>205.84044595413076</v>
      </c>
      <c r="W23">
        <f t="shared" si="13"/>
        <v>206.15174615923445</v>
      </c>
      <c r="X23">
        <f t="shared" si="14"/>
        <v>205.95308292677296</v>
      </c>
      <c r="Y23">
        <f t="shared" si="15"/>
        <v>0.69851720076551271</v>
      </c>
      <c r="Z23">
        <f t="shared" si="16"/>
        <v>0.67936746025995587</v>
      </c>
      <c r="AA23">
        <f t="shared" si="17"/>
        <v>0.6880089886857067</v>
      </c>
      <c r="AC23">
        <f t="shared" si="18"/>
        <v>0.80938712451118211</v>
      </c>
      <c r="AD23">
        <f t="shared" si="19"/>
        <v>0.79125025383805747</v>
      </c>
      <c r="AE23">
        <f t="shared" si="20"/>
        <v>0.79962093224874631</v>
      </c>
    </row>
    <row r="24" spans="1:34" ht="60" x14ac:dyDescent="0.25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U24" s="12" t="s">
        <v>34</v>
      </c>
      <c r="V24" t="s">
        <v>40</v>
      </c>
      <c r="W24" t="s">
        <v>39</v>
      </c>
      <c r="AF24" t="s">
        <v>41</v>
      </c>
    </row>
    <row r="25" spans="1:34" ht="45" x14ac:dyDescent="0.25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V25" s="8" t="s">
        <v>29</v>
      </c>
      <c r="W25" s="9" t="s">
        <v>30</v>
      </c>
      <c r="X25" s="10" t="s">
        <v>31</v>
      </c>
      <c r="AF25" s="8" t="s">
        <v>29</v>
      </c>
      <c r="AG25" s="9" t="s">
        <v>30</v>
      </c>
      <c r="AH25" s="10" t="s">
        <v>31</v>
      </c>
    </row>
    <row r="26" spans="1:34" x14ac:dyDescent="0.25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U26">
        <v>-29</v>
      </c>
      <c r="V26">
        <f>C38+(E38*$S$4*$S$5)-F38/$S$3/$S$4-G38-H38/$S$3/$S$4</f>
        <v>184.05330477405636</v>
      </c>
      <c r="W26">
        <f>C47+(E47*$S$4*$S$5)-F47/$S$3/$S$4-G47-H47/$S$3/$S$4</f>
        <v>168.6457010564381</v>
      </c>
      <c r="X26">
        <f>C29+(E29*$S$4*$S$5)-F29/$S$3/$S$4-G29-H29/$S$3/$S$4</f>
        <v>175.06425550511426</v>
      </c>
      <c r="Y26">
        <f>V26/((100*C38/D38)-I38)</f>
        <v>0.64031932777279355</v>
      </c>
      <c r="Z26">
        <f>W26/((100*C47/D47)-I47)</f>
        <v>0.62247110446374132</v>
      </c>
      <c r="AA26">
        <f>X26/((100*C29/D29)-I29)</f>
        <v>0.63051292317147878</v>
      </c>
      <c r="AC26">
        <f>(V26+I38)/(100*C38/D38)</f>
        <v>0.76961810094997207</v>
      </c>
      <c r="AD26">
        <f>(W26+I47)/(100*C47/D47)</f>
        <v>0.75912209333464753</v>
      </c>
      <c r="AE26">
        <f>(X26+I29)/(100*C29/D29)</f>
        <v>0.7639810595067742</v>
      </c>
      <c r="AF26">
        <f>B38</f>
        <v>0.90378999999999998</v>
      </c>
      <c r="AG26">
        <f>B47</f>
        <v>0.82816000000000001</v>
      </c>
      <c r="AH26">
        <f t="shared" ref="AH26:AH34" si="21">B29</f>
        <v>0.85985999999999996</v>
      </c>
    </row>
    <row r="27" spans="1:34" x14ac:dyDescent="0.25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U27">
        <v>-25</v>
      </c>
      <c r="V27">
        <f t="shared" ref="V27:V34" si="22">C39+(E39*$S$4*$S$5)-F39/$S$3/$S$4-G39-H39/$S$3/$S$4</f>
        <v>197.25025370848482</v>
      </c>
      <c r="W27">
        <f t="shared" ref="W27:W34" si="23">C48+(E48*$S$4*$S$5)-F48/$S$3/$S$4-G48-H48/$S$3/$S$4</f>
        <v>179.49748157941522</v>
      </c>
      <c r="X27">
        <f t="shared" ref="X27:X34" si="24">C30+(E30*$S$4*$S$5)-F30/$S$3/$S$4-G30-H30/$S$3/$S$4</f>
        <v>187.45722067174907</v>
      </c>
      <c r="Y27">
        <f t="shared" ref="Y27:Y34" si="25">V27/((100*C39/D39)-I39)</f>
        <v>0.65248042391937944</v>
      </c>
      <c r="Z27">
        <f t="shared" ref="Z27:Z34" si="26">W27/((100*C48/D48)-I48)</f>
        <v>0.63896724151344675</v>
      </c>
      <c r="AA27">
        <f t="shared" ref="AA27:AA34" si="27">X27/((100*C30/D30)-I30)</f>
        <v>0.64701713584893716</v>
      </c>
      <c r="AC27">
        <f t="shared" ref="AC27:AC34" si="28">(V27+I39)/(100*C39/D39)</f>
        <v>0.77666496020045139</v>
      </c>
      <c r="AD27">
        <f t="shared" ref="AD27:AD34" si="29">(W27+I48)/(100*C48/D48)</f>
        <v>0.77002346627770135</v>
      </c>
      <c r="AE27">
        <f t="shared" ref="AE27:AE34" si="30">(X27+I30)/(100*C30/D30)</f>
        <v>0.77440816895601972</v>
      </c>
      <c r="AF27">
        <f t="shared" ref="AF27:AF34" si="31">B39</f>
        <v>0.96428999999999998</v>
      </c>
      <c r="AG27">
        <f t="shared" ref="AG27:AG34" si="32">B48</f>
        <v>0.88012000000000001</v>
      </c>
      <c r="AH27">
        <f t="shared" si="21"/>
        <v>0.91771000000000003</v>
      </c>
    </row>
    <row r="28" spans="1:34" x14ac:dyDescent="0.25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U28">
        <v>-20</v>
      </c>
      <c r="V28">
        <f t="shared" si="22"/>
        <v>207.57080379524723</v>
      </c>
      <c r="W28">
        <f t="shared" si="23"/>
        <v>189.54907736750664</v>
      </c>
      <c r="X28">
        <f t="shared" si="24"/>
        <v>197.85202699937264</v>
      </c>
      <c r="Y28">
        <f t="shared" si="25"/>
        <v>0.659115800964718</v>
      </c>
      <c r="Z28">
        <f t="shared" si="26"/>
        <v>0.65611510689638497</v>
      </c>
      <c r="AA28">
        <f t="shared" si="27"/>
        <v>0.66122196160902258</v>
      </c>
      <c r="AC28">
        <f t="shared" si="28"/>
        <v>0.77995885207952842</v>
      </c>
      <c r="AD28">
        <f t="shared" si="29"/>
        <v>0.78092984469300619</v>
      </c>
      <c r="AE28">
        <f t="shared" si="30"/>
        <v>0.78318443733754983</v>
      </c>
      <c r="AF28">
        <f t="shared" si="31"/>
        <v>1.0039800000000001</v>
      </c>
      <c r="AG28">
        <f t="shared" si="32"/>
        <v>0.91852999999999996</v>
      </c>
      <c r="AH28">
        <f t="shared" si="21"/>
        <v>0.95733000000000001</v>
      </c>
    </row>
    <row r="29" spans="1:34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U29">
        <v>-15</v>
      </c>
      <c r="V29">
        <f t="shared" si="22"/>
        <v>208.16932953729935</v>
      </c>
      <c r="W29">
        <f t="shared" si="23"/>
        <v>190.00899195213182</v>
      </c>
      <c r="X29">
        <f t="shared" si="24"/>
        <v>198.48648515336524</v>
      </c>
      <c r="Y29">
        <f t="shared" si="25"/>
        <v>0.67098092320379743</v>
      </c>
      <c r="Z29">
        <f t="shared" si="26"/>
        <v>0.66523452548879558</v>
      </c>
      <c r="AA29">
        <f t="shared" si="27"/>
        <v>0.67130130649635533</v>
      </c>
      <c r="AC29">
        <f t="shared" si="28"/>
        <v>0.78867167683584816</v>
      </c>
      <c r="AD29">
        <f t="shared" si="29"/>
        <v>0.78749609152617817</v>
      </c>
      <c r="AE29">
        <f t="shared" si="30"/>
        <v>0.79045599530444199</v>
      </c>
      <c r="AF29">
        <f t="shared" si="31"/>
        <v>0.99397999999999997</v>
      </c>
      <c r="AG29">
        <f t="shared" si="32"/>
        <v>0.90817000000000003</v>
      </c>
      <c r="AH29">
        <f t="shared" si="21"/>
        <v>0.94764999999999999</v>
      </c>
    </row>
    <row r="30" spans="1:34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U30">
        <v>-10</v>
      </c>
      <c r="V30">
        <f t="shared" si="22"/>
        <v>208.32387782870813</v>
      </c>
      <c r="W30">
        <f t="shared" si="23"/>
        <v>190.46445966704945</v>
      </c>
      <c r="X30">
        <f t="shared" si="24"/>
        <v>198.83285532277509</v>
      </c>
      <c r="Y30">
        <f t="shared" si="25"/>
        <v>0.68236503003602234</v>
      </c>
      <c r="Z30">
        <f t="shared" si="26"/>
        <v>0.67392605509727432</v>
      </c>
      <c r="AA30">
        <f t="shared" si="27"/>
        <v>0.68073926798168138</v>
      </c>
      <c r="AC30">
        <f t="shared" si="28"/>
        <v>0.79708685478183749</v>
      </c>
      <c r="AD30">
        <f t="shared" si="29"/>
        <v>0.793692117025805</v>
      </c>
      <c r="AE30">
        <f t="shared" si="30"/>
        <v>0.79729374357630034</v>
      </c>
      <c r="AF30">
        <f t="shared" si="31"/>
        <v>0.98236999999999997</v>
      </c>
      <c r="AG30">
        <f t="shared" si="32"/>
        <v>0.89790999999999999</v>
      </c>
      <c r="AH30">
        <f t="shared" si="21"/>
        <v>0.93705000000000005</v>
      </c>
    </row>
    <row r="31" spans="1:34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U31">
        <v>-5</v>
      </c>
      <c r="V31">
        <f t="shared" si="22"/>
        <v>208.97235463391814</v>
      </c>
      <c r="W31">
        <f t="shared" si="23"/>
        <v>191.53049741673581</v>
      </c>
      <c r="X31">
        <f t="shared" si="24"/>
        <v>199.70820992674109</v>
      </c>
      <c r="Y31">
        <f t="shared" si="25"/>
        <v>0.69054868591341478</v>
      </c>
      <c r="Z31">
        <f t="shared" si="26"/>
        <v>0.68077634733184389</v>
      </c>
      <c r="AA31">
        <f t="shared" si="27"/>
        <v>0.68802044051979483</v>
      </c>
      <c r="AC31">
        <f t="shared" si="28"/>
        <v>0.80287311649229887</v>
      </c>
      <c r="AD31">
        <f t="shared" si="29"/>
        <v>0.7982425476799323</v>
      </c>
      <c r="AE31">
        <f t="shared" si="30"/>
        <v>0.80228865312812969</v>
      </c>
      <c r="AF31">
        <f t="shared" si="31"/>
        <v>0.97487999999999997</v>
      </c>
      <c r="AG31">
        <f t="shared" si="32"/>
        <v>0.89212999999999998</v>
      </c>
      <c r="AH31">
        <f t="shared" si="21"/>
        <v>0.93044000000000004</v>
      </c>
    </row>
    <row r="32" spans="1:34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U32">
        <v>0</v>
      </c>
      <c r="V32">
        <f t="shared" si="22"/>
        <v>207.49408552382778</v>
      </c>
      <c r="W32">
        <f t="shared" si="23"/>
        <v>190.65547260060603</v>
      </c>
      <c r="X32">
        <f t="shared" si="24"/>
        <v>198.73947885409888</v>
      </c>
      <c r="Y32">
        <f t="shared" si="25"/>
        <v>0.69896666194111845</v>
      </c>
      <c r="Z32">
        <f t="shared" si="26"/>
        <v>0.68814470580930176</v>
      </c>
      <c r="AA32">
        <f t="shared" si="27"/>
        <v>0.69554448470388708</v>
      </c>
      <c r="AC32">
        <f t="shared" si="28"/>
        <v>0.80950618317979939</v>
      </c>
      <c r="AD32">
        <f t="shared" si="29"/>
        <v>0.80389674831266011</v>
      </c>
      <c r="AE32">
        <f t="shared" si="30"/>
        <v>0.80809278865932643</v>
      </c>
      <c r="AF32">
        <f t="shared" si="31"/>
        <v>0.96826999999999996</v>
      </c>
      <c r="AG32">
        <f t="shared" si="32"/>
        <v>0.88732</v>
      </c>
      <c r="AH32">
        <f t="shared" si="21"/>
        <v>0.92576999999999998</v>
      </c>
    </row>
    <row r="33" spans="1:69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U33">
        <v>5</v>
      </c>
      <c r="V33">
        <f t="shared" si="22"/>
        <v>202.63048659695909</v>
      </c>
      <c r="W33">
        <f t="shared" si="23"/>
        <v>186.51675310323233</v>
      </c>
      <c r="X33">
        <f t="shared" si="24"/>
        <v>194.29244468757045</v>
      </c>
      <c r="Y33">
        <f t="shared" si="25"/>
        <v>0.7076018519750249</v>
      </c>
      <c r="Z33">
        <f t="shared" si="26"/>
        <v>0.69699558826410846</v>
      </c>
      <c r="AA33">
        <f t="shared" si="27"/>
        <v>0.7042625250155683</v>
      </c>
      <c r="AC33">
        <f t="shared" si="28"/>
        <v>0.81735847754362922</v>
      </c>
      <c r="AD33">
        <f t="shared" si="29"/>
        <v>0.81181368398466858</v>
      </c>
      <c r="AE33">
        <f t="shared" si="30"/>
        <v>0.81593961541559257</v>
      </c>
      <c r="AF33">
        <f t="shared" si="31"/>
        <v>0.9677</v>
      </c>
      <c r="AG33">
        <f t="shared" si="32"/>
        <v>0.88761000000000001</v>
      </c>
      <c r="AH33">
        <f t="shared" si="21"/>
        <v>0.92593999999999999</v>
      </c>
    </row>
    <row r="34" spans="1:69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U34">
        <v>8</v>
      </c>
      <c r="V34">
        <f t="shared" si="22"/>
        <v>199.36299634771933</v>
      </c>
      <c r="W34">
        <f t="shared" si="23"/>
        <v>183.48669427890482</v>
      </c>
      <c r="X34">
        <f t="shared" si="24"/>
        <v>191.17246153573632</v>
      </c>
      <c r="Y34">
        <f t="shared" si="25"/>
        <v>0.710786297242883</v>
      </c>
      <c r="Z34">
        <f t="shared" si="26"/>
        <v>0.69985207796424598</v>
      </c>
      <c r="AA34">
        <f t="shared" si="27"/>
        <v>0.70722919011666807</v>
      </c>
      <c r="AC34">
        <f t="shared" si="28"/>
        <v>0.82049409726742539</v>
      </c>
      <c r="AD34">
        <f t="shared" si="29"/>
        <v>0.81474760902854582</v>
      </c>
      <c r="AE34">
        <f t="shared" si="30"/>
        <v>0.81892324418297935</v>
      </c>
      <c r="AF34">
        <f t="shared" si="31"/>
        <v>0.96643000000000001</v>
      </c>
      <c r="AG34">
        <f t="shared" si="32"/>
        <v>0.88631000000000004</v>
      </c>
      <c r="AH34">
        <f t="shared" si="21"/>
        <v>0.92483000000000004</v>
      </c>
    </row>
    <row r="35" spans="1:69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U35" s="13" t="s">
        <v>37</v>
      </c>
      <c r="W35" s="14" t="s">
        <v>38</v>
      </c>
    </row>
    <row r="36" spans="1:69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V36" s="8" t="s">
        <v>29</v>
      </c>
      <c r="W36" s="9" t="s">
        <v>30</v>
      </c>
      <c r="X36" s="10" t="s">
        <v>31</v>
      </c>
    </row>
    <row r="37" spans="1:69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U37">
        <v>-29</v>
      </c>
      <c r="V37">
        <f>C92+(E92*$S$4*$S$5)-F92/$S$3/$S$4-G92-H92/$S$3/$S$4</f>
        <v>204.73258640929294</v>
      </c>
      <c r="W37">
        <f>C101+(E101*$S$4*$S$5)-F101/$S$3/$S$4-G101-H101/$S$3/$S$4</f>
        <v>205.38528021550241</v>
      </c>
      <c r="X37">
        <f t="shared" ref="X37:X45" si="33">C83+(E83*$S$4*$S$5)-F83/$S$3/$S$4-G83-H83/$S$3/$S$4</f>
        <v>205.13768958891018</v>
      </c>
      <c r="Y37">
        <f>V37/((100*C92/D92)-I92)</f>
        <v>0.63027675779959025</v>
      </c>
      <c r="Z37">
        <f>W37/((100*C101/D101)-I101)</f>
        <v>0.61783487674910698</v>
      </c>
      <c r="AA37">
        <f>X37/((100*C83/D83)-I83)</f>
        <v>0.62325556396576853</v>
      </c>
      <c r="AC37">
        <f>(V37+I92)/(100*C92/D92)</f>
        <v>0.75296366415584848</v>
      </c>
      <c r="AD37">
        <f>(W37+I101)/(100*C101/D101)</f>
        <v>0.73867777440344184</v>
      </c>
      <c r="AE37">
        <f>(X37+I83)/(100*C83/D83)</f>
        <v>0.74493284017830408</v>
      </c>
    </row>
    <row r="38" spans="1:69" x14ac:dyDescent="0.25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U38">
        <v>-25</v>
      </c>
      <c r="V38">
        <f t="shared" ref="V38:V45" si="34">C93+(E93*$S$4*$S$5)-F93/$S$3/$S$4-G93-H93/$S$3/$S$4</f>
        <v>204.83557994426369</v>
      </c>
      <c r="W38">
        <f t="shared" ref="W38:W45" si="35">C102+(E102*$S$4*$S$5)-F102/$S$3/$S$4-G102-H102/$S$3/$S$4</f>
        <v>205.30467468478469</v>
      </c>
      <c r="X38">
        <f t="shared" si="33"/>
        <v>205.12811200461454</v>
      </c>
      <c r="Y38">
        <f t="shared" ref="Y38:Y45" si="36">V38/((100*C93/D93)-I93)</f>
        <v>0.64421803723670823</v>
      </c>
      <c r="Z38">
        <f t="shared" ref="Z38:Z45" si="37">W38/((100*C102/D102)-I102)</f>
        <v>0.62987091819139285</v>
      </c>
      <c r="AA38">
        <f t="shared" ref="AA38:AA44" si="38">X38/((100*C84/D84)-I84)</f>
        <v>0.63615415876698722</v>
      </c>
      <c r="AC38">
        <f t="shared" ref="AC38:AC45" si="39">(V38+I93)/(100*C93/D93)</f>
        <v>0.76726111236341743</v>
      </c>
      <c r="AD38">
        <f t="shared" ref="AD38:AD45" si="40">(W38+I102)/(100*C102/D102)</f>
        <v>0.7517935842518837</v>
      </c>
      <c r="AE38">
        <f t="shared" ref="AE38:AE45" si="41">(X38+I84)/(100*C84/D84)</f>
        <v>0.75862474836327864</v>
      </c>
    </row>
    <row r="39" spans="1:69" x14ac:dyDescent="0.25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U39">
        <v>-20</v>
      </c>
      <c r="V39">
        <f t="shared" si="34"/>
        <v>206.73876956439128</v>
      </c>
      <c r="W39">
        <f t="shared" si="35"/>
        <v>207.09041287151516</v>
      </c>
      <c r="X39">
        <f t="shared" si="33"/>
        <v>206.94935951134502</v>
      </c>
      <c r="Y39">
        <f t="shared" si="36"/>
        <v>0.66054702441581481</v>
      </c>
      <c r="Z39">
        <f t="shared" si="37"/>
        <v>0.6445165262407434</v>
      </c>
      <c r="AA39">
        <f t="shared" si="38"/>
        <v>0.65157412488013533</v>
      </c>
      <c r="AC39">
        <f t="shared" si="39"/>
        <v>0.78136361492294926</v>
      </c>
      <c r="AD39">
        <f t="shared" si="40"/>
        <v>0.76494473512045136</v>
      </c>
      <c r="AE39">
        <f t="shared" si="41"/>
        <v>0.77226211226929653</v>
      </c>
    </row>
    <row r="40" spans="1:69" x14ac:dyDescent="0.25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U40">
        <v>-15</v>
      </c>
      <c r="V40">
        <f t="shared" si="34"/>
        <v>209.4457014922063</v>
      </c>
      <c r="W40">
        <f t="shared" si="35"/>
        <v>209.8859612850186</v>
      </c>
      <c r="X40">
        <f t="shared" si="33"/>
        <v>209.69488283053695</v>
      </c>
      <c r="Y40">
        <f t="shared" si="36"/>
        <v>0.66893878948202556</v>
      </c>
      <c r="Z40">
        <f t="shared" si="37"/>
        <v>0.65277795079451062</v>
      </c>
      <c r="AA40">
        <f t="shared" si="38"/>
        <v>0.65993888017537883</v>
      </c>
      <c r="AC40">
        <f t="shared" si="39"/>
        <v>0.78666414112739802</v>
      </c>
      <c r="AD40">
        <f t="shared" si="40"/>
        <v>0.7702287429784167</v>
      </c>
      <c r="AE40">
        <f t="shared" si="41"/>
        <v>0.77761187775024698</v>
      </c>
    </row>
    <row r="41" spans="1:69" x14ac:dyDescent="0.25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U41">
        <v>-10</v>
      </c>
      <c r="V41">
        <f t="shared" si="34"/>
        <v>212.04621830313661</v>
      </c>
      <c r="W41">
        <f t="shared" si="35"/>
        <v>212.51484516163742</v>
      </c>
      <c r="X41">
        <f t="shared" si="33"/>
        <v>212.3005749713769</v>
      </c>
      <c r="Y41">
        <f t="shared" si="36"/>
        <v>0.6766289727520437</v>
      </c>
      <c r="Z41">
        <f t="shared" si="37"/>
        <v>0.66017434939423636</v>
      </c>
      <c r="AA41">
        <f t="shared" si="38"/>
        <v>0.66751247292528593</v>
      </c>
      <c r="AC41">
        <f t="shared" si="39"/>
        <v>0.79147847267217109</v>
      </c>
      <c r="AD41">
        <f t="shared" si="40"/>
        <v>0.77490977598335264</v>
      </c>
      <c r="AE41">
        <f t="shared" si="41"/>
        <v>0.78241097181044472</v>
      </c>
    </row>
    <row r="42" spans="1:69" ht="92.25" x14ac:dyDescent="1.35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U42">
        <v>-5</v>
      </c>
      <c r="V42">
        <f t="shared" si="34"/>
        <v>214.14173816844234</v>
      </c>
      <c r="W42">
        <f t="shared" si="35"/>
        <v>214.66872453483253</v>
      </c>
      <c r="X42">
        <f t="shared" si="33"/>
        <v>214.41340557814991</v>
      </c>
      <c r="Y42">
        <f t="shared" si="36"/>
        <v>0.68213804820602242</v>
      </c>
      <c r="Z42">
        <f t="shared" si="37"/>
        <v>0.66555241962353107</v>
      </c>
      <c r="AA42">
        <f t="shared" si="38"/>
        <v>0.67298351536860157</v>
      </c>
      <c r="AC42">
        <f t="shared" si="39"/>
        <v>0.79483248070319534</v>
      </c>
      <c r="AD42">
        <f t="shared" si="40"/>
        <v>0.77820304480643399</v>
      </c>
      <c r="AE42">
        <f t="shared" si="41"/>
        <v>0.78578091179149601</v>
      </c>
      <c r="AZ42" s="15" t="s">
        <v>48</v>
      </c>
      <c r="BQ42" t="s">
        <v>49</v>
      </c>
    </row>
    <row r="43" spans="1:69" x14ac:dyDescent="0.25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U43">
        <v>0</v>
      </c>
      <c r="V43">
        <f t="shared" si="34"/>
        <v>213.90995970200956</v>
      </c>
      <c r="W43">
        <f t="shared" si="35"/>
        <v>214.46359329849014</v>
      </c>
      <c r="X43">
        <f t="shared" si="33"/>
        <v>214.17359702034025</v>
      </c>
      <c r="Y43">
        <f t="shared" si="36"/>
        <v>0.68821987866160594</v>
      </c>
      <c r="Z43">
        <f t="shared" si="37"/>
        <v>0.67119628408150467</v>
      </c>
      <c r="AA43">
        <f t="shared" si="38"/>
        <v>0.67883262410718481</v>
      </c>
      <c r="AC43">
        <f t="shared" si="39"/>
        <v>0.79939768537464673</v>
      </c>
      <c r="AD43">
        <f t="shared" si="40"/>
        <v>0.78251741989436552</v>
      </c>
      <c r="AE43">
        <f t="shared" si="41"/>
        <v>0.79024207756967935</v>
      </c>
    </row>
    <row r="44" spans="1:69" x14ac:dyDescent="0.25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U44">
        <v>5</v>
      </c>
      <c r="V44">
        <f t="shared" si="34"/>
        <v>208.93968889229129</v>
      </c>
      <c r="W44">
        <f t="shared" si="35"/>
        <v>209.32306565097286</v>
      </c>
      <c r="X44">
        <f t="shared" si="33"/>
        <v>209.09347165135563</v>
      </c>
      <c r="Y44">
        <f t="shared" si="36"/>
        <v>0.69592557534079358</v>
      </c>
      <c r="Z44">
        <f t="shared" si="37"/>
        <v>0.67734813270361605</v>
      </c>
      <c r="AA44">
        <f t="shared" si="38"/>
        <v>0.68570725290387591</v>
      </c>
      <c r="AC44">
        <f t="shared" si="39"/>
        <v>0.80671317610387805</v>
      </c>
      <c r="AD44">
        <f t="shared" si="40"/>
        <v>0.78889255912733247</v>
      </c>
      <c r="AE44">
        <f t="shared" si="41"/>
        <v>0.79709147270920655</v>
      </c>
    </row>
    <row r="45" spans="1:69" x14ac:dyDescent="0.25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U45">
        <v>8</v>
      </c>
      <c r="V45">
        <f t="shared" si="34"/>
        <v>205.83676850055286</v>
      </c>
      <c r="W45">
        <f t="shared" si="35"/>
        <v>206.15425937281231</v>
      </c>
      <c r="X45">
        <f t="shared" si="33"/>
        <v>205.95308292677296</v>
      </c>
      <c r="Y45">
        <f t="shared" si="36"/>
        <v>0.69855070953149612</v>
      </c>
      <c r="Z45">
        <f t="shared" si="37"/>
        <v>0.67933857937339603</v>
      </c>
      <c r="AA45">
        <f>X45/((100*C91/D91)-I91)</f>
        <v>0.6880089886857067</v>
      </c>
      <c r="AC45">
        <f t="shared" si="39"/>
        <v>0.80942085782219997</v>
      </c>
      <c r="AD45">
        <f t="shared" si="40"/>
        <v>0.79122003011125985</v>
      </c>
      <c r="AE45">
        <f t="shared" si="41"/>
        <v>0.79962093224874631</v>
      </c>
    </row>
    <row r="46" spans="1:69" x14ac:dyDescent="0.25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69" x14ac:dyDescent="0.25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69" x14ac:dyDescent="0.25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25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25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25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25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25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25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25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BAC-B007-4FA6-90BB-331701001455}">
  <sheetPr codeName="Лист7"/>
  <dimension ref="A1:BA109"/>
  <sheetViews>
    <sheetView zoomScale="55" zoomScaleNormal="55" workbookViewId="0">
      <selection sqref="A1:Q109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5" width="33.7109375" customWidth="1"/>
    <col min="33" max="34" width="15.28515625" customWidth="1"/>
    <col min="35" max="35" width="15" customWidth="1"/>
  </cols>
  <sheetData>
    <row r="1" spans="1:53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Z1" s="16" t="s">
        <v>45</v>
      </c>
      <c r="AD1" s="17" t="s">
        <v>46</v>
      </c>
    </row>
    <row r="2" spans="1:53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V2" s="12" t="s">
        <v>34</v>
      </c>
      <c r="W2" s="8" t="s">
        <v>29</v>
      </c>
      <c r="X2" s="9" t="s">
        <v>30</v>
      </c>
      <c r="Y2" s="10" t="s">
        <v>31</v>
      </c>
      <c r="Z2" s="8" t="s">
        <v>29</v>
      </c>
      <c r="AA2" s="9" t="s">
        <v>30</v>
      </c>
      <c r="AB2" s="10" t="s">
        <v>31</v>
      </c>
      <c r="AD2" s="8" t="s">
        <v>29</v>
      </c>
      <c r="AE2" s="9" t="s">
        <v>30</v>
      </c>
      <c r="AF2" s="10" t="s">
        <v>31</v>
      </c>
      <c r="AG2" s="8" t="s">
        <v>29</v>
      </c>
      <c r="AH2" s="9" t="s">
        <v>30</v>
      </c>
      <c r="AI2" s="10" t="s">
        <v>31</v>
      </c>
    </row>
    <row r="3" spans="1:53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S3" t="s">
        <v>42</v>
      </c>
      <c r="T3">
        <v>0.95</v>
      </c>
      <c r="V3">
        <v>-29</v>
      </c>
      <c r="W3">
        <f t="shared" ref="W3:W11" si="0">C11+(E11*$T$4*$T$5)-F11/$T$3/$T$4-G11-H11/$T$3/$T$4</f>
        <v>181.13756587080277</v>
      </c>
      <c r="X3">
        <f t="shared" ref="X3:X11" si="1">C20+(E20*$T$4*$T$5)-F20/$T$3/$T$4-G20-H20/$T$3/$T$4</f>
        <v>171.84895145773527</v>
      </c>
      <c r="Y3">
        <f t="shared" ref="Y3:Y11" si="2">C2+(E2*$T$4*$T$5)-F2/$T$3/$T$4-G2-H2/$T$3/$T$4</f>
        <v>175.06425550511426</v>
      </c>
      <c r="Z3">
        <f t="shared" ref="Z3:Z11" si="3">W3/((100*C11)/D11-I11)</f>
        <v>0.63727522042552254</v>
      </c>
      <c r="AA3">
        <f t="shared" ref="AA3:AA11" si="4">X3/((100*C20)/D20-I20)</f>
        <v>0.62615689934884866</v>
      </c>
      <c r="AB3">
        <f t="shared" ref="AB3:AB11" si="5">Y3/((C2*100)/D2-I2)</f>
        <v>0.63051292317147878</v>
      </c>
      <c r="AD3">
        <f t="shared" ref="AD3:AD11" si="6">(W3+I11)/(100*C11/D11)</f>
        <v>0.7678784383951931</v>
      </c>
      <c r="AE3">
        <f t="shared" ref="AE3:AE11" si="7">(X3+I20)/(100*C20/D20)</f>
        <v>0.76145905232352507</v>
      </c>
      <c r="AF3">
        <f t="shared" ref="AF3:AF11" si="8">(Y3+I2)/(100*C2/D2)</f>
        <v>0.7639810595067742</v>
      </c>
      <c r="AG3">
        <f t="shared" ref="AG3:AG11" si="9">B11</f>
        <v>0.88970000000000005</v>
      </c>
      <c r="AH3">
        <f t="shared" ref="AH3:AH11" si="10">B20</f>
        <v>0.84547000000000005</v>
      </c>
      <c r="AI3">
        <f t="shared" ref="AI3:AI11" si="11">B2</f>
        <v>0.85985999999999996</v>
      </c>
    </row>
    <row r="4" spans="1:53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S4" t="s">
        <v>43</v>
      </c>
      <c r="T4">
        <v>0.99</v>
      </c>
      <c r="V4">
        <v>-25</v>
      </c>
      <c r="W4">
        <f t="shared" si="0"/>
        <v>194.11196124921852</v>
      </c>
      <c r="X4">
        <f t="shared" si="1"/>
        <v>183.09151329886231</v>
      </c>
      <c r="Y4">
        <f t="shared" si="2"/>
        <v>187.45722067174907</v>
      </c>
      <c r="Z4">
        <f t="shared" si="3"/>
        <v>0.65147523351187631</v>
      </c>
      <c r="AA4">
        <f t="shared" si="4"/>
        <v>0.64264883639296344</v>
      </c>
      <c r="AB4">
        <f t="shared" si="5"/>
        <v>0.64701713584893716</v>
      </c>
      <c r="AD4">
        <f t="shared" si="6"/>
        <v>0.77648425035803914</v>
      </c>
      <c r="AE4">
        <f t="shared" si="7"/>
        <v>0.77221415805151805</v>
      </c>
      <c r="AF4">
        <f t="shared" si="8"/>
        <v>0.77440816895601972</v>
      </c>
      <c r="AG4">
        <f t="shared" si="9"/>
        <v>0.94932000000000005</v>
      </c>
      <c r="AH4">
        <f t="shared" si="10"/>
        <v>0.89854999999999996</v>
      </c>
      <c r="AI4">
        <f t="shared" si="11"/>
        <v>0.91771000000000003</v>
      </c>
    </row>
    <row r="5" spans="1:53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S5" t="s">
        <v>44</v>
      </c>
      <c r="T5">
        <v>0.98</v>
      </c>
      <c r="V5">
        <v>-20</v>
      </c>
      <c r="W5">
        <f t="shared" si="0"/>
        <v>204.62960565255716</v>
      </c>
      <c r="X5">
        <f t="shared" si="1"/>
        <v>192.55987331577887</v>
      </c>
      <c r="Y5">
        <f t="shared" si="2"/>
        <v>197.85202699937264</v>
      </c>
      <c r="Z5">
        <f t="shared" si="3"/>
        <v>0.66107635839379497</v>
      </c>
      <c r="AA5">
        <f t="shared" si="4"/>
        <v>0.65834264504396944</v>
      </c>
      <c r="AB5">
        <f t="shared" si="5"/>
        <v>0.66122196160902258</v>
      </c>
      <c r="AD5">
        <f t="shared" si="6"/>
        <v>0.78195269602747575</v>
      </c>
      <c r="AE5">
        <f t="shared" si="7"/>
        <v>0.78218137378664865</v>
      </c>
      <c r="AF5">
        <f t="shared" si="8"/>
        <v>0.78318443733754983</v>
      </c>
      <c r="AG5">
        <f t="shared" si="9"/>
        <v>0.98975999999999997</v>
      </c>
      <c r="AH5">
        <f t="shared" si="10"/>
        <v>0.93374000000000001</v>
      </c>
      <c r="AI5">
        <f t="shared" si="11"/>
        <v>0.95733000000000001</v>
      </c>
    </row>
    <row r="6" spans="1:53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V6">
        <v>-15</v>
      </c>
      <c r="W6">
        <f t="shared" si="0"/>
        <v>205.80322292069113</v>
      </c>
      <c r="X6">
        <f t="shared" si="1"/>
        <v>192.51648191266347</v>
      </c>
      <c r="Y6">
        <f t="shared" si="2"/>
        <v>198.48648515336524</v>
      </c>
      <c r="Z6">
        <f t="shared" si="3"/>
        <v>0.67205592223509536</v>
      </c>
      <c r="AA6">
        <f t="shared" si="4"/>
        <v>0.66723635386029967</v>
      </c>
      <c r="AB6">
        <f t="shared" si="5"/>
        <v>0.67130130649635533</v>
      </c>
      <c r="AD6">
        <f t="shared" si="6"/>
        <v>0.78985482860597078</v>
      </c>
      <c r="AE6">
        <f t="shared" si="7"/>
        <v>0.78859812531228657</v>
      </c>
      <c r="AF6">
        <f t="shared" si="8"/>
        <v>0.79045599530444199</v>
      </c>
      <c r="AG6">
        <f t="shared" si="9"/>
        <v>0.98258999999999996</v>
      </c>
      <c r="AH6">
        <f t="shared" si="10"/>
        <v>0.92064000000000001</v>
      </c>
      <c r="AI6">
        <f t="shared" si="11"/>
        <v>0.94764999999999999</v>
      </c>
    </row>
    <row r="7" spans="1:53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V7">
        <v>-10</v>
      </c>
      <c r="W7">
        <f t="shared" si="0"/>
        <v>206.70938820699629</v>
      </c>
      <c r="X7">
        <f t="shared" si="1"/>
        <v>192.14627973138758</v>
      </c>
      <c r="Y7">
        <f t="shared" si="2"/>
        <v>198.83285532277509</v>
      </c>
      <c r="Z7">
        <f t="shared" si="3"/>
        <v>0.68267668387514757</v>
      </c>
      <c r="AA7">
        <f t="shared" si="4"/>
        <v>0.67547589713598311</v>
      </c>
      <c r="AB7">
        <f t="shared" si="5"/>
        <v>0.68073926798168138</v>
      </c>
      <c r="AD7">
        <f t="shared" si="6"/>
        <v>0.79753129889575192</v>
      </c>
      <c r="AE7">
        <f t="shared" si="7"/>
        <v>0.79460278236274062</v>
      </c>
      <c r="AF7">
        <f t="shared" si="8"/>
        <v>0.79729374357630034</v>
      </c>
      <c r="AG7">
        <f t="shared" si="9"/>
        <v>0.97457000000000005</v>
      </c>
      <c r="AH7">
        <f t="shared" si="10"/>
        <v>0.90629999999999999</v>
      </c>
      <c r="AI7">
        <f t="shared" si="11"/>
        <v>0.93705000000000005</v>
      </c>
    </row>
    <row r="8" spans="1:53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V8">
        <v>-5</v>
      </c>
      <c r="W8">
        <f t="shared" si="0"/>
        <v>207.99066046324296</v>
      </c>
      <c r="X8">
        <f t="shared" si="1"/>
        <v>192.54675085735249</v>
      </c>
      <c r="Y8">
        <f t="shared" si="2"/>
        <v>199.70820992674109</v>
      </c>
      <c r="Z8">
        <f t="shared" si="3"/>
        <v>0.69069035173488935</v>
      </c>
      <c r="AA8">
        <f t="shared" si="4"/>
        <v>0.68180325188015267</v>
      </c>
      <c r="AB8">
        <f t="shared" si="5"/>
        <v>0.68802044051979483</v>
      </c>
      <c r="AD8">
        <f t="shared" si="6"/>
        <v>0.80310312193309097</v>
      </c>
      <c r="AE8">
        <f t="shared" si="7"/>
        <v>0.79884781912893921</v>
      </c>
      <c r="AF8">
        <f t="shared" si="8"/>
        <v>0.80228865312812969</v>
      </c>
      <c r="AG8">
        <f t="shared" si="9"/>
        <v>0.97009999999999996</v>
      </c>
      <c r="AH8">
        <f t="shared" si="10"/>
        <v>0.89702000000000004</v>
      </c>
      <c r="AI8">
        <f t="shared" si="11"/>
        <v>0.93044000000000004</v>
      </c>
    </row>
    <row r="9" spans="1:53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V9">
        <v>0</v>
      </c>
      <c r="W9">
        <f t="shared" si="0"/>
        <v>207.30382832143539</v>
      </c>
      <c r="X9">
        <f t="shared" si="1"/>
        <v>190.90514251236573</v>
      </c>
      <c r="Y9">
        <f t="shared" si="2"/>
        <v>198.73947885409888</v>
      </c>
      <c r="Z9">
        <f t="shared" si="3"/>
        <v>0.69894294507779942</v>
      </c>
      <c r="AA9">
        <f t="shared" si="4"/>
        <v>0.6884222522018929</v>
      </c>
      <c r="AB9">
        <f t="shared" si="5"/>
        <v>0.69554448470388708</v>
      </c>
      <c r="AD9">
        <f t="shared" si="6"/>
        <v>0.80950906200284012</v>
      </c>
      <c r="AE9">
        <f t="shared" si="7"/>
        <v>0.80406357375494109</v>
      </c>
      <c r="AF9">
        <f t="shared" si="8"/>
        <v>0.80809278865932643</v>
      </c>
      <c r="AG9">
        <f t="shared" si="9"/>
        <v>0.96735000000000004</v>
      </c>
      <c r="AH9">
        <f t="shared" si="10"/>
        <v>0.88851000000000002</v>
      </c>
      <c r="AI9">
        <f t="shared" si="11"/>
        <v>0.92576999999999998</v>
      </c>
      <c r="BA9" s="15" t="s">
        <v>47</v>
      </c>
    </row>
    <row r="10" spans="1:53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V10">
        <v>5</v>
      </c>
      <c r="W10">
        <f t="shared" si="0"/>
        <v>202.63307467695907</v>
      </c>
      <c r="X10">
        <f t="shared" si="1"/>
        <v>186.55848400231793</v>
      </c>
      <c r="Y10">
        <f t="shared" si="2"/>
        <v>194.29244468757045</v>
      </c>
      <c r="Z10">
        <f t="shared" si="3"/>
        <v>0.70760875605892049</v>
      </c>
      <c r="AA10">
        <f t="shared" si="4"/>
        <v>0.69704237409272329</v>
      </c>
      <c r="AB10">
        <f t="shared" si="5"/>
        <v>0.7042625250155683</v>
      </c>
      <c r="AD10">
        <f t="shared" si="6"/>
        <v>0.8173642963609774</v>
      </c>
      <c r="AE10">
        <f t="shared" si="7"/>
        <v>0.81183865049626569</v>
      </c>
      <c r="AF10">
        <f t="shared" si="8"/>
        <v>0.81593961541559257</v>
      </c>
      <c r="AG10">
        <f t="shared" si="9"/>
        <v>0.96772000000000002</v>
      </c>
      <c r="AH10">
        <f t="shared" si="10"/>
        <v>0.88778999999999997</v>
      </c>
      <c r="AI10">
        <f t="shared" si="11"/>
        <v>0.92593999999999999</v>
      </c>
    </row>
    <row r="11" spans="1:53" x14ac:dyDescent="0.25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V11">
        <v>8</v>
      </c>
      <c r="W11">
        <f t="shared" si="0"/>
        <v>199.3803393126741</v>
      </c>
      <c r="X11">
        <f t="shared" si="1"/>
        <v>183.51218675597025</v>
      </c>
      <c r="Y11">
        <f t="shared" si="2"/>
        <v>191.17246153573632</v>
      </c>
      <c r="Z11">
        <f t="shared" si="3"/>
        <v>0.71077472690213972</v>
      </c>
      <c r="AA11">
        <f t="shared" si="4"/>
        <v>0.69987972104010887</v>
      </c>
      <c r="AB11">
        <f t="shared" si="5"/>
        <v>0.70722919011666807</v>
      </c>
      <c r="AD11">
        <f t="shared" si="6"/>
        <v>0.82048143325872613</v>
      </c>
      <c r="AE11">
        <f t="shared" si="7"/>
        <v>0.81476468431814286</v>
      </c>
      <c r="AF11">
        <f t="shared" si="8"/>
        <v>0.81892324418297935</v>
      </c>
      <c r="AG11">
        <f t="shared" si="9"/>
        <v>0.96652000000000005</v>
      </c>
      <c r="AH11">
        <f t="shared" si="10"/>
        <v>0.88644999999999996</v>
      </c>
      <c r="AI11">
        <f t="shared" si="11"/>
        <v>0.92483000000000004</v>
      </c>
    </row>
    <row r="12" spans="1:53" x14ac:dyDescent="0.25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V12" s="13" t="s">
        <v>36</v>
      </c>
    </row>
    <row r="13" spans="1:53" x14ac:dyDescent="0.25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V13" s="13" t="s">
        <v>37</v>
      </c>
      <c r="X13" s="14" t="s">
        <v>38</v>
      </c>
    </row>
    <row r="14" spans="1:53" ht="30" x14ac:dyDescent="0.25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W14" s="8" t="s">
        <v>29</v>
      </c>
      <c r="X14" s="9" t="s">
        <v>30</v>
      </c>
      <c r="Y14" s="10" t="s">
        <v>31</v>
      </c>
    </row>
    <row r="15" spans="1:53" x14ac:dyDescent="0.25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V15">
        <v>-29</v>
      </c>
      <c r="W15">
        <f t="shared" ref="W15:W23" si="12">C65+(E65*$T$4*$T$5)-F65/$T$3/$T$4-G65-H65/$T$3/$T$4</f>
        <v>204.68195662635833</v>
      </c>
      <c r="X15">
        <f t="shared" ref="X15:X23" si="13">C74+(E74*$T$4*$T$5)-F74/$T$3/$T$4-G74-H74/$T$3/$T$4</f>
        <v>204.9378109421159</v>
      </c>
      <c r="Y15">
        <f t="shared" ref="Y15:Y23" si="14">C56+(E56*$T$4*$T$5)-F56/$T$3/$T$4-G56-H56/$T$3/$T$4</f>
        <v>205.13768958891018</v>
      </c>
      <c r="Z15">
        <f t="shared" ref="Z15:Z23" si="15">W15/((100*C65)/D65-I65)</f>
        <v>0.63122232116501797</v>
      </c>
      <c r="AA15">
        <f t="shared" ref="AA15:AA23" si="16">X15/((100*C74)/D74-I74)</f>
        <v>0.62011930570106699</v>
      </c>
      <c r="AB15">
        <f t="shared" ref="AB15:AB23" si="17">Y15/((100*C56)/D56-I56)</f>
        <v>0.62325556396576853</v>
      </c>
      <c r="AD15">
        <f t="shared" ref="AD15:AD23" si="18">(W15+I65)/(100*C65/D65)</f>
        <v>0.75402541189716665</v>
      </c>
      <c r="AE15">
        <f t="shared" ref="AE15:AE23" si="19">(X15+I74)/(100*C74/D74)</f>
        <v>0.74176062171081458</v>
      </c>
      <c r="AF15">
        <f t="shared" ref="AF15:AF23" si="20">(Y15+I56)/(100*C56/D56)</f>
        <v>0.74493284017830408</v>
      </c>
    </row>
    <row r="16" spans="1:53" x14ac:dyDescent="0.25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V16">
        <v>-25</v>
      </c>
      <c r="W16">
        <f t="shared" si="12"/>
        <v>204.80623081123869</v>
      </c>
      <c r="X16">
        <f t="shared" si="13"/>
        <v>204.89904755580011</v>
      </c>
      <c r="Y16">
        <f t="shared" si="14"/>
        <v>205.12811200461454</v>
      </c>
      <c r="Z16">
        <f t="shared" si="15"/>
        <v>0.64532440104412825</v>
      </c>
      <c r="AA16">
        <f t="shared" si="16"/>
        <v>0.63239564563661654</v>
      </c>
      <c r="AB16">
        <f t="shared" si="17"/>
        <v>0.63615415876698722</v>
      </c>
      <c r="AD16">
        <f t="shared" si="18"/>
        <v>0.76841581335029352</v>
      </c>
      <c r="AE16">
        <f t="shared" si="19"/>
        <v>0.75495591266061823</v>
      </c>
      <c r="AF16">
        <f t="shared" si="20"/>
        <v>0.75862474836327864</v>
      </c>
    </row>
    <row r="17" spans="1:35" x14ac:dyDescent="0.25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V17">
        <v>-20</v>
      </c>
      <c r="W17">
        <f t="shared" si="12"/>
        <v>206.71635933925569</v>
      </c>
      <c r="X17">
        <f t="shared" si="13"/>
        <v>206.76658686473155</v>
      </c>
      <c r="Y17">
        <f t="shared" si="14"/>
        <v>206.94935951134502</v>
      </c>
      <c r="Z17">
        <f t="shared" si="15"/>
        <v>0.66173109530430652</v>
      </c>
      <c r="AA17">
        <f t="shared" si="16"/>
        <v>0.64687664880420848</v>
      </c>
      <c r="AB17">
        <f t="shared" si="17"/>
        <v>0.65157412488013533</v>
      </c>
      <c r="AD17">
        <f t="shared" si="18"/>
        <v>0.78253968471727842</v>
      </c>
      <c r="AE17">
        <f t="shared" si="19"/>
        <v>0.76772099682017003</v>
      </c>
      <c r="AF17">
        <f t="shared" si="20"/>
        <v>0.77226211226929653</v>
      </c>
    </row>
    <row r="18" spans="1:35" x14ac:dyDescent="0.25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V18">
        <v>-15</v>
      </c>
      <c r="W18">
        <f t="shared" si="12"/>
        <v>209.4151269300053</v>
      </c>
      <c r="X18">
        <f t="shared" si="13"/>
        <v>209.63641002190323</v>
      </c>
      <c r="Y18">
        <f t="shared" si="14"/>
        <v>209.69488283053695</v>
      </c>
      <c r="Z18">
        <f t="shared" si="15"/>
        <v>0.67006934394009943</v>
      </c>
      <c r="AA18">
        <f t="shared" si="16"/>
        <v>0.65461863426050182</v>
      </c>
      <c r="AB18">
        <f t="shared" si="17"/>
        <v>0.65993888017537883</v>
      </c>
      <c r="AD18">
        <f t="shared" si="18"/>
        <v>0.78778236955530279</v>
      </c>
      <c r="AE18">
        <f t="shared" si="19"/>
        <v>0.77236043717341452</v>
      </c>
      <c r="AF18">
        <f t="shared" si="20"/>
        <v>0.77761187775024698</v>
      </c>
    </row>
    <row r="19" spans="1:35" x14ac:dyDescent="0.25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V19">
        <v>-10</v>
      </c>
      <c r="W19">
        <f t="shared" si="12"/>
        <v>212.01636941304622</v>
      </c>
      <c r="X19">
        <f t="shared" si="13"/>
        <v>212.36562584072303</v>
      </c>
      <c r="Y19">
        <f t="shared" si="14"/>
        <v>212.3005749713769</v>
      </c>
      <c r="Z19">
        <f t="shared" si="15"/>
        <v>0.67773289481946619</v>
      </c>
      <c r="AA19">
        <f t="shared" si="16"/>
        <v>0.66155279172599935</v>
      </c>
      <c r="AB19">
        <f t="shared" si="17"/>
        <v>0.66751247292528593</v>
      </c>
      <c r="AD19">
        <f t="shared" si="18"/>
        <v>0.79255801691449757</v>
      </c>
      <c r="AE19">
        <f t="shared" si="19"/>
        <v>0.7764470006845432</v>
      </c>
      <c r="AF19">
        <f t="shared" si="20"/>
        <v>0.78241097181044472</v>
      </c>
    </row>
    <row r="20" spans="1:35" x14ac:dyDescent="0.25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V20">
        <v>-5</v>
      </c>
      <c r="W20">
        <f t="shared" si="12"/>
        <v>214.11854247688464</v>
      </c>
      <c r="X20">
        <f t="shared" si="13"/>
        <v>214.60069629685273</v>
      </c>
      <c r="Y20">
        <f t="shared" si="14"/>
        <v>214.41340557814991</v>
      </c>
      <c r="Z20">
        <f t="shared" si="15"/>
        <v>0.68323049080831966</v>
      </c>
      <c r="AA20">
        <f t="shared" si="16"/>
        <v>0.6663867192119648</v>
      </c>
      <c r="AB20">
        <f t="shared" si="17"/>
        <v>0.67298351536860157</v>
      </c>
      <c r="AD20">
        <f t="shared" si="18"/>
        <v>0.79588664421401778</v>
      </c>
      <c r="AE20">
        <f t="shared" si="19"/>
        <v>0.77910334625961197</v>
      </c>
      <c r="AF20">
        <f t="shared" si="20"/>
        <v>0.78578091179149601</v>
      </c>
    </row>
    <row r="21" spans="1:35" x14ac:dyDescent="0.25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V21">
        <v>0</v>
      </c>
      <c r="W21">
        <f t="shared" si="12"/>
        <v>213.88619119687402</v>
      </c>
      <c r="X21">
        <f t="shared" si="13"/>
        <v>214.45712087775649</v>
      </c>
      <c r="Y21">
        <f t="shared" si="14"/>
        <v>214.17359702034025</v>
      </c>
      <c r="Z21">
        <f t="shared" si="15"/>
        <v>0.68929150103021086</v>
      </c>
      <c r="AA21">
        <f t="shared" si="16"/>
        <v>0.67141620609850039</v>
      </c>
      <c r="AB21">
        <f t="shared" si="17"/>
        <v>0.67883262410718481</v>
      </c>
      <c r="AD21">
        <f t="shared" si="18"/>
        <v>0.80042015506791642</v>
      </c>
      <c r="AE21">
        <f t="shared" si="19"/>
        <v>0.78274062985980564</v>
      </c>
      <c r="AF21">
        <f t="shared" si="20"/>
        <v>0.79024207756967935</v>
      </c>
    </row>
    <row r="22" spans="1:35" x14ac:dyDescent="0.25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V22">
        <v>5</v>
      </c>
      <c r="W22">
        <f t="shared" si="12"/>
        <v>208.93954138440188</v>
      </c>
      <c r="X22">
        <f t="shared" si="13"/>
        <v>209.32393883097291</v>
      </c>
      <c r="Y22">
        <f t="shared" si="14"/>
        <v>209.09347165135563</v>
      </c>
      <c r="Z22">
        <f t="shared" si="15"/>
        <v>0.69617783250292797</v>
      </c>
      <c r="AA22">
        <f t="shared" si="16"/>
        <v>0.67738734470300876</v>
      </c>
      <c r="AB22">
        <f t="shared" si="17"/>
        <v>0.68570725290387591</v>
      </c>
      <c r="AD22">
        <f t="shared" si="18"/>
        <v>0.80694363983354001</v>
      </c>
      <c r="AE22">
        <f t="shared" si="19"/>
        <v>0.78892955354201033</v>
      </c>
      <c r="AF22">
        <f t="shared" si="20"/>
        <v>0.79709147270920655</v>
      </c>
    </row>
    <row r="23" spans="1:35" x14ac:dyDescent="0.25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V23">
        <v>8</v>
      </c>
      <c r="W23">
        <f t="shared" si="12"/>
        <v>205.84044595413076</v>
      </c>
      <c r="X23">
        <f t="shared" si="13"/>
        <v>206.15174615923445</v>
      </c>
      <c r="Y23">
        <f t="shared" si="14"/>
        <v>205.95308292677296</v>
      </c>
      <c r="Z23">
        <f t="shared" si="15"/>
        <v>0.69851720076551271</v>
      </c>
      <c r="AA23">
        <f t="shared" si="16"/>
        <v>0.67936746025995587</v>
      </c>
      <c r="AB23">
        <f t="shared" si="17"/>
        <v>0.6880089886857067</v>
      </c>
      <c r="AD23">
        <f t="shared" si="18"/>
        <v>0.80938712451118211</v>
      </c>
      <c r="AE23">
        <f t="shared" si="19"/>
        <v>0.79125025383805747</v>
      </c>
      <c r="AF23">
        <f t="shared" si="20"/>
        <v>0.79962093224874631</v>
      </c>
    </row>
    <row r="24" spans="1:35" ht="60" x14ac:dyDescent="0.25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V24" s="12" t="s">
        <v>34</v>
      </c>
      <c r="W24" t="s">
        <v>40</v>
      </c>
      <c r="X24" t="s">
        <v>39</v>
      </c>
      <c r="AG24" t="s">
        <v>41</v>
      </c>
    </row>
    <row r="25" spans="1:35" ht="45" x14ac:dyDescent="0.25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W25" s="8" t="s">
        <v>29</v>
      </c>
      <c r="X25" s="9" t="s">
        <v>30</v>
      </c>
      <c r="Y25" s="10" t="s">
        <v>31</v>
      </c>
      <c r="AG25" s="8" t="s">
        <v>29</v>
      </c>
      <c r="AH25" s="9" t="s">
        <v>30</v>
      </c>
      <c r="AI25" s="10" t="s">
        <v>31</v>
      </c>
    </row>
    <row r="26" spans="1:35" x14ac:dyDescent="0.25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V26">
        <v>-29</v>
      </c>
      <c r="W26">
        <f t="shared" ref="W26:W34" si="21">C38+(E38*$T$4*$T$5)-F38/$T$3/$T$4-G38-H38/$T$3/$T$4</f>
        <v>184.05330477405636</v>
      </c>
      <c r="X26">
        <f t="shared" ref="X26:X34" si="22">C47+(E47*$T$4*$T$5)-F47/$T$3/$T$4-G47-H47/$T$3/$T$4</f>
        <v>168.6457010564381</v>
      </c>
      <c r="Y26">
        <f t="shared" ref="Y26:Y34" si="23">C29+(E29*$T$4*$T$5)-F29/$T$3/$T$4-G29-H29/$T$3/$T$4</f>
        <v>175.06425550511426</v>
      </c>
      <c r="Z26">
        <f t="shared" ref="Z26:Z34" si="24">W26/((100*C38/D38)-I38)</f>
        <v>0.64031932777279355</v>
      </c>
      <c r="AA26">
        <f t="shared" ref="AA26:AA34" si="25">X26/((100*C47/D47)-I47)</f>
        <v>0.62247110446374132</v>
      </c>
      <c r="AB26">
        <f t="shared" ref="AB26:AB34" si="26">Y26/((100*C29/D29)-I29)</f>
        <v>0.63051292317147878</v>
      </c>
      <c r="AD26">
        <f t="shared" ref="AD26:AD34" si="27">(W26+I34)/(100*C34/D34)</f>
        <v>0.76810949849513444</v>
      </c>
      <c r="AE26">
        <f t="shared" ref="AE26:AE34" si="28">(X26+I43)/(100*C43/D43)</f>
        <v>0.71798416369408724</v>
      </c>
      <c r="AF26">
        <f t="shared" ref="AF26:AF34" si="29">(Y26+I25)/(100*C25/D25)</f>
        <v>0.75971372333257647</v>
      </c>
      <c r="AG26">
        <f t="shared" ref="AG26:AG34" si="30">B38</f>
        <v>0.90378999999999998</v>
      </c>
      <c r="AH26">
        <f t="shared" ref="AH26:AH34" si="31">B47</f>
        <v>0.82816000000000001</v>
      </c>
      <c r="AI26">
        <f t="shared" ref="AI26:AI34" si="32">B29</f>
        <v>0.85985999999999996</v>
      </c>
    </row>
    <row r="27" spans="1:35" x14ac:dyDescent="0.25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V27">
        <v>-25</v>
      </c>
      <c r="W27">
        <f t="shared" si="21"/>
        <v>197.25025370848482</v>
      </c>
      <c r="X27">
        <f t="shared" si="22"/>
        <v>179.49748157941522</v>
      </c>
      <c r="Y27">
        <f t="shared" si="23"/>
        <v>187.45722067174907</v>
      </c>
      <c r="Z27">
        <f t="shared" si="24"/>
        <v>0.65248042391937944</v>
      </c>
      <c r="AA27">
        <f t="shared" si="25"/>
        <v>0.63896724151344675</v>
      </c>
      <c r="AB27">
        <f t="shared" si="26"/>
        <v>0.64701713584893716</v>
      </c>
      <c r="AD27">
        <f t="shared" si="27"/>
        <v>0.80480753752387735</v>
      </c>
      <c r="AE27">
        <f t="shared" si="28"/>
        <v>0.74982706698989288</v>
      </c>
      <c r="AF27">
        <f t="shared" si="29"/>
        <v>0.79624471381483952</v>
      </c>
      <c r="AG27">
        <f t="shared" si="30"/>
        <v>0.96428999999999998</v>
      </c>
      <c r="AH27">
        <f t="shared" si="31"/>
        <v>0.88012000000000001</v>
      </c>
      <c r="AI27">
        <f t="shared" si="32"/>
        <v>0.91771000000000003</v>
      </c>
    </row>
    <row r="28" spans="1:35" x14ac:dyDescent="0.25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V28">
        <v>-20</v>
      </c>
      <c r="W28">
        <f t="shared" si="21"/>
        <v>207.57080379524723</v>
      </c>
      <c r="X28">
        <f t="shared" si="22"/>
        <v>189.54907736750664</v>
      </c>
      <c r="Y28">
        <f t="shared" si="23"/>
        <v>197.85202699937264</v>
      </c>
      <c r="Z28">
        <f t="shared" si="24"/>
        <v>0.659115800964718</v>
      </c>
      <c r="AA28">
        <f t="shared" si="25"/>
        <v>0.65611510689638497</v>
      </c>
      <c r="AB28">
        <f t="shared" si="26"/>
        <v>0.66122196160902258</v>
      </c>
      <c r="AD28">
        <f t="shared" si="27"/>
        <v>0.84589514769870289</v>
      </c>
      <c r="AE28">
        <f t="shared" si="28"/>
        <v>0.7888244151420104</v>
      </c>
      <c r="AF28">
        <f t="shared" si="29"/>
        <v>0.83804598888107862</v>
      </c>
      <c r="AG28">
        <f t="shared" si="30"/>
        <v>1.0039800000000001</v>
      </c>
      <c r="AH28">
        <f t="shared" si="31"/>
        <v>0.91852999999999996</v>
      </c>
      <c r="AI28">
        <f t="shared" si="32"/>
        <v>0.95733000000000001</v>
      </c>
    </row>
    <row r="29" spans="1:35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V29">
        <v>-15</v>
      </c>
      <c r="W29">
        <f t="shared" si="21"/>
        <v>208.16932953729935</v>
      </c>
      <c r="X29">
        <f t="shared" si="22"/>
        <v>190.00899195213182</v>
      </c>
      <c r="Y29">
        <f t="shared" si="23"/>
        <v>198.48648515336524</v>
      </c>
      <c r="Z29">
        <f t="shared" si="24"/>
        <v>0.67098092320379743</v>
      </c>
      <c r="AA29">
        <f t="shared" si="25"/>
        <v>0.66523452548879558</v>
      </c>
      <c r="AB29">
        <f t="shared" si="26"/>
        <v>0.67130130649635533</v>
      </c>
      <c r="AD29">
        <f t="shared" si="27"/>
        <v>0.85781330997518224</v>
      </c>
      <c r="AE29">
        <f t="shared" si="28"/>
        <v>0.79979497487250029</v>
      </c>
      <c r="AF29">
        <f t="shared" si="29"/>
        <v>0.8500125992156442</v>
      </c>
      <c r="AG29">
        <f t="shared" si="30"/>
        <v>0.99397999999999997</v>
      </c>
      <c r="AH29">
        <f t="shared" si="31"/>
        <v>0.90817000000000003</v>
      </c>
      <c r="AI29">
        <f t="shared" si="32"/>
        <v>0.94764999999999999</v>
      </c>
    </row>
    <row r="30" spans="1:35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V30">
        <v>-10</v>
      </c>
      <c r="W30">
        <f t="shared" si="21"/>
        <v>208.32387782870813</v>
      </c>
      <c r="X30">
        <f t="shared" si="22"/>
        <v>190.46445966704945</v>
      </c>
      <c r="Y30">
        <f t="shared" si="23"/>
        <v>198.83285532277509</v>
      </c>
      <c r="Z30">
        <f t="shared" si="24"/>
        <v>0.68236503003602234</v>
      </c>
      <c r="AA30">
        <f t="shared" si="25"/>
        <v>0.67392605509727432</v>
      </c>
      <c r="AB30">
        <f t="shared" si="26"/>
        <v>0.68073926798168138</v>
      </c>
      <c r="AD30">
        <f t="shared" si="27"/>
        <v>0.82370153685803638</v>
      </c>
      <c r="AE30">
        <f t="shared" si="28"/>
        <v>0.81050524386022593</v>
      </c>
      <c r="AF30">
        <f t="shared" si="29"/>
        <v>0.81866347786534954</v>
      </c>
      <c r="AG30">
        <f t="shared" si="30"/>
        <v>0.98236999999999997</v>
      </c>
      <c r="AH30">
        <f t="shared" si="31"/>
        <v>0.89790999999999999</v>
      </c>
      <c r="AI30">
        <f t="shared" si="32"/>
        <v>0.93705000000000005</v>
      </c>
    </row>
    <row r="31" spans="1:35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V31">
        <v>-5</v>
      </c>
      <c r="W31">
        <f t="shared" si="21"/>
        <v>208.97235463391814</v>
      </c>
      <c r="X31">
        <f t="shared" si="22"/>
        <v>191.53049741673581</v>
      </c>
      <c r="Y31">
        <f t="shared" si="23"/>
        <v>199.70820992674109</v>
      </c>
      <c r="Z31">
        <f t="shared" si="24"/>
        <v>0.69054868591341478</v>
      </c>
      <c r="AA31">
        <f t="shared" si="25"/>
        <v>0.68077634733184389</v>
      </c>
      <c r="AB31">
        <f t="shared" si="26"/>
        <v>0.68802044051979483</v>
      </c>
      <c r="AD31">
        <f t="shared" si="27"/>
        <v>0.80158409529881214</v>
      </c>
      <c r="AE31">
        <f t="shared" si="28"/>
        <v>0.7973089486711219</v>
      </c>
      <c r="AF31">
        <f t="shared" si="29"/>
        <v>0.80143247276774021</v>
      </c>
      <c r="AG31">
        <f t="shared" si="30"/>
        <v>0.97487999999999997</v>
      </c>
      <c r="AH31">
        <f t="shared" si="31"/>
        <v>0.89212999999999998</v>
      </c>
      <c r="AI31">
        <f t="shared" si="32"/>
        <v>0.93044000000000004</v>
      </c>
    </row>
    <row r="32" spans="1:35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V32">
        <v>0</v>
      </c>
      <c r="W32">
        <f t="shared" si="21"/>
        <v>207.49408552382778</v>
      </c>
      <c r="X32">
        <f t="shared" si="22"/>
        <v>190.65547260060603</v>
      </c>
      <c r="Y32">
        <f t="shared" si="23"/>
        <v>198.73947885409888</v>
      </c>
      <c r="Z32">
        <f t="shared" si="24"/>
        <v>0.69896666194111845</v>
      </c>
      <c r="AA32">
        <f t="shared" si="25"/>
        <v>0.68814470580930176</v>
      </c>
      <c r="AB32">
        <f t="shared" si="26"/>
        <v>0.69554448470388708</v>
      </c>
      <c r="AD32">
        <f t="shared" si="27"/>
        <v>0.77980160184711578</v>
      </c>
      <c r="AE32">
        <f t="shared" si="28"/>
        <v>0.78336955789901996</v>
      </c>
      <c r="AF32">
        <f t="shared" si="29"/>
        <v>0.78508257090703848</v>
      </c>
      <c r="AG32">
        <f t="shared" si="30"/>
        <v>0.96826999999999996</v>
      </c>
      <c r="AH32">
        <f t="shared" si="31"/>
        <v>0.88732</v>
      </c>
      <c r="AI32">
        <f t="shared" si="32"/>
        <v>0.92576999999999998</v>
      </c>
    </row>
    <row r="33" spans="1:53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V33">
        <v>5</v>
      </c>
      <c r="W33">
        <f t="shared" si="21"/>
        <v>202.63048659695909</v>
      </c>
      <c r="X33">
        <f t="shared" si="22"/>
        <v>186.51675310323233</v>
      </c>
      <c r="Y33">
        <f t="shared" si="23"/>
        <v>194.29244468757045</v>
      </c>
      <c r="Z33">
        <f t="shared" si="24"/>
        <v>0.7076018519750249</v>
      </c>
      <c r="AA33">
        <f t="shared" si="25"/>
        <v>0.69699558826410846</v>
      </c>
      <c r="AB33">
        <f t="shared" si="26"/>
        <v>0.7042625250155683</v>
      </c>
      <c r="AD33">
        <f t="shared" si="27"/>
        <v>0.77720469545258242</v>
      </c>
      <c r="AE33">
        <f t="shared" si="28"/>
        <v>0.77973485664079334</v>
      </c>
      <c r="AF33">
        <f t="shared" si="29"/>
        <v>0.78141333056696716</v>
      </c>
      <c r="AG33">
        <f t="shared" si="30"/>
        <v>0.9677</v>
      </c>
      <c r="AH33">
        <f t="shared" si="31"/>
        <v>0.88761000000000001</v>
      </c>
      <c r="AI33">
        <f t="shared" si="32"/>
        <v>0.92593999999999999</v>
      </c>
    </row>
    <row r="34" spans="1:53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V34">
        <v>8</v>
      </c>
      <c r="W34">
        <f t="shared" si="21"/>
        <v>199.36299634771933</v>
      </c>
      <c r="X34">
        <f t="shared" si="22"/>
        <v>183.48669427890482</v>
      </c>
      <c r="Y34">
        <f t="shared" si="23"/>
        <v>191.17246153573632</v>
      </c>
      <c r="Z34">
        <f t="shared" si="24"/>
        <v>0.710786297242883</v>
      </c>
      <c r="AA34">
        <f t="shared" si="25"/>
        <v>0.69985207796424598</v>
      </c>
      <c r="AB34">
        <f t="shared" si="26"/>
        <v>0.70722919011666807</v>
      </c>
      <c r="AD34">
        <f t="shared" si="27"/>
        <v>0.77833646428709524</v>
      </c>
      <c r="AE34">
        <f t="shared" si="28"/>
        <v>0.77807091725711086</v>
      </c>
      <c r="AF34">
        <f t="shared" si="29"/>
        <v>0.78064178209734814</v>
      </c>
      <c r="AG34">
        <f t="shared" si="30"/>
        <v>0.96643000000000001</v>
      </c>
      <c r="AH34">
        <f t="shared" si="31"/>
        <v>0.88631000000000004</v>
      </c>
      <c r="AI34">
        <f t="shared" si="32"/>
        <v>0.92483000000000004</v>
      </c>
    </row>
    <row r="35" spans="1:53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V35" s="13" t="s">
        <v>37</v>
      </c>
      <c r="X35" s="14" t="s">
        <v>38</v>
      </c>
    </row>
    <row r="36" spans="1:53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W36" s="8" t="s">
        <v>29</v>
      </c>
      <c r="X36" s="9" t="s">
        <v>30</v>
      </c>
      <c r="Y36" s="10" t="s">
        <v>31</v>
      </c>
    </row>
    <row r="37" spans="1:53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V37">
        <v>-29</v>
      </c>
      <c r="W37">
        <f t="shared" ref="W37:W45" si="33">C92+(E92*$T$4*$T$5)-F92/$T$3/$T$4-G92-H92/$T$3/$T$4</f>
        <v>204.73258640929294</v>
      </c>
      <c r="X37">
        <f t="shared" ref="X37:X45" si="34">C101+(E101*$T$4*$T$5)-F101/$T$3/$T$4-G101-H101/$T$3/$T$4</f>
        <v>205.38528021550241</v>
      </c>
      <c r="Y37">
        <f t="shared" ref="Y37:Y45" si="35">C83+(E83*$T$4*$T$5)-F83/$T$3/$T$4-G83-H83/$T$3/$T$4</f>
        <v>205.13768958891018</v>
      </c>
      <c r="Z37">
        <f t="shared" ref="Z37:Z45" si="36">W37/((100*C92/D92)-I92)</f>
        <v>0.63027675779959025</v>
      </c>
      <c r="AA37">
        <f t="shared" ref="AA37:AA45" si="37">X37/((100*C101/D101)+-101)</f>
        <v>0.53325847180748409</v>
      </c>
      <c r="AB37">
        <f t="shared" ref="AB37:AB45" si="38">Y37/((100*C83/D83)-I83)</f>
        <v>0.62325556396576853</v>
      </c>
      <c r="AD37">
        <f t="shared" ref="AD37:AD45" si="39">(W37+I92)/(100*C92/D92)</f>
        <v>0.75296366415584848</v>
      </c>
      <c r="AE37">
        <f t="shared" ref="AE37:AE45" si="40">(X37+I101)/(100*C101/D101)</f>
        <v>0.73867777440344184</v>
      </c>
      <c r="AF37">
        <f t="shared" ref="AF37:AF45" si="41">(Y37+I83)/(100*C83/D83)</f>
        <v>0.74493284017830408</v>
      </c>
    </row>
    <row r="38" spans="1:53" x14ac:dyDescent="0.25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V38">
        <v>-25</v>
      </c>
      <c r="W38">
        <f t="shared" si="33"/>
        <v>204.83557994426369</v>
      </c>
      <c r="X38">
        <f t="shared" si="34"/>
        <v>205.30467468478469</v>
      </c>
      <c r="Y38">
        <f t="shared" si="35"/>
        <v>205.12811200461454</v>
      </c>
      <c r="Z38">
        <f t="shared" si="36"/>
        <v>0.64421803723670823</v>
      </c>
      <c r="AA38">
        <f t="shared" si="37"/>
        <v>0.53317951398598096</v>
      </c>
      <c r="AB38">
        <f t="shared" si="38"/>
        <v>0.63615415876698722</v>
      </c>
      <c r="AD38">
        <f t="shared" si="39"/>
        <v>0.76726111236341743</v>
      </c>
      <c r="AE38">
        <f t="shared" si="40"/>
        <v>0.7517935842518837</v>
      </c>
      <c r="AF38">
        <f t="shared" si="41"/>
        <v>0.75862474836327864</v>
      </c>
    </row>
    <row r="39" spans="1:53" x14ac:dyDescent="0.25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V39">
        <v>-20</v>
      </c>
      <c r="W39">
        <f t="shared" si="33"/>
        <v>206.73876956439128</v>
      </c>
      <c r="X39">
        <f t="shared" si="34"/>
        <v>207.09041287151516</v>
      </c>
      <c r="Y39">
        <f t="shared" si="35"/>
        <v>206.94935951134502</v>
      </c>
      <c r="Z39">
        <f t="shared" si="36"/>
        <v>0.66054702441581481</v>
      </c>
      <c r="AA39">
        <f t="shared" si="37"/>
        <v>0.53799240320665664</v>
      </c>
      <c r="AB39">
        <f t="shared" si="38"/>
        <v>0.65157412488013533</v>
      </c>
      <c r="AD39">
        <f t="shared" si="39"/>
        <v>0.78136361492294926</v>
      </c>
      <c r="AE39">
        <f t="shared" si="40"/>
        <v>0.76494473512045136</v>
      </c>
      <c r="AF39">
        <f t="shared" si="41"/>
        <v>0.77226211226929653</v>
      </c>
    </row>
    <row r="40" spans="1:53" x14ac:dyDescent="0.25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V40">
        <v>-15</v>
      </c>
      <c r="W40">
        <f t="shared" si="33"/>
        <v>209.4457014922063</v>
      </c>
      <c r="X40">
        <f t="shared" si="34"/>
        <v>209.8859612850186</v>
      </c>
      <c r="Y40">
        <f t="shared" si="35"/>
        <v>209.69488283053695</v>
      </c>
      <c r="Z40">
        <f t="shared" si="36"/>
        <v>0.66893878948202556</v>
      </c>
      <c r="AA40">
        <f t="shared" si="37"/>
        <v>0.54532754149899454</v>
      </c>
      <c r="AB40">
        <f t="shared" si="38"/>
        <v>0.65993888017537883</v>
      </c>
      <c r="AD40">
        <f t="shared" si="39"/>
        <v>0.78666414112739802</v>
      </c>
      <c r="AE40">
        <f t="shared" si="40"/>
        <v>0.7702287429784167</v>
      </c>
      <c r="AF40">
        <f t="shared" si="41"/>
        <v>0.77761187775024698</v>
      </c>
    </row>
    <row r="41" spans="1:53" x14ac:dyDescent="0.25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V41">
        <v>-10</v>
      </c>
      <c r="W41">
        <f t="shared" si="33"/>
        <v>212.04621830313661</v>
      </c>
      <c r="X41">
        <f t="shared" si="34"/>
        <v>212.51484516163742</v>
      </c>
      <c r="Y41">
        <f t="shared" si="35"/>
        <v>212.3005749713769</v>
      </c>
      <c r="Z41">
        <f t="shared" si="36"/>
        <v>0.6766289727520437</v>
      </c>
      <c r="AA41">
        <f t="shared" si="37"/>
        <v>0.55199642803757709</v>
      </c>
      <c r="AB41">
        <f t="shared" si="38"/>
        <v>0.66751247292528593</v>
      </c>
      <c r="AD41">
        <f t="shared" si="39"/>
        <v>0.79147847267217109</v>
      </c>
      <c r="AE41">
        <f t="shared" si="40"/>
        <v>0.77490977598335264</v>
      </c>
      <c r="AF41">
        <f t="shared" si="41"/>
        <v>0.78241097181044472</v>
      </c>
    </row>
    <row r="42" spans="1:53" ht="92.25" x14ac:dyDescent="1.35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V42">
        <v>-5</v>
      </c>
      <c r="W42">
        <f t="shared" si="33"/>
        <v>214.14173816844234</v>
      </c>
      <c r="X42">
        <f t="shared" si="34"/>
        <v>214.66872453483253</v>
      </c>
      <c r="Y42">
        <f t="shared" si="35"/>
        <v>214.41340557814991</v>
      </c>
      <c r="Z42">
        <f t="shared" si="36"/>
        <v>0.68213804820602242</v>
      </c>
      <c r="AA42">
        <f t="shared" si="37"/>
        <v>0.5570583731480292</v>
      </c>
      <c r="AB42">
        <f t="shared" si="38"/>
        <v>0.67298351536860157</v>
      </c>
      <c r="AD42">
        <f t="shared" si="39"/>
        <v>0.79483248070319534</v>
      </c>
      <c r="AE42">
        <f t="shared" si="40"/>
        <v>0.77820304480643399</v>
      </c>
      <c r="AF42">
        <f t="shared" si="41"/>
        <v>0.78578091179149601</v>
      </c>
      <c r="BA42" s="15" t="s">
        <v>48</v>
      </c>
    </row>
    <row r="43" spans="1:53" x14ac:dyDescent="0.25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V43">
        <v>0</v>
      </c>
      <c r="W43">
        <f t="shared" si="33"/>
        <v>213.90995970200956</v>
      </c>
      <c r="X43">
        <f t="shared" si="34"/>
        <v>214.46359329849014</v>
      </c>
      <c r="Y43">
        <f t="shared" si="35"/>
        <v>214.17359702034025</v>
      </c>
      <c r="Z43">
        <f t="shared" si="36"/>
        <v>0.68821987866160594</v>
      </c>
      <c r="AA43">
        <f t="shared" si="37"/>
        <v>0.56131001508079947</v>
      </c>
      <c r="AB43">
        <f t="shared" si="38"/>
        <v>0.67883262410718481</v>
      </c>
      <c r="AD43">
        <f t="shared" si="39"/>
        <v>0.79939768537464673</v>
      </c>
      <c r="AE43">
        <f t="shared" si="40"/>
        <v>0.78251741989436552</v>
      </c>
      <c r="AF43">
        <f t="shared" si="41"/>
        <v>0.79024207756967935</v>
      </c>
    </row>
    <row r="44" spans="1:53" x14ac:dyDescent="0.25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V44">
        <v>5</v>
      </c>
      <c r="W44">
        <f t="shared" si="33"/>
        <v>208.93968889229129</v>
      </c>
      <c r="X44">
        <f t="shared" si="34"/>
        <v>209.32306565097286</v>
      </c>
      <c r="Y44">
        <f t="shared" si="35"/>
        <v>209.09347165135563</v>
      </c>
      <c r="Z44">
        <f t="shared" si="36"/>
        <v>0.69592557534079358</v>
      </c>
      <c r="AA44">
        <f t="shared" si="37"/>
        <v>0.56372778193039841</v>
      </c>
      <c r="AB44">
        <f t="shared" si="38"/>
        <v>0.68570725290387591</v>
      </c>
      <c r="AD44">
        <f t="shared" si="39"/>
        <v>0.80671317610387805</v>
      </c>
      <c r="AE44">
        <f t="shared" si="40"/>
        <v>0.78889255912733247</v>
      </c>
      <c r="AF44">
        <f t="shared" si="41"/>
        <v>0.79709147270920655</v>
      </c>
    </row>
    <row r="45" spans="1:53" x14ac:dyDescent="0.25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V45">
        <v>8</v>
      </c>
      <c r="W45">
        <f t="shared" si="33"/>
        <v>205.83676850055286</v>
      </c>
      <c r="X45">
        <f t="shared" si="34"/>
        <v>206.15425937281231</v>
      </c>
      <c r="Y45">
        <f t="shared" si="35"/>
        <v>205.95308292677296</v>
      </c>
      <c r="Z45">
        <f t="shared" si="36"/>
        <v>0.69855070953149612</v>
      </c>
      <c r="AA45">
        <f t="shared" si="37"/>
        <v>0.56467670074733767</v>
      </c>
      <c r="AB45">
        <f t="shared" si="38"/>
        <v>0.6880089886857067</v>
      </c>
      <c r="AD45">
        <f t="shared" si="39"/>
        <v>0.80942085782219997</v>
      </c>
      <c r="AE45">
        <f t="shared" si="40"/>
        <v>0.79122003011125985</v>
      </c>
      <c r="AF45">
        <f t="shared" si="41"/>
        <v>0.79962093224874631</v>
      </c>
    </row>
    <row r="46" spans="1:53" x14ac:dyDescent="0.25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53" x14ac:dyDescent="0.25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53" x14ac:dyDescent="0.25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25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25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25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25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25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25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25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6F63-0981-4D15-B962-1601E663A4CC}">
  <sheetPr codeName="Лист8"/>
  <dimension ref="A1:BE109"/>
  <sheetViews>
    <sheetView zoomScale="55" zoomScaleNormal="55" workbookViewId="0">
      <selection activeCell="A38" sqref="A38:A46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9" width="33.7109375" customWidth="1"/>
    <col min="37" max="38" width="15.28515625" customWidth="1"/>
    <col min="39" max="39" width="15" customWidth="1"/>
  </cols>
  <sheetData>
    <row r="1" spans="1:56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AD1" s="16" t="s">
        <v>45</v>
      </c>
      <c r="AH1" s="17" t="s">
        <v>46</v>
      </c>
    </row>
    <row r="2" spans="1:56" ht="106.5" x14ac:dyDescent="1.3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588.98364472389221</v>
      </c>
      <c r="V2" s="12" t="s">
        <v>34</v>
      </c>
      <c r="W2" s="8" t="s">
        <v>29</v>
      </c>
      <c r="X2" s="9" t="s">
        <v>30</v>
      </c>
      <c r="Y2" s="10" t="s">
        <v>31</v>
      </c>
      <c r="AA2" s="10" t="s">
        <v>51</v>
      </c>
      <c r="AB2" s="10" t="s">
        <v>52</v>
      </c>
      <c r="AC2" s="10"/>
      <c r="AD2" s="8" t="s">
        <v>29</v>
      </c>
      <c r="AE2" s="9" t="s">
        <v>30</v>
      </c>
      <c r="AF2" s="10" t="s">
        <v>31</v>
      </c>
      <c r="AH2" s="8" t="s">
        <v>29</v>
      </c>
      <c r="AI2" s="9" t="s">
        <v>30</v>
      </c>
      <c r="AJ2" s="10" t="s">
        <v>31</v>
      </c>
      <c r="AK2" s="8" t="s">
        <v>29</v>
      </c>
      <c r="AL2" s="9" t="s">
        <v>30</v>
      </c>
      <c r="AM2" s="10" t="s">
        <v>31</v>
      </c>
      <c r="BD2" s="15" t="s">
        <v>47</v>
      </c>
    </row>
    <row r="3" spans="1:56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1492.6220254898069</v>
      </c>
      <c r="S3" t="s">
        <v>42</v>
      </c>
      <c r="T3">
        <v>0.95</v>
      </c>
      <c r="V3">
        <v>-29</v>
      </c>
      <c r="W3">
        <f>C11+(E11*$T$4*$T$5)-F11/$T$3/$T$4-G11-H11/$T$3/$T$4</f>
        <v>184.17492590287083</v>
      </c>
      <c r="X3">
        <f t="shared" ref="X3:X11" si="0">C20+(E20*$T$4*$T$5)-F20/$T$3/$T$4-G20-H20/$T$3/$T$4</f>
        <v>169.80056056708133</v>
      </c>
      <c r="Y3">
        <f>C2+(E2*$T$4*$T$5)-F2/$T$3/$T$4-G2-H2/$T$3/$T$4</f>
        <v>175.06425550511426</v>
      </c>
      <c r="AA3">
        <f>W3-Y3</f>
        <v>9.1106703977565644</v>
      </c>
      <c r="AB3">
        <f>X3-Y3</f>
        <v>-5.263694938032927</v>
      </c>
      <c r="AD3">
        <f>W3/((100*C11)/D11-I11)</f>
        <v>0.64046670143699758</v>
      </c>
      <c r="AE3">
        <f>X3/((100*C20)/D20-I20)</f>
        <v>0.62319045760874303</v>
      </c>
      <c r="AF3">
        <f>Y3/((C2*100)/D2-I2)</f>
        <v>0.63051292317147878</v>
      </c>
      <c r="AH3">
        <f>(W3+I11)/(100*C11/D11)</f>
        <v>0.769708364567806</v>
      </c>
      <c r="AI3">
        <f>(X3+I20)/(100*C20/D20)</f>
        <v>0.75958783636023042</v>
      </c>
      <c r="AJ3">
        <f t="shared" ref="AJ3:AJ10" si="1">(Y3+I2)/(100*C2/D2)</f>
        <v>0.7639810595067742</v>
      </c>
      <c r="AK3">
        <f>B11</f>
        <v>0.90436000000000005</v>
      </c>
      <c r="AL3">
        <f>B20</f>
        <v>0.83579000000000003</v>
      </c>
      <c r="AM3">
        <f t="shared" ref="AM3:AM11" si="2">B2</f>
        <v>0.85985999999999996</v>
      </c>
    </row>
    <row r="4" spans="1:56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1473.4262835979459</v>
      </c>
      <c r="S4" t="s">
        <v>43</v>
      </c>
      <c r="T4">
        <v>0.99</v>
      </c>
      <c r="V4">
        <v>-25</v>
      </c>
      <c r="W4">
        <f t="shared" ref="W4:W11" si="3">C12+(E12*$T$4*$T$5)-F12/$T$3/$T$4-G12-H12/$T$3/$T$4</f>
        <v>197.38832627876661</v>
      </c>
      <c r="X4">
        <f t="shared" si="0"/>
        <v>180.34816069542796</v>
      </c>
      <c r="Y4">
        <f t="shared" ref="Y4:Y11" si="4">C3+(E3*$T$4*$T$5)-F3/$T$3/$T$4-G3-H3/$T$3/$T$4</f>
        <v>187.45722067174907</v>
      </c>
      <c r="AA4">
        <f t="shared" ref="AA4:AA45" si="5">W4-Y4</f>
        <v>9.9311056070175425</v>
      </c>
      <c r="AB4">
        <f t="shared" ref="AB4:AB45" si="6">X4-Y4</f>
        <v>-7.109059976321106</v>
      </c>
      <c r="AD4">
        <f t="shared" ref="AD4:AD11" si="7">W4/((100*C12)/D12-I12)</f>
        <v>0.65248082449697731</v>
      </c>
      <c r="AE4">
        <f t="shared" ref="AE4:AE11" si="8">X4/((100*C21)/D21-I21)</f>
        <v>0.63952113393821985</v>
      </c>
      <c r="AF4">
        <f t="shared" ref="AF4:AF11" si="9">Y4/((C3*100)/D3-I3)</f>
        <v>0.64701713584893716</v>
      </c>
      <c r="AH4">
        <f t="shared" ref="AH4:AH11" si="10">(W4+I12)/(100*C12/D12)</f>
        <v>0.77663980255563703</v>
      </c>
      <c r="AI4">
        <f t="shared" ref="AI4:AI11" si="11">(X4+I21)/(100*C21/D21)</f>
        <v>0.77046423998327207</v>
      </c>
      <c r="AJ4">
        <f t="shared" si="1"/>
        <v>0.77440816895601972</v>
      </c>
      <c r="AK4">
        <f t="shared" ref="AK4:AK11" si="12">B12</f>
        <v>0.96496999999999999</v>
      </c>
      <c r="AL4">
        <f t="shared" ref="AL4:AL11" si="13">B21</f>
        <v>0.88597000000000004</v>
      </c>
      <c r="AM4">
        <f t="shared" si="2"/>
        <v>0.91771000000000003</v>
      </c>
    </row>
    <row r="5" spans="1:56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1114.001567363739</v>
      </c>
      <c r="S5" t="s">
        <v>44</v>
      </c>
      <c r="T5">
        <v>0.98</v>
      </c>
      <c r="V5">
        <v>-20</v>
      </c>
      <c r="W5">
        <f t="shared" si="3"/>
        <v>208.15482970444444</v>
      </c>
      <c r="X5">
        <f t="shared" si="0"/>
        <v>189.2689700179692</v>
      </c>
      <c r="Y5">
        <f t="shared" si="4"/>
        <v>197.85202699937264</v>
      </c>
      <c r="AA5">
        <f t="shared" si="5"/>
        <v>10.302802705071798</v>
      </c>
      <c r="AB5">
        <f t="shared" si="6"/>
        <v>-8.5830569814034448</v>
      </c>
      <c r="AD5">
        <f t="shared" si="7"/>
        <v>0.65862934645801474</v>
      </c>
      <c r="AE5">
        <f t="shared" si="8"/>
        <v>0.65565551476227546</v>
      </c>
      <c r="AF5">
        <f t="shared" si="9"/>
        <v>0.66122196160902258</v>
      </c>
      <c r="AH5">
        <f t="shared" si="10"/>
        <v>0.77949621625455379</v>
      </c>
      <c r="AI5">
        <f t="shared" si="11"/>
        <v>0.78084378442261448</v>
      </c>
      <c r="AJ5">
        <f t="shared" si="1"/>
        <v>0.78318443733754983</v>
      </c>
      <c r="AK5">
        <f t="shared" si="12"/>
        <v>1.0067999999999999</v>
      </c>
      <c r="AL5">
        <f t="shared" si="13"/>
        <v>0.91874999999999996</v>
      </c>
      <c r="AM5">
        <f t="shared" si="2"/>
        <v>0.95733000000000001</v>
      </c>
    </row>
    <row r="6" spans="1:56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652.70748162269592</v>
      </c>
      <c r="V6">
        <v>-15</v>
      </c>
      <c r="W6">
        <f t="shared" si="3"/>
        <v>209.45484109698032</v>
      </c>
      <c r="X6">
        <f t="shared" si="0"/>
        <v>188.82858231666131</v>
      </c>
      <c r="Y6">
        <f t="shared" si="4"/>
        <v>198.48648515336524</v>
      </c>
      <c r="AA6">
        <f t="shared" si="5"/>
        <v>10.96835594361508</v>
      </c>
      <c r="AB6">
        <f t="shared" si="6"/>
        <v>-9.6579028367039257</v>
      </c>
      <c r="AD6">
        <f t="shared" si="7"/>
        <v>0.67017037480643449</v>
      </c>
      <c r="AE6">
        <f t="shared" si="8"/>
        <v>0.66381143939979548</v>
      </c>
      <c r="AF6">
        <f t="shared" si="9"/>
        <v>0.67130130649635533</v>
      </c>
      <c r="AH6">
        <f t="shared" si="10"/>
        <v>0.78787536573548955</v>
      </c>
      <c r="AI6">
        <f t="shared" si="11"/>
        <v>0.78676527190348611</v>
      </c>
      <c r="AJ6">
        <f t="shared" si="1"/>
        <v>0.79045599530444199</v>
      </c>
      <c r="AK6">
        <f t="shared" si="12"/>
        <v>1.00017</v>
      </c>
      <c r="AL6">
        <f t="shared" si="13"/>
        <v>0.90371999999999997</v>
      </c>
      <c r="AM6">
        <f t="shared" si="2"/>
        <v>0.94764999999999999</v>
      </c>
    </row>
    <row r="7" spans="1:56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1355.4884564876561</v>
      </c>
      <c r="V7">
        <v>-10</v>
      </c>
      <c r="W7">
        <f t="shared" si="3"/>
        <v>210.46543621942584</v>
      </c>
      <c r="X7">
        <f t="shared" si="0"/>
        <v>188.09411949572569</v>
      </c>
      <c r="Y7">
        <f t="shared" si="4"/>
        <v>198.83285532277509</v>
      </c>
      <c r="AA7">
        <f t="shared" si="5"/>
        <v>11.632580896650751</v>
      </c>
      <c r="AB7">
        <f t="shared" si="6"/>
        <v>-10.738735827049396</v>
      </c>
      <c r="AD7">
        <f t="shared" si="7"/>
        <v>0.68141002331316614</v>
      </c>
      <c r="AE7">
        <f t="shared" si="8"/>
        <v>0.6713268076394735</v>
      </c>
      <c r="AF7">
        <f t="shared" si="9"/>
        <v>0.68073926798168138</v>
      </c>
      <c r="AH7">
        <f t="shared" si="10"/>
        <v>0.79607588308094324</v>
      </c>
      <c r="AI7">
        <f t="shared" si="11"/>
        <v>0.79228059280826757</v>
      </c>
      <c r="AJ7">
        <f t="shared" si="1"/>
        <v>0.79729374357630034</v>
      </c>
      <c r="AK7">
        <f t="shared" si="12"/>
        <v>0.99268999999999996</v>
      </c>
      <c r="AL7">
        <f t="shared" si="13"/>
        <v>0.88756000000000002</v>
      </c>
      <c r="AM7">
        <f t="shared" si="2"/>
        <v>0.93705000000000005</v>
      </c>
    </row>
    <row r="8" spans="1:56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597.05648899078369</v>
      </c>
      <c r="V8">
        <v>-5</v>
      </c>
      <c r="W8">
        <f t="shared" si="3"/>
        <v>211.86978975359918</v>
      </c>
      <c r="X8">
        <f t="shared" si="0"/>
        <v>187.98135401688464</v>
      </c>
      <c r="Y8">
        <f t="shared" si="4"/>
        <v>199.70820992674109</v>
      </c>
      <c r="AA8">
        <f t="shared" si="5"/>
        <v>12.161579826858087</v>
      </c>
      <c r="AB8">
        <f t="shared" si="6"/>
        <v>-11.726855909856454</v>
      </c>
      <c r="AD8">
        <f t="shared" si="7"/>
        <v>0.68950745721673901</v>
      </c>
      <c r="AE8">
        <f t="shared" si="8"/>
        <v>0.67710461592258708</v>
      </c>
      <c r="AF8">
        <f t="shared" si="9"/>
        <v>0.68802044051979483</v>
      </c>
      <c r="AH8">
        <f t="shared" si="10"/>
        <v>0.80176499297595294</v>
      </c>
      <c r="AI8">
        <f t="shared" si="11"/>
        <v>0.79621624254725398</v>
      </c>
      <c r="AJ8">
        <f t="shared" si="1"/>
        <v>0.80228865312812969</v>
      </c>
      <c r="AK8">
        <f t="shared" si="12"/>
        <v>0.98914000000000002</v>
      </c>
      <c r="AL8">
        <f t="shared" si="13"/>
        <v>0.87578</v>
      </c>
      <c r="AM8">
        <f t="shared" si="2"/>
        <v>0.93044000000000004</v>
      </c>
    </row>
    <row r="9" spans="1:56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761.69331812858582</v>
      </c>
      <c r="V9">
        <v>0</v>
      </c>
      <c r="W9">
        <f t="shared" si="3"/>
        <v>211.32122030111645</v>
      </c>
      <c r="X9">
        <f t="shared" si="0"/>
        <v>186.26594159849017</v>
      </c>
      <c r="Y9">
        <f t="shared" si="4"/>
        <v>198.73947885409888</v>
      </c>
      <c r="AA9">
        <f t="shared" si="5"/>
        <v>12.581741447017578</v>
      </c>
      <c r="AB9">
        <f t="shared" si="6"/>
        <v>-12.473537255608704</v>
      </c>
      <c r="AD9">
        <f t="shared" si="7"/>
        <v>0.69776561899449996</v>
      </c>
      <c r="AE9">
        <f t="shared" si="8"/>
        <v>0.68319417682104921</v>
      </c>
      <c r="AF9">
        <f>Y9/((C8*100)/D8-I8)</f>
        <v>0.69554448470388708</v>
      </c>
      <c r="AH9">
        <f t="shared" si="10"/>
        <v>0.80822599306827647</v>
      </c>
      <c r="AI9">
        <f t="shared" si="11"/>
        <v>0.8009972973262991</v>
      </c>
      <c r="AJ9">
        <f t="shared" si="1"/>
        <v>0.80809278865932643</v>
      </c>
      <c r="AK9">
        <f t="shared" si="12"/>
        <v>0.98750000000000004</v>
      </c>
      <c r="AL9">
        <f t="shared" si="13"/>
        <v>0.86660000000000004</v>
      </c>
      <c r="AM9">
        <f t="shared" si="2"/>
        <v>0.92576999999999998</v>
      </c>
    </row>
    <row r="10" spans="1:56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844.45652651786804</v>
      </c>
      <c r="V10">
        <v>5</v>
      </c>
      <c r="W10">
        <f t="shared" si="3"/>
        <v>206.74649216644337</v>
      </c>
      <c r="X10">
        <f t="shared" si="0"/>
        <v>182.00692044293464</v>
      </c>
      <c r="Y10">
        <f t="shared" si="4"/>
        <v>194.29244468757045</v>
      </c>
      <c r="AA10">
        <f t="shared" si="5"/>
        <v>12.454047478872923</v>
      </c>
      <c r="AB10">
        <f t="shared" si="6"/>
        <v>-12.285524244635809</v>
      </c>
      <c r="AD10">
        <f t="shared" si="7"/>
        <v>0.70623158275856446</v>
      </c>
      <c r="AE10">
        <f t="shared" si="8"/>
        <v>0.69179053603173313</v>
      </c>
      <c r="AF10">
        <f t="shared" si="9"/>
        <v>0.7042625250155683</v>
      </c>
      <c r="AH10">
        <f t="shared" si="10"/>
        <v>0.81592100919347743</v>
      </c>
      <c r="AI10">
        <f t="shared" si="11"/>
        <v>0.80877217774415733</v>
      </c>
      <c r="AJ10">
        <f t="shared" si="1"/>
        <v>0.81593961541559257</v>
      </c>
      <c r="AK10">
        <f t="shared" si="12"/>
        <v>0.98868999999999996</v>
      </c>
      <c r="AL10">
        <f t="shared" si="13"/>
        <v>0.86553999999999998</v>
      </c>
      <c r="AM10">
        <f t="shared" si="2"/>
        <v>0.92593999999999999</v>
      </c>
    </row>
    <row r="11" spans="1:56" x14ac:dyDescent="0.25">
      <c r="A11">
        <v>-29</v>
      </c>
      <c r="B11">
        <v>0.90436000000000005</v>
      </c>
      <c r="C11">
        <v>149.8158</v>
      </c>
      <c r="D11">
        <v>33.3705</v>
      </c>
      <c r="E11">
        <v>44.421500000000002</v>
      </c>
      <c r="F11">
        <v>4.0399999999999998E-2</v>
      </c>
      <c r="G11">
        <v>6.2678000000000003</v>
      </c>
      <c r="H11">
        <v>2.2833999999999999</v>
      </c>
      <c r="I11">
        <v>161.38319999999999</v>
      </c>
      <c r="J11">
        <v>3.2812999999999999</v>
      </c>
      <c r="K11">
        <v>1</v>
      </c>
      <c r="L11">
        <v>0</v>
      </c>
      <c r="M11">
        <v>4.4382999999999999</v>
      </c>
      <c r="N11" t="b">
        <v>1</v>
      </c>
      <c r="O11" t="b">
        <v>1</v>
      </c>
      <c r="P11">
        <v>31.47768836405675</v>
      </c>
      <c r="Q11">
        <v>763.16333651542664</v>
      </c>
      <c r="V11">
        <v>8</v>
      </c>
      <c r="W11">
        <f t="shared" si="3"/>
        <v>203.45229062072303</v>
      </c>
      <c r="X11">
        <f t="shared" si="0"/>
        <v>179.08430118833598</v>
      </c>
      <c r="Y11">
        <f t="shared" si="4"/>
        <v>191.17246153573632</v>
      </c>
      <c r="AA11">
        <f t="shared" si="5"/>
        <v>12.279829084986716</v>
      </c>
      <c r="AB11">
        <f t="shared" si="6"/>
        <v>-12.088160347400333</v>
      </c>
      <c r="AD11">
        <f t="shared" si="7"/>
        <v>0.7095275065980835</v>
      </c>
      <c r="AE11">
        <f t="shared" si="8"/>
        <v>0.69460932616605853</v>
      </c>
      <c r="AF11">
        <f t="shared" si="9"/>
        <v>0.70722919011666807</v>
      </c>
      <c r="AH11">
        <f t="shared" si="10"/>
        <v>0.81913389862198049</v>
      </c>
      <c r="AI11">
        <f t="shared" si="11"/>
        <v>0.81168543601826826</v>
      </c>
      <c r="AJ11">
        <f>(Y11+I10)/(100*C10/D10)</f>
        <v>0.81892324418297935</v>
      </c>
      <c r="AK11">
        <f t="shared" si="12"/>
        <v>0.98751999999999995</v>
      </c>
      <c r="AL11">
        <f t="shared" si="13"/>
        <v>0.86443000000000003</v>
      </c>
      <c r="AM11">
        <f t="shared" si="2"/>
        <v>0.92483000000000004</v>
      </c>
    </row>
    <row r="12" spans="1:56" x14ac:dyDescent="0.25">
      <c r="A12">
        <v>-25</v>
      </c>
      <c r="B12">
        <v>0.96496999999999999</v>
      </c>
      <c r="C12">
        <v>159.85740000000001</v>
      </c>
      <c r="D12">
        <v>33.963000000000001</v>
      </c>
      <c r="E12">
        <v>46.757800000000003</v>
      </c>
      <c r="F12">
        <v>4.0300000000000002E-2</v>
      </c>
      <c r="G12">
        <v>6.2891000000000004</v>
      </c>
      <c r="H12">
        <v>1.4121999999999999</v>
      </c>
      <c r="I12">
        <v>168.16130000000001</v>
      </c>
      <c r="J12">
        <v>3.5581</v>
      </c>
      <c r="K12">
        <v>1</v>
      </c>
      <c r="L12">
        <v>0</v>
      </c>
      <c r="M12">
        <v>4.4335000000000004</v>
      </c>
      <c r="N12" t="b">
        <v>1</v>
      </c>
      <c r="O12" t="b">
        <v>1</v>
      </c>
      <c r="P12">
        <v>31.47768836405675</v>
      </c>
      <c r="Q12">
        <v>1221.2274475097661</v>
      </c>
      <c r="V12" s="13" t="s">
        <v>36</v>
      </c>
    </row>
    <row r="13" spans="1:56" x14ac:dyDescent="0.25">
      <c r="A13">
        <v>-20</v>
      </c>
      <c r="B13">
        <v>1.0067999999999999</v>
      </c>
      <c r="C13">
        <v>166.78649999999999</v>
      </c>
      <c r="D13">
        <v>34.088299999999997</v>
      </c>
      <c r="E13">
        <v>50.121299999999998</v>
      </c>
      <c r="F13">
        <v>4.0300000000000002E-2</v>
      </c>
      <c r="G13">
        <v>6.3037999999999998</v>
      </c>
      <c r="H13">
        <v>0.85840000000000005</v>
      </c>
      <c r="I13">
        <v>173.2354</v>
      </c>
      <c r="J13">
        <v>4.2168999999999999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31.47768836405675</v>
      </c>
      <c r="Q13">
        <v>1419.5405976772311</v>
      </c>
      <c r="V13" s="13" t="s">
        <v>37</v>
      </c>
      <c r="X13" s="14" t="s">
        <v>38</v>
      </c>
    </row>
    <row r="14" spans="1:56" ht="30" x14ac:dyDescent="0.25">
      <c r="A14">
        <v>-15</v>
      </c>
      <c r="B14">
        <v>1.00017</v>
      </c>
      <c r="C14">
        <v>165.68879999999999</v>
      </c>
      <c r="D14">
        <v>34.094900000000003</v>
      </c>
      <c r="E14">
        <v>52.524099999999997</v>
      </c>
      <c r="F14">
        <v>4.0399999999999998E-2</v>
      </c>
      <c r="G14">
        <v>6.3014000000000001</v>
      </c>
      <c r="H14">
        <v>0.79800000000000004</v>
      </c>
      <c r="I14">
        <v>173.4239</v>
      </c>
      <c r="J14">
        <v>4.8753000000000002</v>
      </c>
      <c r="K14">
        <v>1</v>
      </c>
      <c r="L14">
        <v>0</v>
      </c>
      <c r="M14">
        <v>4.4382000000000001</v>
      </c>
      <c r="N14" t="b">
        <v>1</v>
      </c>
      <c r="O14" t="b">
        <v>1</v>
      </c>
      <c r="P14">
        <v>31.47768836405675</v>
      </c>
      <c r="Q14">
        <v>1032.481412887573</v>
      </c>
      <c r="W14" s="8" t="s">
        <v>29</v>
      </c>
      <c r="X14" s="9" t="s">
        <v>30</v>
      </c>
      <c r="Y14" s="10" t="s">
        <v>31</v>
      </c>
      <c r="Z14" s="10"/>
      <c r="AC14" s="10"/>
    </row>
    <row r="15" spans="1:56" x14ac:dyDescent="0.25">
      <c r="A15">
        <v>-10</v>
      </c>
      <c r="B15">
        <v>0.99268999999999996</v>
      </c>
      <c r="C15">
        <v>164.4496</v>
      </c>
      <c r="D15">
        <v>34.079799999999999</v>
      </c>
      <c r="E15">
        <v>54.7727</v>
      </c>
      <c r="F15">
        <v>4.0399999999999998E-2</v>
      </c>
      <c r="G15">
        <v>6.2988</v>
      </c>
      <c r="H15">
        <v>0.73629999999999995</v>
      </c>
      <c r="I15">
        <v>173.67519999999999</v>
      </c>
      <c r="J15">
        <v>5.5332999999999997</v>
      </c>
      <c r="K15">
        <v>1</v>
      </c>
      <c r="L15">
        <v>0</v>
      </c>
      <c r="M15">
        <v>4.4387999999999996</v>
      </c>
      <c r="N15" t="b">
        <v>1</v>
      </c>
      <c r="O15" t="b">
        <v>1</v>
      </c>
      <c r="P15">
        <v>31.47768836405675</v>
      </c>
      <c r="Q15">
        <v>542.89909100532532</v>
      </c>
      <c r="V15">
        <v>-29</v>
      </c>
      <c r="W15">
        <f>C65+(E65*$T$4*$T$5)-F65/$T$3/$T$4-G65-H65/$T$3/$T$4</f>
        <v>204.50155688856989</v>
      </c>
      <c r="X15">
        <f>C74+(E74*$T$4*$T$5)-F74/$T$3/$T$4-G74-H74/$T$3/$T$4</f>
        <v>204.92559293880916</v>
      </c>
      <c r="Y15">
        <f>C56+(E56*$T$4*$T$5)-F56/$T$3/$T$4-G56-H56/$T$3/$T$4</f>
        <v>205.13768958891018</v>
      </c>
      <c r="AA15">
        <f t="shared" si="5"/>
        <v>-0.63613270034028346</v>
      </c>
      <c r="AB15">
        <f t="shared" si="6"/>
        <v>-0.2120966501010173</v>
      </c>
      <c r="AD15">
        <f>W15/((100*C65)/D65-I65)</f>
        <v>0.63544382169100566</v>
      </c>
      <c r="AE15">
        <f>X15/((100*C74)/D74-I74)</f>
        <v>0.61805321054053308</v>
      </c>
      <c r="AF15">
        <f>Y15/((100*C56)/D56-I56)</f>
        <v>0.62325556396576853</v>
      </c>
      <c r="AH15">
        <f>(W15+I65)/(100*C65/D65)</f>
        <v>0.75866943837278344</v>
      </c>
      <c r="AI15">
        <f>(X15+I74)/(100*C74/D74)</f>
        <v>0.73950367487771773</v>
      </c>
      <c r="AJ15">
        <f>(Y15+I56)/(100*C56/D56)</f>
        <v>0.74493284017830408</v>
      </c>
    </row>
    <row r="16" spans="1:56" x14ac:dyDescent="0.25">
      <c r="A16">
        <v>-5</v>
      </c>
      <c r="B16">
        <v>0.98914000000000002</v>
      </c>
      <c r="C16">
        <v>163.86160000000001</v>
      </c>
      <c r="D16">
        <v>34.046799999999998</v>
      </c>
      <c r="E16">
        <v>56.7746</v>
      </c>
      <c r="F16">
        <v>4.0399999999999998E-2</v>
      </c>
      <c r="G16">
        <v>6.2976000000000001</v>
      </c>
      <c r="H16">
        <v>0.69030000000000002</v>
      </c>
      <c r="I16">
        <v>174.00640000000001</v>
      </c>
      <c r="J16">
        <v>6.1910999999999996</v>
      </c>
      <c r="K16">
        <v>1</v>
      </c>
      <c r="L16">
        <v>0</v>
      </c>
      <c r="M16">
        <v>4.4439000000000002</v>
      </c>
      <c r="N16" t="b">
        <v>1</v>
      </c>
      <c r="O16" t="b">
        <v>1</v>
      </c>
      <c r="P16">
        <v>31.47768836405675</v>
      </c>
      <c r="Q16">
        <v>1197.3637804985051</v>
      </c>
      <c r="V16">
        <v>-25</v>
      </c>
      <c r="W16">
        <f t="shared" ref="W16:W23" si="14">C66+(E66*$T$4*$T$5)-F66/$T$3/$T$4-G66-H66/$T$3/$T$4</f>
        <v>204.6902151277618</v>
      </c>
      <c r="X16">
        <f t="shared" ref="X16:X23" si="15">C75+(E75*$T$4*$T$5)-F75/$T$3/$T$4-G75-H75/$T$3/$T$4</f>
        <v>204.86509707249331</v>
      </c>
      <c r="Y16">
        <f t="shared" ref="Y16:Y23" si="16">C57+(E57*$T$4*$T$5)-F57/$T$3/$T$4-G57-H57/$T$3/$T$4</f>
        <v>205.12811200461454</v>
      </c>
      <c r="AA16">
        <f t="shared" si="5"/>
        <v>-0.43789687685273293</v>
      </c>
      <c r="AB16">
        <f t="shared" si="6"/>
        <v>-0.26301493212122296</v>
      </c>
      <c r="AD16">
        <f t="shared" ref="AD16:AD23" si="17">W16/((100*C66)/D66-I66)</f>
        <v>0.65016331786862303</v>
      </c>
      <c r="AE16">
        <f t="shared" ref="AE16:AE23" si="18">X16/((100*C75)/D75-I75)</f>
        <v>0.63000111178023155</v>
      </c>
      <c r="AF16">
        <f t="shared" ref="AF16:AF23" si="19">Y16/((100*C57)/D57-I57)</f>
        <v>0.63615415876698722</v>
      </c>
      <c r="AH16">
        <f t="shared" ref="AH16:AH23" si="20">(W16+I66)/(100*C66/D66)</f>
        <v>0.77340387590428761</v>
      </c>
      <c r="AI16">
        <f t="shared" ref="AI16:AI23" si="21">(X16+I75)/(100*C75/D75)</f>
        <v>0.75246330441528109</v>
      </c>
      <c r="AJ16">
        <f t="shared" ref="AJ16:AJ23" si="22">(Y16+I57)/(100*C57/D57)</f>
        <v>0.75862474836327864</v>
      </c>
    </row>
    <row r="17" spans="1:39" x14ac:dyDescent="0.25">
      <c r="A17">
        <v>0</v>
      </c>
      <c r="B17">
        <v>0.98750000000000004</v>
      </c>
      <c r="C17">
        <v>162.251</v>
      </c>
      <c r="D17">
        <v>33.9938</v>
      </c>
      <c r="E17">
        <v>57.872</v>
      </c>
      <c r="F17">
        <v>4.0399999999999998E-2</v>
      </c>
      <c r="G17">
        <v>6.2941000000000003</v>
      </c>
      <c r="H17">
        <v>0.69610000000000005</v>
      </c>
      <c r="I17">
        <v>174.4417</v>
      </c>
      <c r="J17">
        <v>6.8487</v>
      </c>
      <c r="K17">
        <v>1</v>
      </c>
      <c r="L17">
        <v>0</v>
      </c>
      <c r="M17">
        <v>4.4417999999999997</v>
      </c>
      <c r="N17" t="b">
        <v>1</v>
      </c>
      <c r="O17" t="b">
        <v>1</v>
      </c>
      <c r="P17">
        <v>31.47768836405675</v>
      </c>
      <c r="Q17">
        <v>967.54755926132202</v>
      </c>
      <c r="V17">
        <v>-20</v>
      </c>
      <c r="W17">
        <f t="shared" si="14"/>
        <v>206.63953973577884</v>
      </c>
      <c r="X17">
        <f t="shared" si="15"/>
        <v>206.75021957004785</v>
      </c>
      <c r="Y17">
        <f t="shared" si="16"/>
        <v>206.94935951134502</v>
      </c>
      <c r="AA17">
        <f t="shared" si="5"/>
        <v>-0.3098197755661829</v>
      </c>
      <c r="AB17">
        <f t="shared" si="6"/>
        <v>-0.19913994129717594</v>
      </c>
      <c r="AD17">
        <f t="shared" si="17"/>
        <v>0.66706621909282016</v>
      </c>
      <c r="AE17">
        <f t="shared" si="18"/>
        <v>0.64401235752447406</v>
      </c>
      <c r="AF17">
        <f t="shared" si="19"/>
        <v>0.65157412488013533</v>
      </c>
      <c r="AH17">
        <f t="shared" si="20"/>
        <v>0.78776012947485108</v>
      </c>
      <c r="AI17">
        <f t="shared" si="21"/>
        <v>0.76481407214574526</v>
      </c>
      <c r="AJ17">
        <f t="shared" si="22"/>
        <v>0.77226211226929653</v>
      </c>
    </row>
    <row r="18" spans="1:39" x14ac:dyDescent="0.25">
      <c r="A18">
        <v>5</v>
      </c>
      <c r="B18">
        <v>0.98868999999999996</v>
      </c>
      <c r="C18">
        <v>157.97970000000001</v>
      </c>
      <c r="D18">
        <v>33.814999999999998</v>
      </c>
      <c r="E18">
        <v>57.543399999999998</v>
      </c>
      <c r="F18">
        <v>4.0399999999999998E-2</v>
      </c>
      <c r="G18">
        <v>6.2850999999999999</v>
      </c>
      <c r="H18">
        <v>0.69010000000000005</v>
      </c>
      <c r="I18">
        <v>174.44220000000001</v>
      </c>
      <c r="J18">
        <v>7.0223000000000004</v>
      </c>
      <c r="K18">
        <v>1</v>
      </c>
      <c r="L18">
        <v>0</v>
      </c>
      <c r="M18">
        <v>4.4451999999999998</v>
      </c>
      <c r="N18" t="b">
        <v>1</v>
      </c>
      <c r="O18" t="b">
        <v>1</v>
      </c>
      <c r="P18">
        <v>31.563051022635651</v>
      </c>
      <c r="Q18">
        <v>1591.0781493186951</v>
      </c>
      <c r="V18">
        <v>-15</v>
      </c>
      <c r="W18">
        <f t="shared" si="14"/>
        <v>209.3264762371717</v>
      </c>
      <c r="X18">
        <f t="shared" si="15"/>
        <v>209.6836918029984</v>
      </c>
      <c r="Y18">
        <f t="shared" si="16"/>
        <v>209.69488283053695</v>
      </c>
      <c r="AA18">
        <f t="shared" si="5"/>
        <v>-0.3684065933652505</v>
      </c>
      <c r="AB18">
        <f t="shared" si="6"/>
        <v>-1.1191027538558274E-2</v>
      </c>
      <c r="AD18">
        <f t="shared" si="17"/>
        <v>0.67542787598207776</v>
      </c>
      <c r="AE18">
        <f t="shared" si="18"/>
        <v>0.65148163062242825</v>
      </c>
      <c r="AF18">
        <f t="shared" si="19"/>
        <v>0.65993888017537883</v>
      </c>
      <c r="AH18">
        <f t="shared" si="20"/>
        <v>0.79297304725166728</v>
      </c>
      <c r="AI18">
        <f t="shared" si="21"/>
        <v>0.76913470970692199</v>
      </c>
      <c r="AJ18">
        <f t="shared" si="22"/>
        <v>0.77761187775024698</v>
      </c>
    </row>
    <row r="19" spans="1:39" x14ac:dyDescent="0.25">
      <c r="A19">
        <v>8</v>
      </c>
      <c r="B19">
        <v>0.98751999999999995</v>
      </c>
      <c r="C19">
        <v>155.1148</v>
      </c>
      <c r="D19">
        <v>33.683100000000003</v>
      </c>
      <c r="E19">
        <v>57.130899999999997</v>
      </c>
      <c r="F19">
        <v>4.0399999999999998E-2</v>
      </c>
      <c r="G19">
        <v>6.2789999999999999</v>
      </c>
      <c r="H19">
        <v>0.72319999999999995</v>
      </c>
      <c r="I19">
        <v>173.7689</v>
      </c>
      <c r="J19">
        <v>6.9997999999999996</v>
      </c>
      <c r="K19">
        <v>1</v>
      </c>
      <c r="L19">
        <v>0</v>
      </c>
      <c r="M19">
        <v>4.4420999999999999</v>
      </c>
      <c r="N19" t="b">
        <v>1</v>
      </c>
      <c r="O19" t="b">
        <v>1</v>
      </c>
      <c r="P19">
        <v>31.589662593101721</v>
      </c>
      <c r="Q19">
        <v>1949.6331775188451</v>
      </c>
      <c r="V19">
        <v>-10</v>
      </c>
      <c r="W19">
        <f t="shared" si="14"/>
        <v>211.92558428021266</v>
      </c>
      <c r="X19">
        <f t="shared" si="15"/>
        <v>212.46476143906432</v>
      </c>
      <c r="Y19">
        <f t="shared" si="16"/>
        <v>212.3005749713769</v>
      </c>
      <c r="AA19">
        <f t="shared" si="5"/>
        <v>-0.37499069116424266</v>
      </c>
      <c r="AB19">
        <f t="shared" si="6"/>
        <v>0.16418646768741496</v>
      </c>
      <c r="AD19">
        <f t="shared" si="17"/>
        <v>0.68313761940289586</v>
      </c>
      <c r="AE19">
        <f t="shared" si="18"/>
        <v>0.65810256177493487</v>
      </c>
      <c r="AF19">
        <f t="shared" si="19"/>
        <v>0.66751247292528593</v>
      </c>
      <c r="AH19">
        <f t="shared" si="20"/>
        <v>0.79773733858331408</v>
      </c>
      <c r="AI19">
        <f t="shared" si="21"/>
        <v>0.77287809360903292</v>
      </c>
      <c r="AJ19">
        <f t="shared" si="22"/>
        <v>0.78241097181044472</v>
      </c>
    </row>
    <row r="20" spans="1:39" x14ac:dyDescent="0.25">
      <c r="A20">
        <v>-29</v>
      </c>
      <c r="B20">
        <v>0.83579000000000003</v>
      </c>
      <c r="C20">
        <v>138.4572</v>
      </c>
      <c r="D20">
        <v>32.421399999999998</v>
      </c>
      <c r="E20">
        <v>41.711399999999998</v>
      </c>
      <c r="F20">
        <v>4.0300000000000002E-2</v>
      </c>
      <c r="G20">
        <v>6.2436999999999996</v>
      </c>
      <c r="H20">
        <v>2.6696</v>
      </c>
      <c r="I20">
        <v>154.58519999999999</v>
      </c>
      <c r="J20">
        <v>0</v>
      </c>
      <c r="K20">
        <v>2</v>
      </c>
      <c r="L20">
        <v>0</v>
      </c>
      <c r="M20">
        <v>4.4333999999999998</v>
      </c>
      <c r="N20" t="b">
        <v>1</v>
      </c>
      <c r="O20" t="b">
        <v>1</v>
      </c>
      <c r="P20">
        <v>0</v>
      </c>
      <c r="Q20">
        <v>1397.3782615661621</v>
      </c>
      <c r="V20">
        <v>-5</v>
      </c>
      <c r="W20">
        <f t="shared" si="14"/>
        <v>214.0083759126741</v>
      </c>
      <c r="X20">
        <f t="shared" si="15"/>
        <v>214.76761164950557</v>
      </c>
      <c r="Y20">
        <f t="shared" si="16"/>
        <v>214.41340557814991</v>
      </c>
      <c r="AA20">
        <f t="shared" si="5"/>
        <v>-0.40502966547580854</v>
      </c>
      <c r="AB20">
        <f t="shared" si="6"/>
        <v>0.35420607135566229</v>
      </c>
      <c r="AD20">
        <f t="shared" si="17"/>
        <v>0.68860260536081419</v>
      </c>
      <c r="AE20">
        <f t="shared" si="18"/>
        <v>0.66268040531283845</v>
      </c>
      <c r="AF20">
        <f t="shared" si="19"/>
        <v>0.67298351536860157</v>
      </c>
      <c r="AH20">
        <f t="shared" si="20"/>
        <v>0.80101602759140322</v>
      </c>
      <c r="AI20">
        <f t="shared" si="21"/>
        <v>0.775225396375406</v>
      </c>
      <c r="AJ20">
        <f t="shared" si="22"/>
        <v>0.78578091179149601</v>
      </c>
    </row>
    <row r="21" spans="1:39" x14ac:dyDescent="0.25">
      <c r="A21">
        <v>-25</v>
      </c>
      <c r="B21">
        <v>0.88597000000000004</v>
      </c>
      <c r="C21">
        <v>146.7705</v>
      </c>
      <c r="D21">
        <v>33.14</v>
      </c>
      <c r="E21">
        <v>43.725499999999997</v>
      </c>
      <c r="F21">
        <v>4.0300000000000002E-2</v>
      </c>
      <c r="G21">
        <v>6.2613000000000003</v>
      </c>
      <c r="H21">
        <v>2.3895</v>
      </c>
      <c r="I21">
        <v>160.87520000000001</v>
      </c>
      <c r="J21">
        <v>0</v>
      </c>
      <c r="K21">
        <v>2</v>
      </c>
      <c r="L21">
        <v>0</v>
      </c>
      <c r="M21">
        <v>4.4344000000000001</v>
      </c>
      <c r="N21" t="b">
        <v>1</v>
      </c>
      <c r="O21" t="b">
        <v>1</v>
      </c>
      <c r="P21">
        <v>0</v>
      </c>
      <c r="Q21">
        <v>335.35101437568659</v>
      </c>
      <c r="V21">
        <v>0</v>
      </c>
      <c r="W21">
        <f t="shared" si="14"/>
        <v>213.78273762550771</v>
      </c>
      <c r="X21">
        <f t="shared" si="15"/>
        <v>214.6513028061882</v>
      </c>
      <c r="Y21">
        <f t="shared" si="16"/>
        <v>214.17359702034025</v>
      </c>
      <c r="AA21">
        <f t="shared" si="5"/>
        <v>-0.39085939483254606</v>
      </c>
      <c r="AB21">
        <f t="shared" si="6"/>
        <v>0.47770578584794521</v>
      </c>
      <c r="AD21">
        <f t="shared" si="17"/>
        <v>0.69478419378970091</v>
      </c>
      <c r="AE21">
        <f t="shared" si="18"/>
        <v>0.6672758569169307</v>
      </c>
      <c r="AF21">
        <f t="shared" si="19"/>
        <v>0.67883262410718481</v>
      </c>
      <c r="AH21">
        <f t="shared" si="20"/>
        <v>0.80559230551199001</v>
      </c>
      <c r="AI21">
        <f t="shared" si="21"/>
        <v>0.77843755088806721</v>
      </c>
      <c r="AJ21">
        <f t="shared" si="22"/>
        <v>0.79024207756967935</v>
      </c>
    </row>
    <row r="22" spans="1:39" x14ac:dyDescent="0.25">
      <c r="A22">
        <v>-20</v>
      </c>
      <c r="B22">
        <v>0.91874999999999996</v>
      </c>
      <c r="C22">
        <v>152.1995</v>
      </c>
      <c r="D22">
        <v>33.555999999999997</v>
      </c>
      <c r="E22">
        <v>46.749000000000002</v>
      </c>
      <c r="F22">
        <v>3.9899999999999998E-2</v>
      </c>
      <c r="G22">
        <v>6.2728000000000002</v>
      </c>
      <c r="H22">
        <v>1.8539000000000001</v>
      </c>
      <c r="I22">
        <v>164.8973</v>
      </c>
      <c r="J22">
        <v>0</v>
      </c>
      <c r="K22">
        <v>2</v>
      </c>
      <c r="L22">
        <v>0</v>
      </c>
      <c r="M22">
        <v>4.391</v>
      </c>
      <c r="N22" t="b">
        <v>1</v>
      </c>
      <c r="O22" t="b">
        <v>1</v>
      </c>
      <c r="P22">
        <v>0</v>
      </c>
      <c r="Q22">
        <v>568.58464097976685</v>
      </c>
      <c r="V22">
        <v>5</v>
      </c>
      <c r="W22">
        <f t="shared" si="14"/>
        <v>208.8941469545029</v>
      </c>
      <c r="X22">
        <f t="shared" si="15"/>
        <v>209.46336425371609</v>
      </c>
      <c r="Y22">
        <f t="shared" si="16"/>
        <v>209.09347165135563</v>
      </c>
      <c r="AA22">
        <f t="shared" si="5"/>
        <v>-0.19932469685272736</v>
      </c>
      <c r="AB22">
        <f t="shared" si="6"/>
        <v>0.36989260236046562</v>
      </c>
      <c r="AD22">
        <f t="shared" si="17"/>
        <v>0.7016458476744345</v>
      </c>
      <c r="AE22">
        <f t="shared" si="18"/>
        <v>0.67275958239188161</v>
      </c>
      <c r="AF22">
        <f t="shared" si="19"/>
        <v>0.68570725290387591</v>
      </c>
      <c r="AH22">
        <f t="shared" si="20"/>
        <v>0.81193645938647063</v>
      </c>
      <c r="AI22">
        <f t="shared" si="21"/>
        <v>0.78428550431363231</v>
      </c>
      <c r="AJ22">
        <f t="shared" si="22"/>
        <v>0.79709147270920655</v>
      </c>
    </row>
    <row r="23" spans="1:39" x14ac:dyDescent="0.25">
      <c r="A23">
        <v>-15</v>
      </c>
      <c r="B23">
        <v>0.90371999999999997</v>
      </c>
      <c r="C23">
        <v>149.7097</v>
      </c>
      <c r="D23">
        <v>33.3812</v>
      </c>
      <c r="E23">
        <v>48.882199999999997</v>
      </c>
      <c r="F23">
        <v>4.02E-2</v>
      </c>
      <c r="G23">
        <v>6.2675000000000001</v>
      </c>
      <c r="H23">
        <v>1.8775999999999999</v>
      </c>
      <c r="I23">
        <v>164.0239</v>
      </c>
      <c r="J23">
        <v>0</v>
      </c>
      <c r="K23">
        <v>2</v>
      </c>
      <c r="L23">
        <v>0</v>
      </c>
      <c r="M23">
        <v>4.4156000000000004</v>
      </c>
      <c r="N23" t="b">
        <v>1</v>
      </c>
      <c r="O23" t="b">
        <v>1</v>
      </c>
      <c r="P23">
        <v>0</v>
      </c>
      <c r="Q23">
        <v>525.20493030548096</v>
      </c>
      <c r="V23">
        <v>8</v>
      </c>
      <c r="W23">
        <f t="shared" si="14"/>
        <v>205.80929485138753</v>
      </c>
      <c r="X23">
        <f t="shared" si="15"/>
        <v>206.26893538913345</v>
      </c>
      <c r="Y23">
        <f t="shared" si="16"/>
        <v>205.95308292677296</v>
      </c>
      <c r="AA23">
        <f t="shared" si="5"/>
        <v>-0.14378807538543015</v>
      </c>
      <c r="AB23">
        <f t="shared" si="6"/>
        <v>0.31585246236048192</v>
      </c>
      <c r="AD23">
        <f t="shared" si="17"/>
        <v>0.70398325926686112</v>
      </c>
      <c r="AE23">
        <f t="shared" si="18"/>
        <v>0.67458257456527371</v>
      </c>
      <c r="AF23">
        <f t="shared" si="19"/>
        <v>0.6880089886857067</v>
      </c>
      <c r="AH23">
        <f t="shared" si="20"/>
        <v>0.81432432548142897</v>
      </c>
      <c r="AI23">
        <f t="shared" si="21"/>
        <v>0.78651095321725339</v>
      </c>
      <c r="AJ23">
        <f t="shared" si="22"/>
        <v>0.79962093224874631</v>
      </c>
    </row>
    <row r="24" spans="1:39" ht="60" x14ac:dyDescent="0.25">
      <c r="A24">
        <v>-10</v>
      </c>
      <c r="B24">
        <v>0.88756000000000002</v>
      </c>
      <c r="C24">
        <v>147.0335</v>
      </c>
      <c r="D24">
        <v>33.165599999999998</v>
      </c>
      <c r="E24">
        <v>50.898299999999999</v>
      </c>
      <c r="F24">
        <v>4.0399999999999998E-2</v>
      </c>
      <c r="G24">
        <v>6.2618999999999998</v>
      </c>
      <c r="H24">
        <v>1.8960999999999999</v>
      </c>
      <c r="I24">
        <v>163.14869999999999</v>
      </c>
      <c r="J24">
        <v>0</v>
      </c>
      <c r="K24">
        <v>2</v>
      </c>
      <c r="L24">
        <v>0</v>
      </c>
      <c r="M24">
        <v>4.4432999999999998</v>
      </c>
      <c r="N24" t="b">
        <v>1</v>
      </c>
      <c r="O24" t="b">
        <v>1</v>
      </c>
      <c r="P24">
        <v>0</v>
      </c>
      <c r="Q24">
        <v>526.29299688339233</v>
      </c>
      <c r="V24" s="12" t="s">
        <v>34</v>
      </c>
      <c r="W24" t="s">
        <v>40</v>
      </c>
      <c r="X24" t="s">
        <v>39</v>
      </c>
      <c r="AK24" t="s">
        <v>41</v>
      </c>
    </row>
    <row r="25" spans="1:39" ht="45" x14ac:dyDescent="0.25">
      <c r="A25">
        <v>-5</v>
      </c>
      <c r="B25">
        <v>0.87578</v>
      </c>
      <c r="C25">
        <v>145.0812</v>
      </c>
      <c r="D25">
        <v>32.980699999999999</v>
      </c>
      <c r="E25">
        <v>52.724800000000002</v>
      </c>
      <c r="F25">
        <v>4.0399999999999998E-2</v>
      </c>
      <c r="G25">
        <v>6.2576999999999998</v>
      </c>
      <c r="H25">
        <v>1.8366</v>
      </c>
      <c r="I25">
        <v>162.27199999999999</v>
      </c>
      <c r="J25">
        <v>0</v>
      </c>
      <c r="K25">
        <v>2</v>
      </c>
      <c r="L25">
        <v>0</v>
      </c>
      <c r="M25">
        <v>4.4420999999999999</v>
      </c>
      <c r="N25" t="b">
        <v>1</v>
      </c>
      <c r="O25" t="b">
        <v>1</v>
      </c>
      <c r="P25">
        <v>0</v>
      </c>
      <c r="Q25">
        <v>1246.986060619354</v>
      </c>
      <c r="W25" s="8" t="s">
        <v>29</v>
      </c>
      <c r="X25" s="9" t="s">
        <v>30</v>
      </c>
      <c r="Y25" s="10" t="s">
        <v>31</v>
      </c>
      <c r="Z25" s="10"/>
      <c r="AC25" s="10"/>
      <c r="AK25" s="8" t="s">
        <v>29</v>
      </c>
      <c r="AL25" s="9" t="s">
        <v>30</v>
      </c>
      <c r="AM25" s="10" t="s">
        <v>31</v>
      </c>
    </row>
    <row r="26" spans="1:39" x14ac:dyDescent="0.25">
      <c r="A26">
        <v>0</v>
      </c>
      <c r="B26">
        <v>0.86660000000000004</v>
      </c>
      <c r="C26">
        <v>142.38650000000001</v>
      </c>
      <c r="D26">
        <v>32.805399999999999</v>
      </c>
      <c r="E26">
        <v>53.779800000000002</v>
      </c>
      <c r="F26">
        <v>4.0800000000000003E-2</v>
      </c>
      <c r="G26">
        <v>6.2519999999999998</v>
      </c>
      <c r="H26">
        <v>1.8832</v>
      </c>
      <c r="I26">
        <v>161.3939</v>
      </c>
      <c r="J26">
        <v>0</v>
      </c>
      <c r="K26">
        <v>2</v>
      </c>
      <c r="L26">
        <v>0</v>
      </c>
      <c r="M26">
        <v>4.4874999999999998</v>
      </c>
      <c r="N26" t="b">
        <v>1</v>
      </c>
      <c r="O26" t="b">
        <v>1</v>
      </c>
      <c r="P26">
        <v>0</v>
      </c>
      <c r="Q26">
        <v>491.09641790390009</v>
      </c>
      <c r="V26">
        <v>-29</v>
      </c>
      <c r="W26">
        <f>C38+(E38*$T$4*$T$5)-F38/$T$3/$T$4-G38-H38/$T$3/$T$4</f>
        <v>188.68032368642216</v>
      </c>
      <c r="X26">
        <f>C47+(E47*$T$4*$T$5)-F47/$T$3/$T$4-G47-H47/$T$3/$T$4</f>
        <v>164.96247956250932</v>
      </c>
      <c r="Y26">
        <f>C29+(E29*$T$4*$T$5)-F29/$T$3/$T$4-G29-H29/$T$3/$T$4</f>
        <v>175.06425550511426</v>
      </c>
      <c r="AA26">
        <f t="shared" si="5"/>
        <v>13.616068181307895</v>
      </c>
      <c r="AB26">
        <f t="shared" si="6"/>
        <v>-10.101775942604945</v>
      </c>
      <c r="AD26">
        <f>W26/((100*C38/D38)-I38)</f>
        <v>0.64444964898168966</v>
      </c>
      <c r="AE26">
        <f>X26/((100*C47/D47)-I47)</f>
        <v>0.61771936472144484</v>
      </c>
      <c r="AF26">
        <f>Y26/((100*C29/D29)-I29)</f>
        <v>0.63051292317147878</v>
      </c>
      <c r="AH26">
        <f>(W26+I34)/(100*C34/D34)</f>
        <v>0.77821160983679427</v>
      </c>
      <c r="AI26">
        <f>(X26+I43)/(100*C43/D43)</f>
        <v>0.70131052841247643</v>
      </c>
      <c r="AJ26">
        <f>(Y26+I25)/(100*C25/D25)</f>
        <v>0.76685234488944964</v>
      </c>
      <c r="AK26">
        <f>B38</f>
        <v>0.92595000000000005</v>
      </c>
      <c r="AL26">
        <f>B47</f>
        <v>0.80940999999999996</v>
      </c>
      <c r="AM26">
        <f t="shared" ref="AM26:AM34" si="23">B29</f>
        <v>0.85985999999999996</v>
      </c>
    </row>
    <row r="27" spans="1:39" x14ac:dyDescent="0.25">
      <c r="A27">
        <v>5</v>
      </c>
      <c r="B27">
        <v>0.86553999999999998</v>
      </c>
      <c r="C27">
        <v>138.3015</v>
      </c>
      <c r="D27">
        <v>32.615099999999998</v>
      </c>
      <c r="E27">
        <v>53.751800000000003</v>
      </c>
      <c r="F27">
        <v>4.0899999999999999E-2</v>
      </c>
      <c r="G27">
        <v>6.2432999999999996</v>
      </c>
      <c r="H27">
        <v>2.0293999999999999</v>
      </c>
      <c r="I27">
        <v>160.94589999999999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553.05855274200439</v>
      </c>
      <c r="V27">
        <v>-25</v>
      </c>
      <c r="W27">
        <f t="shared" ref="W27:W34" si="24">C39+(E39*$T$4*$T$5)-F39/$T$3/$T$4-G39-H39/$T$3/$T$4</f>
        <v>202.0381649173631</v>
      </c>
      <c r="X27">
        <f t="shared" ref="X27:X34" si="25">C48+(E48*$T$4*$T$5)-F48/$T$3/$T$4-G48-H48/$T$3/$T$4</f>
        <v>175.0156650447741</v>
      </c>
      <c r="Y27">
        <f t="shared" ref="Y27:Y34" si="26">C30+(E30*$T$4*$T$5)-F30/$T$3/$T$4-G30-H30/$T$3/$T$4</f>
        <v>187.45722067174907</v>
      </c>
      <c r="AA27">
        <f t="shared" si="5"/>
        <v>14.580944245614035</v>
      </c>
      <c r="AB27">
        <f t="shared" si="6"/>
        <v>-12.441555626974974</v>
      </c>
      <c r="AD27">
        <f t="shared" ref="AD27:AD34" si="27">W27/((100*C39/D39)-I39)</f>
        <v>0.65217299276506124</v>
      </c>
      <c r="AE27">
        <f t="shared" ref="AE27:AE34" si="28">X27/((100*C48/D48)-I48)</f>
        <v>0.63362743542334876</v>
      </c>
      <c r="AF27">
        <f t="shared" ref="AF27:AF34" si="29">Y27/((100*C30/D30)-I30)</f>
        <v>0.64701713584893716</v>
      </c>
      <c r="AH27">
        <f t="shared" ref="AH27:AH34" si="30">(W27+I35)/(100*C35/D35)</f>
        <v>0.81536973544386415</v>
      </c>
      <c r="AI27">
        <f t="shared" ref="AI27:AI34" si="31">(X27+I44)/(100*C44/D44)</f>
        <v>0.73155445665720686</v>
      </c>
      <c r="AJ27">
        <f t="shared" ref="AJ27:AJ34" si="32">(Y27+I26)/(100*C26/D26)</f>
        <v>0.80374196669522713</v>
      </c>
      <c r="AK27">
        <f t="shared" ref="AK27:AK34" si="33">B39</f>
        <v>0.98726000000000003</v>
      </c>
      <c r="AL27">
        <f t="shared" ref="AL27:AL34" si="34">B48</f>
        <v>0.85819000000000001</v>
      </c>
      <c r="AM27">
        <f t="shared" si="23"/>
        <v>0.91771000000000003</v>
      </c>
    </row>
    <row r="28" spans="1:39" x14ac:dyDescent="0.25">
      <c r="A28">
        <v>8</v>
      </c>
      <c r="B28">
        <v>0.86443000000000003</v>
      </c>
      <c r="C28">
        <v>135.78149999999999</v>
      </c>
      <c r="D28">
        <v>32.475200000000001</v>
      </c>
      <c r="E28">
        <v>53.447299999999998</v>
      </c>
      <c r="F28">
        <v>4.1000000000000002E-2</v>
      </c>
      <c r="G28">
        <v>6.2380000000000004</v>
      </c>
      <c r="H28">
        <v>2.1351</v>
      </c>
      <c r="I28">
        <v>160.28809999999999</v>
      </c>
      <c r="J28">
        <v>0</v>
      </c>
      <c r="K28">
        <v>2</v>
      </c>
      <c r="L28">
        <v>0</v>
      </c>
      <c r="M28">
        <v>4.5044000000000004</v>
      </c>
      <c r="N28" t="b">
        <v>1</v>
      </c>
      <c r="O28" t="b">
        <v>1</v>
      </c>
      <c r="P28">
        <v>0</v>
      </c>
      <c r="Q28">
        <v>618.10182666778564</v>
      </c>
      <c r="V28">
        <v>-20</v>
      </c>
      <c r="W28">
        <f t="shared" si="24"/>
        <v>212.25882575853271</v>
      </c>
      <c r="X28">
        <f t="shared" si="25"/>
        <v>184.32854048664538</v>
      </c>
      <c r="Y28">
        <f t="shared" si="26"/>
        <v>197.85202699937264</v>
      </c>
      <c r="AA28">
        <f t="shared" si="5"/>
        <v>14.406798759160068</v>
      </c>
      <c r="AB28">
        <f t="shared" si="6"/>
        <v>-13.52348651272726</v>
      </c>
      <c r="AD28">
        <f t="shared" si="27"/>
        <v>0.65370972150418638</v>
      </c>
      <c r="AE28">
        <f t="shared" si="28"/>
        <v>0.65126915039690336</v>
      </c>
      <c r="AF28">
        <f t="shared" si="29"/>
        <v>0.66122196160902258</v>
      </c>
      <c r="AH28">
        <f t="shared" si="30"/>
        <v>0.85647116783239097</v>
      </c>
      <c r="AI28">
        <f t="shared" si="31"/>
        <v>0.76800668006283912</v>
      </c>
      <c r="AJ28">
        <f t="shared" si="32"/>
        <v>0.84613907071703764</v>
      </c>
      <c r="AK28">
        <f t="shared" si="33"/>
        <v>1.0267599999999999</v>
      </c>
      <c r="AL28">
        <f t="shared" si="34"/>
        <v>0.89385999999999999</v>
      </c>
      <c r="AM28">
        <f t="shared" si="23"/>
        <v>0.95733000000000001</v>
      </c>
    </row>
    <row r="29" spans="1:39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589.89365458488464</v>
      </c>
      <c r="V29">
        <v>-15</v>
      </c>
      <c r="W29">
        <f t="shared" si="24"/>
        <v>212.8186574260819</v>
      </c>
      <c r="X29">
        <f t="shared" si="25"/>
        <v>184.98488045146198</v>
      </c>
      <c r="Y29">
        <f t="shared" si="26"/>
        <v>198.48648515336524</v>
      </c>
      <c r="AA29">
        <f t="shared" si="5"/>
        <v>14.332172272716662</v>
      </c>
      <c r="AB29">
        <f t="shared" si="6"/>
        <v>-13.501604701903261</v>
      </c>
      <c r="AD29">
        <f t="shared" si="27"/>
        <v>0.66683072789313536</v>
      </c>
      <c r="AE29">
        <f t="shared" si="28"/>
        <v>0.66008289975746126</v>
      </c>
      <c r="AF29">
        <f t="shared" si="29"/>
        <v>0.67130130649635533</v>
      </c>
      <c r="AH29">
        <f t="shared" si="30"/>
        <v>0.86845130913288893</v>
      </c>
      <c r="AI29">
        <f t="shared" si="31"/>
        <v>0.77907757336600081</v>
      </c>
      <c r="AJ29">
        <f t="shared" si="32"/>
        <v>0.85809012330638323</v>
      </c>
      <c r="AK29">
        <f t="shared" si="33"/>
        <v>1.01651</v>
      </c>
      <c r="AL29">
        <f t="shared" si="34"/>
        <v>0.88453000000000004</v>
      </c>
      <c r="AM29">
        <f t="shared" si="23"/>
        <v>0.94764999999999999</v>
      </c>
    </row>
    <row r="30" spans="1:39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1492.3920226097109</v>
      </c>
      <c r="V30">
        <v>-10</v>
      </c>
      <c r="W30">
        <f t="shared" si="24"/>
        <v>212.85660321763956</v>
      </c>
      <c r="X30">
        <f t="shared" si="25"/>
        <v>185.42820018142481</v>
      </c>
      <c r="Y30">
        <f t="shared" si="26"/>
        <v>198.83285532277509</v>
      </c>
      <c r="AA30">
        <f t="shared" si="5"/>
        <v>14.023747894864471</v>
      </c>
      <c r="AB30">
        <f t="shared" si="6"/>
        <v>-13.404655141350275</v>
      </c>
      <c r="AD30">
        <f t="shared" si="27"/>
        <v>0.67958697038381255</v>
      </c>
      <c r="AE30">
        <f t="shared" si="28"/>
        <v>0.66842906398467206</v>
      </c>
      <c r="AF30">
        <f t="shared" si="29"/>
        <v>0.68073926798168138</v>
      </c>
      <c r="AH30">
        <f t="shared" si="30"/>
        <v>0.82483250223135118</v>
      </c>
      <c r="AI30">
        <f t="shared" si="31"/>
        <v>0.80500832507532283</v>
      </c>
      <c r="AJ30">
        <f t="shared" si="32"/>
        <v>0.81866347786534954</v>
      </c>
      <c r="AK30">
        <f t="shared" si="33"/>
        <v>1.0044200000000001</v>
      </c>
      <c r="AL30">
        <f t="shared" si="34"/>
        <v>0.87446000000000002</v>
      </c>
      <c r="AM30">
        <f t="shared" si="23"/>
        <v>0.93705000000000005</v>
      </c>
    </row>
    <row r="31" spans="1:39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1466.3061988353729</v>
      </c>
      <c r="V31">
        <v>-5</v>
      </c>
      <c r="W31">
        <f t="shared" si="24"/>
        <v>213.21748181396063</v>
      </c>
      <c r="X31">
        <f t="shared" si="25"/>
        <v>186.41172283879851</v>
      </c>
      <c r="Y31">
        <f t="shared" si="26"/>
        <v>199.70820992674109</v>
      </c>
      <c r="AA31">
        <f t="shared" si="5"/>
        <v>13.509271887219541</v>
      </c>
      <c r="AB31">
        <f t="shared" si="6"/>
        <v>-13.29648708794258</v>
      </c>
      <c r="AD31">
        <f t="shared" si="27"/>
        <v>0.68856319031408264</v>
      </c>
      <c r="AE31">
        <f t="shared" si="28"/>
        <v>0.67531975361963026</v>
      </c>
      <c r="AF31">
        <f t="shared" si="29"/>
        <v>0.68802044051979483</v>
      </c>
      <c r="AH31">
        <f t="shared" si="30"/>
        <v>0.79885892393782876</v>
      </c>
      <c r="AI31">
        <f t="shared" si="31"/>
        <v>0.79311171157821925</v>
      </c>
      <c r="AJ31">
        <f t="shared" si="32"/>
        <v>0.80143247276774021</v>
      </c>
      <c r="AK31">
        <f t="shared" si="33"/>
        <v>0.99594000000000005</v>
      </c>
      <c r="AL31">
        <f t="shared" si="34"/>
        <v>0.86821999999999999</v>
      </c>
      <c r="AM31">
        <f t="shared" si="23"/>
        <v>0.93044000000000004</v>
      </c>
    </row>
    <row r="32" spans="1:39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1105.047557592392</v>
      </c>
      <c r="V32">
        <v>0</v>
      </c>
      <c r="W32">
        <f t="shared" si="24"/>
        <v>211.59348716405106</v>
      </c>
      <c r="X32">
        <f t="shared" si="25"/>
        <v>185.84521477167465</v>
      </c>
      <c r="Y32">
        <f t="shared" si="26"/>
        <v>198.73947885409888</v>
      </c>
      <c r="AA32">
        <f t="shared" si="5"/>
        <v>12.854008309952178</v>
      </c>
      <c r="AB32">
        <f t="shared" si="6"/>
        <v>-12.894264082424229</v>
      </c>
      <c r="AD32">
        <f t="shared" si="27"/>
        <v>0.69761611344429242</v>
      </c>
      <c r="AE32">
        <f t="shared" si="28"/>
        <v>0.68274754111596436</v>
      </c>
      <c r="AF32">
        <f t="shared" si="29"/>
        <v>0.69554448470388708</v>
      </c>
      <c r="AH32">
        <f t="shared" si="30"/>
        <v>0.77377388554578397</v>
      </c>
      <c r="AI32">
        <f t="shared" si="31"/>
        <v>0.78176034475842648</v>
      </c>
      <c r="AJ32">
        <f t="shared" si="32"/>
        <v>0.78508257090703848</v>
      </c>
      <c r="AK32">
        <f t="shared" si="33"/>
        <v>0.98887999999999998</v>
      </c>
      <c r="AL32">
        <f t="shared" si="34"/>
        <v>0.86456999999999995</v>
      </c>
      <c r="AM32">
        <f t="shared" si="23"/>
        <v>0.92576999999999998</v>
      </c>
    </row>
    <row r="33" spans="1:57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656.01751947402954</v>
      </c>
      <c r="V33">
        <v>5</v>
      </c>
      <c r="W33">
        <f t="shared" si="24"/>
        <v>206.71889983928762</v>
      </c>
      <c r="X33">
        <f t="shared" si="25"/>
        <v>181.93952425742691</v>
      </c>
      <c r="Y33">
        <f t="shared" si="26"/>
        <v>194.29244468757045</v>
      </c>
      <c r="AA33">
        <f t="shared" si="5"/>
        <v>12.426455151717164</v>
      </c>
      <c r="AB33">
        <f t="shared" si="6"/>
        <v>-12.352920430143541</v>
      </c>
      <c r="AD33">
        <f t="shared" si="27"/>
        <v>0.70624554156624719</v>
      </c>
      <c r="AE33">
        <f t="shared" si="28"/>
        <v>0.69167954088249894</v>
      </c>
      <c r="AF33">
        <f t="shared" si="29"/>
        <v>0.7042625250155683</v>
      </c>
      <c r="AH33">
        <f t="shared" si="30"/>
        <v>0.77252395488199277</v>
      </c>
      <c r="AI33">
        <f t="shared" si="31"/>
        <v>0.77771689448087555</v>
      </c>
      <c r="AJ33">
        <f t="shared" si="32"/>
        <v>0.78141333056696716</v>
      </c>
      <c r="AK33">
        <f t="shared" si="33"/>
        <v>0.98858000000000001</v>
      </c>
      <c r="AL33">
        <f t="shared" si="34"/>
        <v>0.86528000000000005</v>
      </c>
      <c r="AM33">
        <f t="shared" si="23"/>
        <v>0.92593999999999999</v>
      </c>
    </row>
    <row r="34" spans="1:57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1353.866182327271</v>
      </c>
      <c r="V34">
        <v>8</v>
      </c>
      <c r="W34">
        <f t="shared" si="24"/>
        <v>203.43583536934611</v>
      </c>
      <c r="X34">
        <f t="shared" si="25"/>
        <v>179.02163567713981</v>
      </c>
      <c r="Y34">
        <f t="shared" si="26"/>
        <v>191.17246153573632</v>
      </c>
      <c r="AA34">
        <f t="shared" si="5"/>
        <v>12.263373833609791</v>
      </c>
      <c r="AB34">
        <f t="shared" si="6"/>
        <v>-12.150825858596505</v>
      </c>
      <c r="AD34">
        <f t="shared" si="27"/>
        <v>0.70954083170645998</v>
      </c>
      <c r="AE34">
        <f t="shared" si="28"/>
        <v>0.69456339325788186</v>
      </c>
      <c r="AF34">
        <f t="shared" si="29"/>
        <v>0.70722919011666807</v>
      </c>
      <c r="AH34">
        <f t="shared" si="30"/>
        <v>0.77511346327486108</v>
      </c>
      <c r="AI34">
        <f t="shared" si="31"/>
        <v>0.77595694499856982</v>
      </c>
      <c r="AJ34">
        <f t="shared" si="32"/>
        <v>0.78064178209734814</v>
      </c>
      <c r="AK34">
        <f t="shared" si="33"/>
        <v>0.98743999999999998</v>
      </c>
      <c r="AL34">
        <f t="shared" si="34"/>
        <v>0.86411000000000004</v>
      </c>
      <c r="AM34">
        <f t="shared" si="23"/>
        <v>0.92483000000000004</v>
      </c>
    </row>
    <row r="35" spans="1:57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599.13651418685913</v>
      </c>
      <c r="V35" s="13" t="s">
        <v>37</v>
      </c>
      <c r="X35" s="14" t="s">
        <v>38</v>
      </c>
    </row>
    <row r="36" spans="1:57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759.76958870887756</v>
      </c>
      <c r="W36" s="8" t="s">
        <v>29</v>
      </c>
      <c r="X36" s="9" t="s">
        <v>30</v>
      </c>
      <c r="Y36" s="10" t="s">
        <v>31</v>
      </c>
      <c r="Z36" s="10"/>
      <c r="AC36" s="10"/>
    </row>
    <row r="37" spans="1:5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842.09331274032593</v>
      </c>
      <c r="V37">
        <v>-29</v>
      </c>
      <c r="W37">
        <f>C92+(E92*$T$4*$T$5)-F92/$T$3/$T$4-G92-H92/$T$3/$T$4</f>
        <v>204.56615220086124</v>
      </c>
      <c r="X37">
        <f>C101+(E101*$T$4*$T$5)-F101/$T$3/$T$4-G101-H101/$T$3/$T$4</f>
        <v>205.6443366488889</v>
      </c>
      <c r="Y37">
        <f t="shared" ref="Y37:Y45" si="35">C83+(E83*$T$4*$T$5)-F83/$T$3/$T$4-G83-H83/$T$3/$T$4</f>
        <v>205.13768958891018</v>
      </c>
      <c r="AA37">
        <f t="shared" si="5"/>
        <v>-0.57153738804893806</v>
      </c>
      <c r="AB37">
        <f t="shared" si="6"/>
        <v>0.50664705997871806</v>
      </c>
      <c r="AD37">
        <f>W37/((100*C92/D92)-I92)</f>
        <v>0.6339695132462807</v>
      </c>
      <c r="AE37">
        <f>X37/((100*C101/D101)+-101)</f>
        <v>0.53393108105014564</v>
      </c>
      <c r="AF37">
        <f>Y37/((100*C83/D83)-I83)</f>
        <v>0.62325556396576853</v>
      </c>
      <c r="AH37">
        <f>(W37+I92)/(100*C92/D92)</f>
        <v>0.75705326574224963</v>
      </c>
      <c r="AI37">
        <f>(X37+I101)/(100*C101/D101)</f>
        <v>0.7348070803658221</v>
      </c>
      <c r="AJ37">
        <f>(Y37+I83)/(100*C83/D83)</f>
        <v>0.74493284017830408</v>
      </c>
    </row>
    <row r="38" spans="1:57" x14ac:dyDescent="0.25">
      <c r="A38">
        <v>-29</v>
      </c>
      <c r="B38">
        <v>0.92595000000000005</v>
      </c>
      <c r="C38">
        <v>153.393</v>
      </c>
      <c r="D38">
        <v>33.620100000000001</v>
      </c>
      <c r="E38">
        <v>45.1068</v>
      </c>
      <c r="F38">
        <v>4.0399999999999998E-2</v>
      </c>
      <c r="G38">
        <v>6.2754000000000003</v>
      </c>
      <c r="H38">
        <v>2.0286</v>
      </c>
      <c r="I38">
        <v>163.47640000000001</v>
      </c>
      <c r="J38">
        <v>6.5</v>
      </c>
      <c r="K38">
        <v>1</v>
      </c>
      <c r="L38">
        <v>0</v>
      </c>
      <c r="M38">
        <v>4.4371</v>
      </c>
      <c r="N38" t="b">
        <v>0</v>
      </c>
      <c r="O38" t="b">
        <v>1</v>
      </c>
      <c r="P38">
        <v>30.87621354677847</v>
      </c>
      <c r="Q38">
        <v>1619.5579075813289</v>
      </c>
      <c r="V38">
        <v>-25</v>
      </c>
      <c r="W38">
        <f t="shared" ref="W38:W45" si="36">C93+(E93*$T$4*$T$5)-F93/$T$3/$T$4-G93-H93/$T$3/$T$4</f>
        <v>204.73163196647528</v>
      </c>
      <c r="X38">
        <f t="shared" ref="X38:X45" si="37">C102+(E102*$T$4*$T$5)-F102/$T$3/$T$4-G102-H102/$T$3/$T$4</f>
        <v>205.51344148826155</v>
      </c>
      <c r="Y38">
        <f t="shared" si="35"/>
        <v>205.12811200461454</v>
      </c>
      <c r="AA38">
        <f t="shared" si="5"/>
        <v>-0.39648003813925925</v>
      </c>
      <c r="AB38">
        <f t="shared" si="6"/>
        <v>0.38532948364701269</v>
      </c>
      <c r="AD38">
        <f t="shared" ref="AD38:AD45" si="38">W38/((100*C93/D93)-I93)</f>
        <v>0.64846992985555241</v>
      </c>
      <c r="AE38">
        <f t="shared" ref="AE38:AE45" si="39">X38/((100*C102/D102)+-101)</f>
        <v>0.53372168470364778</v>
      </c>
      <c r="AF38">
        <f t="shared" ref="AF38:AF44" si="40">Y38/((100*C84/D84)-I84)</f>
        <v>0.63615415876698722</v>
      </c>
      <c r="AH38">
        <f t="shared" ref="AH38:AH45" si="41">(W38+I93)/(100*C93/D93)</f>
        <v>0.77166625540831801</v>
      </c>
      <c r="AI38">
        <f t="shared" ref="AI38:AI45" si="42">(X38+I102)/(100*C102/D102)</f>
        <v>0.74763186687067029</v>
      </c>
      <c r="AJ38">
        <f t="shared" ref="AJ38:AJ45" si="43">(Y38+I84)/(100*C84/D84)</f>
        <v>0.75862474836327864</v>
      </c>
    </row>
    <row r="39" spans="1:57" x14ac:dyDescent="0.25">
      <c r="A39">
        <v>-25</v>
      </c>
      <c r="B39">
        <v>0.98726000000000003</v>
      </c>
      <c r="C39">
        <v>163.55019999999999</v>
      </c>
      <c r="D39">
        <v>34.063400000000001</v>
      </c>
      <c r="E39">
        <v>47.473799999999997</v>
      </c>
      <c r="F39">
        <v>4.0300000000000002E-2</v>
      </c>
      <c r="G39">
        <v>6.2968999999999999</v>
      </c>
      <c r="H39">
        <v>1.1580999999999999</v>
      </c>
      <c r="I39">
        <v>170.3424</v>
      </c>
      <c r="J39">
        <v>6.7714999999999996</v>
      </c>
      <c r="K39">
        <v>1</v>
      </c>
      <c r="L39">
        <v>0</v>
      </c>
      <c r="M39">
        <v>4.4340000000000002</v>
      </c>
      <c r="N39" t="b">
        <v>0</v>
      </c>
      <c r="O39" t="b">
        <v>1</v>
      </c>
      <c r="P39">
        <v>30.87621354677847</v>
      </c>
      <c r="Q39">
        <v>1479.47745680809</v>
      </c>
      <c r="V39">
        <v>-20</v>
      </c>
      <c r="W39">
        <f t="shared" si="36"/>
        <v>206.65943535247209</v>
      </c>
      <c r="X39">
        <f t="shared" si="37"/>
        <v>207.27318366563532</v>
      </c>
      <c r="Y39">
        <f t="shared" si="35"/>
        <v>206.94935951134502</v>
      </c>
      <c r="AA39">
        <f t="shared" si="5"/>
        <v>-0.28992415887293532</v>
      </c>
      <c r="AB39">
        <f t="shared" si="6"/>
        <v>0.32382415429029265</v>
      </c>
      <c r="AD39">
        <f t="shared" si="38"/>
        <v>0.66521729982718658</v>
      </c>
      <c r="AE39">
        <f t="shared" si="39"/>
        <v>0.53846721658599783</v>
      </c>
      <c r="AF39">
        <f t="shared" si="40"/>
        <v>0.65157412488013533</v>
      </c>
      <c r="AH39">
        <f t="shared" si="41"/>
        <v>0.78596768805071815</v>
      </c>
      <c r="AI39">
        <f t="shared" si="42"/>
        <v>0.76057965966569518</v>
      </c>
      <c r="AJ39">
        <f t="shared" si="43"/>
        <v>0.77226211226929653</v>
      </c>
    </row>
    <row r="40" spans="1:57" x14ac:dyDescent="0.25">
      <c r="A40">
        <v>-20</v>
      </c>
      <c r="B40">
        <v>1.0267599999999999</v>
      </c>
      <c r="C40">
        <v>170.09350000000001</v>
      </c>
      <c r="D40">
        <v>34.021000000000001</v>
      </c>
      <c r="E40">
        <v>50.789000000000001</v>
      </c>
      <c r="F40">
        <v>4.0399999999999998E-2</v>
      </c>
      <c r="G40">
        <v>6.3108000000000004</v>
      </c>
      <c r="H40">
        <v>0.71140000000000003</v>
      </c>
      <c r="I40">
        <v>175.26730000000001</v>
      </c>
      <c r="J40">
        <v>6.9802999999999997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30.967821319509159</v>
      </c>
      <c r="Q40">
        <v>1378.039627552032</v>
      </c>
      <c r="V40">
        <v>-15</v>
      </c>
      <c r="W40">
        <f t="shared" si="36"/>
        <v>209.35124146670921</v>
      </c>
      <c r="X40">
        <f t="shared" si="37"/>
        <v>210.07863603069643</v>
      </c>
      <c r="Y40">
        <f t="shared" si="35"/>
        <v>209.69488283053695</v>
      </c>
      <c r="AA40">
        <f t="shared" si="5"/>
        <v>-0.34364136382774291</v>
      </c>
      <c r="AB40">
        <f t="shared" si="6"/>
        <v>0.38375320015947523</v>
      </c>
      <c r="AD40">
        <f t="shared" si="38"/>
        <v>0.67363652947110675</v>
      </c>
      <c r="AE40">
        <f t="shared" si="39"/>
        <v>0.5458281507094731</v>
      </c>
      <c r="AF40">
        <f t="shared" si="40"/>
        <v>0.65993888017537883</v>
      </c>
      <c r="AH40">
        <f t="shared" si="41"/>
        <v>0.79125218236141237</v>
      </c>
      <c r="AI40">
        <f t="shared" si="42"/>
        <v>0.76586691932267226</v>
      </c>
      <c r="AJ40">
        <f t="shared" si="43"/>
        <v>0.77761187775024698</v>
      </c>
    </row>
    <row r="41" spans="1:57" x14ac:dyDescent="0.25">
      <c r="A41">
        <v>-15</v>
      </c>
      <c r="B41">
        <v>1.01651</v>
      </c>
      <c r="C41">
        <v>168.39519999999999</v>
      </c>
      <c r="D41">
        <v>34.070700000000002</v>
      </c>
      <c r="E41">
        <v>53.083300000000001</v>
      </c>
      <c r="F41">
        <v>4.0399999999999998E-2</v>
      </c>
      <c r="G41">
        <v>6.3071999999999999</v>
      </c>
      <c r="H41">
        <v>0.6845</v>
      </c>
      <c r="I41">
        <v>175.1028</v>
      </c>
      <c r="J41">
        <v>6.9939999999999998</v>
      </c>
      <c r="K41">
        <v>1</v>
      </c>
      <c r="L41">
        <v>0</v>
      </c>
      <c r="M41">
        <v>4.4385000000000003</v>
      </c>
      <c r="N41" t="b">
        <v>0</v>
      </c>
      <c r="O41" t="b">
        <v>1</v>
      </c>
      <c r="P41">
        <v>31.097112598121331</v>
      </c>
      <c r="Q41">
        <v>1172.725118875504</v>
      </c>
      <c r="V41">
        <v>-10</v>
      </c>
      <c r="W41">
        <f t="shared" si="36"/>
        <v>211.95006775617225</v>
      </c>
      <c r="X41">
        <f t="shared" si="37"/>
        <v>212.71245070933546</v>
      </c>
      <c r="Y41">
        <f t="shared" si="35"/>
        <v>212.3005749713769</v>
      </c>
      <c r="AA41">
        <f t="shared" si="5"/>
        <v>-0.350507215204658</v>
      </c>
      <c r="AB41">
        <f t="shared" si="6"/>
        <v>0.41187573795855315</v>
      </c>
      <c r="AD41">
        <f t="shared" si="38"/>
        <v>0.68138931960539795</v>
      </c>
      <c r="AE41">
        <f t="shared" si="39"/>
        <v>0.55250969832891483</v>
      </c>
      <c r="AF41">
        <f t="shared" si="40"/>
        <v>0.66751247292528593</v>
      </c>
      <c r="AH41">
        <f t="shared" si="41"/>
        <v>0.7960759643038674</v>
      </c>
      <c r="AI41">
        <f t="shared" si="42"/>
        <v>0.77054326497368397</v>
      </c>
      <c r="AJ41">
        <f t="shared" si="43"/>
        <v>0.78241097181044472</v>
      </c>
    </row>
    <row r="42" spans="1:57" ht="92.25" x14ac:dyDescent="1.35">
      <c r="A42">
        <v>-10</v>
      </c>
      <c r="B42">
        <v>1.0044200000000001</v>
      </c>
      <c r="C42">
        <v>166.392</v>
      </c>
      <c r="D42">
        <v>34.086100000000002</v>
      </c>
      <c r="E42">
        <v>55.184899999999999</v>
      </c>
      <c r="F42">
        <v>4.0399999999999998E-2</v>
      </c>
      <c r="G42">
        <v>6.3029000000000002</v>
      </c>
      <c r="H42">
        <v>0.6865</v>
      </c>
      <c r="I42">
        <v>174.9374</v>
      </c>
      <c r="J42">
        <v>7.0076000000000001</v>
      </c>
      <c r="K42">
        <v>1</v>
      </c>
      <c r="L42">
        <v>0</v>
      </c>
      <c r="M42">
        <v>4.4381000000000004</v>
      </c>
      <c r="N42" t="b">
        <v>0</v>
      </c>
      <c r="O42" t="b">
        <v>1</v>
      </c>
      <c r="P42">
        <v>31.222680950709439</v>
      </c>
      <c r="Q42">
        <v>653.19108867645264</v>
      </c>
      <c r="V42">
        <v>-5</v>
      </c>
      <c r="W42">
        <f t="shared" si="36"/>
        <v>214.0443728935885</v>
      </c>
      <c r="X42">
        <f t="shared" si="37"/>
        <v>214.87697436326425</v>
      </c>
      <c r="Y42">
        <f t="shared" si="35"/>
        <v>214.41340557814991</v>
      </c>
      <c r="AA42">
        <f t="shared" si="5"/>
        <v>-0.36903268456140381</v>
      </c>
      <c r="AB42">
        <f t="shared" si="6"/>
        <v>0.46356878511434729</v>
      </c>
      <c r="AD42">
        <f t="shared" si="38"/>
        <v>0.68694198517540728</v>
      </c>
      <c r="AE42">
        <f t="shared" si="39"/>
        <v>0.55759877469411334</v>
      </c>
      <c r="AF42">
        <f t="shared" si="40"/>
        <v>0.67298351536860157</v>
      </c>
      <c r="AH42">
        <f t="shared" si="41"/>
        <v>0.79943756511987252</v>
      </c>
      <c r="AI42">
        <f t="shared" si="42"/>
        <v>0.77384650927710863</v>
      </c>
      <c r="AJ42">
        <f t="shared" si="43"/>
        <v>0.78578091179149601</v>
      </c>
      <c r="BE42" s="15" t="s">
        <v>48</v>
      </c>
    </row>
    <row r="43" spans="1:57" x14ac:dyDescent="0.25">
      <c r="A43">
        <v>-5</v>
      </c>
      <c r="B43">
        <v>0.99594000000000005</v>
      </c>
      <c r="C43">
        <v>164.988</v>
      </c>
      <c r="D43">
        <v>34.058399999999999</v>
      </c>
      <c r="E43">
        <v>57.011299999999999</v>
      </c>
      <c r="F43">
        <v>4.0399999999999998E-2</v>
      </c>
      <c r="G43">
        <v>6.3</v>
      </c>
      <c r="H43">
        <v>0.69589999999999996</v>
      </c>
      <c r="I43">
        <v>174.77109999999999</v>
      </c>
      <c r="J43">
        <v>7.0210999999999997</v>
      </c>
      <c r="K43">
        <v>1</v>
      </c>
      <c r="L43">
        <v>0</v>
      </c>
      <c r="M43">
        <v>4.4461000000000004</v>
      </c>
      <c r="N43" t="b">
        <v>0</v>
      </c>
      <c r="O43" t="b">
        <v>1</v>
      </c>
      <c r="P43">
        <v>31.344483960046201</v>
      </c>
      <c r="Q43">
        <v>1192.400113344193</v>
      </c>
      <c r="V43">
        <v>0</v>
      </c>
      <c r="W43">
        <f t="shared" si="36"/>
        <v>213.81243761284423</v>
      </c>
      <c r="X43">
        <f t="shared" si="37"/>
        <v>214.66967146123338</v>
      </c>
      <c r="Y43">
        <f t="shared" si="35"/>
        <v>214.17359702034025</v>
      </c>
      <c r="AA43">
        <f t="shared" si="5"/>
        <v>-0.36115940749601805</v>
      </c>
      <c r="AB43">
        <f t="shared" si="6"/>
        <v>0.4960744408931248</v>
      </c>
      <c r="AD43">
        <f t="shared" si="38"/>
        <v>0.69313176245053554</v>
      </c>
      <c r="AE43">
        <f t="shared" si="39"/>
        <v>0.56184937812539892</v>
      </c>
      <c r="AF43">
        <f t="shared" si="40"/>
        <v>0.67883262410718481</v>
      </c>
      <c r="AH43">
        <f t="shared" si="41"/>
        <v>0.80404658886737312</v>
      </c>
      <c r="AI43">
        <f t="shared" si="42"/>
        <v>0.77811186497070783</v>
      </c>
      <c r="AJ43">
        <f t="shared" si="43"/>
        <v>0.79024207756967935</v>
      </c>
    </row>
    <row r="44" spans="1:57" x14ac:dyDescent="0.25">
      <c r="A44">
        <v>0</v>
      </c>
      <c r="B44">
        <v>0.98887999999999998</v>
      </c>
      <c r="C44">
        <v>162.4776</v>
      </c>
      <c r="D44">
        <v>33.997300000000003</v>
      </c>
      <c r="E44">
        <v>57.920900000000003</v>
      </c>
      <c r="F44">
        <v>4.0399999999999998E-2</v>
      </c>
      <c r="G44">
        <v>6.2946</v>
      </c>
      <c r="H44">
        <v>0.69730000000000003</v>
      </c>
      <c r="I44">
        <v>174.60390000000001</v>
      </c>
      <c r="J44">
        <v>7.0343</v>
      </c>
      <c r="K44">
        <v>1</v>
      </c>
      <c r="L44">
        <v>0</v>
      </c>
      <c r="M44">
        <v>4.4459</v>
      </c>
      <c r="N44" t="b">
        <v>0</v>
      </c>
      <c r="O44" t="b">
        <v>1</v>
      </c>
      <c r="P44">
        <v>31.462466271928861</v>
      </c>
      <c r="Q44">
        <v>1172.8248205184941</v>
      </c>
      <c r="V44">
        <v>5</v>
      </c>
      <c r="W44">
        <f t="shared" si="36"/>
        <v>208.90037880312599</v>
      </c>
      <c r="X44">
        <f t="shared" si="37"/>
        <v>209.45947414729397</v>
      </c>
      <c r="Y44">
        <f t="shared" si="35"/>
        <v>209.09347165135563</v>
      </c>
      <c r="AA44">
        <f t="shared" si="5"/>
        <v>-0.19309284822963946</v>
      </c>
      <c r="AB44">
        <f t="shared" si="6"/>
        <v>0.36600249593834633</v>
      </c>
      <c r="AD44">
        <f t="shared" si="38"/>
        <v>0.70128165438372636</v>
      </c>
      <c r="AE44">
        <f t="shared" si="39"/>
        <v>0.56409514354355084</v>
      </c>
      <c r="AF44">
        <f t="shared" si="40"/>
        <v>0.68570725290387591</v>
      </c>
      <c r="AH44">
        <f t="shared" si="41"/>
        <v>0.81160348947443106</v>
      </c>
      <c r="AI44">
        <f t="shared" si="42"/>
        <v>0.78422476129523899</v>
      </c>
      <c r="AJ44">
        <f t="shared" si="43"/>
        <v>0.79709147270920655</v>
      </c>
    </row>
    <row r="45" spans="1:57" x14ac:dyDescent="0.25">
      <c r="A45">
        <v>5</v>
      </c>
      <c r="B45">
        <v>0.98858000000000001</v>
      </c>
      <c r="C45">
        <v>157.9614</v>
      </c>
      <c r="D45">
        <v>33.814799999999998</v>
      </c>
      <c r="E45">
        <v>57.533499999999997</v>
      </c>
      <c r="F45">
        <v>4.0399999999999998E-2</v>
      </c>
      <c r="G45">
        <v>6.2850000000000001</v>
      </c>
      <c r="H45">
        <v>0.68989999999999996</v>
      </c>
      <c r="I45">
        <v>174.4357</v>
      </c>
      <c r="J45">
        <v>7.0472999999999999</v>
      </c>
      <c r="K45">
        <v>1</v>
      </c>
      <c r="L45">
        <v>0</v>
      </c>
      <c r="M45">
        <v>4.4391999999999996</v>
      </c>
      <c r="N45" t="b">
        <v>0</v>
      </c>
      <c r="O45" t="b">
        <v>1</v>
      </c>
      <c r="P45">
        <v>31.576558789367311</v>
      </c>
      <c r="Q45">
        <v>1873.837244749069</v>
      </c>
      <c r="V45">
        <v>8</v>
      </c>
      <c r="W45">
        <f t="shared" si="36"/>
        <v>205.81124455780966</v>
      </c>
      <c r="X45">
        <f t="shared" si="37"/>
        <v>206.26920783628921</v>
      </c>
      <c r="Y45">
        <f t="shared" si="35"/>
        <v>205.95308292677296</v>
      </c>
      <c r="AA45">
        <f t="shared" si="5"/>
        <v>-0.14183836896330604</v>
      </c>
      <c r="AB45">
        <f t="shared" si="6"/>
        <v>0.3161249095162475</v>
      </c>
      <c r="AD45">
        <f t="shared" si="38"/>
        <v>0.70406000931199997</v>
      </c>
      <c r="AE45">
        <f t="shared" si="39"/>
        <v>0.5649915558432721</v>
      </c>
      <c r="AF45">
        <f>Y45/((100*C91/D91)-I91)</f>
        <v>0.6880089886857067</v>
      </c>
      <c r="AH45">
        <f t="shared" si="41"/>
        <v>0.81439094378711796</v>
      </c>
      <c r="AI45">
        <f t="shared" si="42"/>
        <v>0.78645811388210984</v>
      </c>
      <c r="AJ45">
        <f t="shared" si="43"/>
        <v>0.79962093224874631</v>
      </c>
    </row>
    <row r="46" spans="1:57" x14ac:dyDescent="0.25">
      <c r="A46">
        <v>8</v>
      </c>
      <c r="B46">
        <v>0.98743999999999998</v>
      </c>
      <c r="C46">
        <v>155.10230000000001</v>
      </c>
      <c r="D46">
        <v>33.682899999999997</v>
      </c>
      <c r="E46">
        <v>57.127699999999997</v>
      </c>
      <c r="F46">
        <v>4.0399999999999998E-2</v>
      </c>
      <c r="G46">
        <v>6.2789999999999999</v>
      </c>
      <c r="H46">
        <v>0.72399999999999998</v>
      </c>
      <c r="I46">
        <v>173.76310000000001</v>
      </c>
      <c r="J46">
        <v>7.0247999999999999</v>
      </c>
      <c r="K46">
        <v>1</v>
      </c>
      <c r="L46">
        <v>0</v>
      </c>
      <c r="M46">
        <v>4.4391999999999996</v>
      </c>
      <c r="N46" t="b">
        <v>0</v>
      </c>
      <c r="O46" t="b">
        <v>1</v>
      </c>
      <c r="P46">
        <v>31.603132164617111</v>
      </c>
      <c r="Q46">
        <v>2183.1839518547058</v>
      </c>
    </row>
    <row r="47" spans="1:57" x14ac:dyDescent="0.25">
      <c r="A47">
        <v>-29</v>
      </c>
      <c r="B47">
        <v>0.80940999999999996</v>
      </c>
      <c r="C47">
        <v>134.08619999999999</v>
      </c>
      <c r="D47">
        <v>32.032400000000003</v>
      </c>
      <c r="E47">
        <v>41.203400000000002</v>
      </c>
      <c r="F47">
        <v>4.0399999999999998E-2</v>
      </c>
      <c r="G47">
        <v>6.2343999999999999</v>
      </c>
      <c r="H47">
        <v>2.6539999999999999</v>
      </c>
      <c r="I47">
        <v>151.54470000000001</v>
      </c>
      <c r="J47">
        <v>0</v>
      </c>
      <c r="K47">
        <v>2</v>
      </c>
      <c r="L47">
        <v>0</v>
      </c>
      <c r="M47">
        <v>4.4370000000000003</v>
      </c>
      <c r="N47" t="b">
        <v>0</v>
      </c>
      <c r="O47" t="b">
        <v>1</v>
      </c>
      <c r="P47">
        <v>0</v>
      </c>
      <c r="Q47">
        <v>1327.519062519073</v>
      </c>
    </row>
    <row r="48" spans="1:57" x14ac:dyDescent="0.25">
      <c r="A48">
        <v>-25</v>
      </c>
      <c r="B48">
        <v>0.85819000000000001</v>
      </c>
      <c r="C48">
        <v>142.16720000000001</v>
      </c>
      <c r="D48">
        <v>32.753399999999999</v>
      </c>
      <c r="E48">
        <v>43.183100000000003</v>
      </c>
      <c r="F48">
        <v>3.9899999999999998E-2</v>
      </c>
      <c r="G48">
        <v>6.2515000000000001</v>
      </c>
      <c r="H48">
        <v>2.59</v>
      </c>
      <c r="I48">
        <v>157.84100000000001</v>
      </c>
      <c r="J48">
        <v>0</v>
      </c>
      <c r="K48">
        <v>2</v>
      </c>
      <c r="L48">
        <v>0</v>
      </c>
      <c r="M48">
        <v>4.3887999999999998</v>
      </c>
      <c r="N48" t="b">
        <v>0</v>
      </c>
      <c r="O48" t="b">
        <v>1</v>
      </c>
      <c r="P48">
        <v>0</v>
      </c>
      <c r="Q48">
        <v>599.04770970344543</v>
      </c>
    </row>
    <row r="49" spans="1:17" x14ac:dyDescent="0.25">
      <c r="A49">
        <v>-20</v>
      </c>
      <c r="B49">
        <v>0.89385999999999999</v>
      </c>
      <c r="C49">
        <v>148.07749999999999</v>
      </c>
      <c r="D49">
        <v>33.252600000000001</v>
      </c>
      <c r="E49">
        <v>46.249899999999997</v>
      </c>
      <c r="F49">
        <v>0.04</v>
      </c>
      <c r="G49">
        <v>6.2641</v>
      </c>
      <c r="H49">
        <v>2.1762999999999999</v>
      </c>
      <c r="I49">
        <v>162.28129999999999</v>
      </c>
      <c r="J49">
        <v>0</v>
      </c>
      <c r="K49">
        <v>2</v>
      </c>
      <c r="L49">
        <v>0</v>
      </c>
      <c r="M49">
        <v>4.4006999999999996</v>
      </c>
      <c r="N49" t="b">
        <v>0</v>
      </c>
      <c r="O49" t="b">
        <v>1</v>
      </c>
      <c r="P49">
        <v>0</v>
      </c>
      <c r="Q49">
        <v>565.1200954914093</v>
      </c>
    </row>
    <row r="50" spans="1:17" x14ac:dyDescent="0.25">
      <c r="A50">
        <v>-15</v>
      </c>
      <c r="B50">
        <v>0.88453000000000004</v>
      </c>
      <c r="C50">
        <v>146.53039999999999</v>
      </c>
      <c r="D50">
        <v>33.1327</v>
      </c>
      <c r="E50">
        <v>48.466000000000001</v>
      </c>
      <c r="F50">
        <v>4.02E-2</v>
      </c>
      <c r="G50">
        <v>6.2607999999999997</v>
      </c>
      <c r="H50">
        <v>2.129</v>
      </c>
      <c r="I50">
        <v>162.00819999999999</v>
      </c>
      <c r="J50">
        <v>0</v>
      </c>
      <c r="K50">
        <v>2</v>
      </c>
      <c r="L50">
        <v>0</v>
      </c>
      <c r="M50">
        <v>4.4246999999999996</v>
      </c>
      <c r="N50" t="b">
        <v>0</v>
      </c>
      <c r="O50" t="b">
        <v>1</v>
      </c>
      <c r="P50">
        <v>0</v>
      </c>
      <c r="Q50">
        <v>471.94600224494928</v>
      </c>
    </row>
    <row r="51" spans="1:17" x14ac:dyDescent="0.25">
      <c r="A51">
        <v>-10</v>
      </c>
      <c r="B51">
        <v>0.87446000000000002</v>
      </c>
      <c r="C51">
        <v>144.86240000000001</v>
      </c>
      <c r="D51">
        <v>32.987400000000001</v>
      </c>
      <c r="E51">
        <v>50.577300000000001</v>
      </c>
      <c r="F51">
        <v>4.0399999999999998E-2</v>
      </c>
      <c r="G51">
        <v>6.2572999999999999</v>
      </c>
      <c r="H51">
        <v>2.0729000000000002</v>
      </c>
      <c r="I51">
        <v>161.73570000000001</v>
      </c>
      <c r="J51">
        <v>0</v>
      </c>
      <c r="K51">
        <v>2</v>
      </c>
      <c r="L51">
        <v>0</v>
      </c>
      <c r="M51">
        <v>4.4402999999999997</v>
      </c>
      <c r="N51" t="b">
        <v>0</v>
      </c>
      <c r="O51" t="b">
        <v>1</v>
      </c>
      <c r="P51">
        <v>0</v>
      </c>
      <c r="Q51">
        <v>618.71784472465515</v>
      </c>
    </row>
    <row r="52" spans="1:17" x14ac:dyDescent="0.25">
      <c r="A52">
        <v>-5</v>
      </c>
      <c r="B52">
        <v>0.86821999999999999</v>
      </c>
      <c r="C52">
        <v>143.82939999999999</v>
      </c>
      <c r="D52">
        <v>32.875399999999999</v>
      </c>
      <c r="E52">
        <v>52.511899999999997</v>
      </c>
      <c r="F52">
        <v>4.0399999999999998E-2</v>
      </c>
      <c r="G52">
        <v>6.2550999999999997</v>
      </c>
      <c r="H52">
        <v>1.9437</v>
      </c>
      <c r="I52">
        <v>161.46379999999999</v>
      </c>
      <c r="J52">
        <v>0</v>
      </c>
      <c r="K52">
        <v>2</v>
      </c>
      <c r="L52">
        <v>0</v>
      </c>
      <c r="M52">
        <v>4.4391999999999996</v>
      </c>
      <c r="N52" t="b">
        <v>0</v>
      </c>
      <c r="O52" t="b">
        <v>1</v>
      </c>
      <c r="P52">
        <v>0</v>
      </c>
      <c r="Q52">
        <v>1139.1203835010531</v>
      </c>
    </row>
    <row r="53" spans="1:17" x14ac:dyDescent="0.25">
      <c r="A53">
        <v>0</v>
      </c>
      <c r="B53">
        <v>0.86456999999999995</v>
      </c>
      <c r="C53">
        <v>142.05240000000001</v>
      </c>
      <c r="D53">
        <v>32.776699999999998</v>
      </c>
      <c r="E53">
        <v>53.7196</v>
      </c>
      <c r="F53">
        <v>4.0800000000000003E-2</v>
      </c>
      <c r="G53">
        <v>6.2512999999999996</v>
      </c>
      <c r="H53">
        <v>1.9104000000000001</v>
      </c>
      <c r="I53">
        <v>161.1925</v>
      </c>
      <c r="J53">
        <v>0</v>
      </c>
      <c r="K53">
        <v>2</v>
      </c>
      <c r="L53">
        <v>0</v>
      </c>
      <c r="M53">
        <v>4.4859</v>
      </c>
      <c r="N53" t="b">
        <v>0</v>
      </c>
      <c r="O53" t="b">
        <v>1</v>
      </c>
      <c r="P53">
        <v>0</v>
      </c>
      <c r="Q53">
        <v>487.30490827560419</v>
      </c>
    </row>
    <row r="54" spans="1:17" x14ac:dyDescent="0.25">
      <c r="A54">
        <v>5</v>
      </c>
      <c r="B54">
        <v>0.86528000000000005</v>
      </c>
      <c r="C54">
        <v>138.2604</v>
      </c>
      <c r="D54">
        <v>32.611499999999999</v>
      </c>
      <c r="E54">
        <v>53.728099999999998</v>
      </c>
      <c r="F54">
        <v>4.0399999999999998E-2</v>
      </c>
      <c r="G54">
        <v>6.2431999999999999</v>
      </c>
      <c r="H54">
        <v>2.0331000000000001</v>
      </c>
      <c r="I54">
        <v>160.92189999999999</v>
      </c>
      <c r="J54">
        <v>0</v>
      </c>
      <c r="K54">
        <v>2</v>
      </c>
      <c r="L54">
        <v>0</v>
      </c>
      <c r="M54">
        <v>4.4400000000000004</v>
      </c>
      <c r="N54" t="b">
        <v>0</v>
      </c>
      <c r="O54" t="b">
        <v>1</v>
      </c>
      <c r="P54">
        <v>0</v>
      </c>
      <c r="Q54">
        <v>341.87296104431152</v>
      </c>
    </row>
    <row r="55" spans="1:17" x14ac:dyDescent="0.25">
      <c r="A55">
        <v>8</v>
      </c>
      <c r="B55">
        <v>0.86411000000000004</v>
      </c>
      <c r="C55">
        <v>135.7311</v>
      </c>
      <c r="D55">
        <v>32.470700000000001</v>
      </c>
      <c r="E55">
        <v>53.438499999999998</v>
      </c>
      <c r="F55">
        <v>4.1000000000000002E-2</v>
      </c>
      <c r="G55">
        <v>6.2378999999999998</v>
      </c>
      <c r="H55">
        <v>2.1387</v>
      </c>
      <c r="I55">
        <v>160.26400000000001</v>
      </c>
      <c r="J55">
        <v>0</v>
      </c>
      <c r="K55">
        <v>2</v>
      </c>
      <c r="L55">
        <v>0</v>
      </c>
      <c r="M55">
        <v>4.5029000000000003</v>
      </c>
      <c r="N55" t="b">
        <v>0</v>
      </c>
      <c r="O55" t="b">
        <v>1</v>
      </c>
      <c r="P55">
        <v>0</v>
      </c>
      <c r="Q55">
        <v>695.4815776348114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324.28509545326227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331.76246571540833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283.02976965904242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232.71712875366211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225.90683126449579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320.40504693984991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346.27086210250849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412.22542476654053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505.38626384735107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47.826999999999998</v>
      </c>
      <c r="F65">
        <v>6.4399999999999999E-2</v>
      </c>
      <c r="G65">
        <v>6.3014000000000001</v>
      </c>
      <c r="H65">
        <v>1.1194999999999999</v>
      </c>
      <c r="I65">
        <v>164.32669999999999</v>
      </c>
      <c r="J65">
        <v>3.2812999999999999</v>
      </c>
      <c r="K65">
        <v>1</v>
      </c>
      <c r="L65">
        <v>0</v>
      </c>
      <c r="M65">
        <v>7.0765000000000002</v>
      </c>
      <c r="N65" t="b">
        <v>1</v>
      </c>
      <c r="O65" t="b">
        <v>0</v>
      </c>
      <c r="P65">
        <v>31.47768836405675</v>
      </c>
      <c r="Q65">
        <v>324.28509306907648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47.898600000000002</v>
      </c>
      <c r="F66">
        <v>4.1700000000000001E-2</v>
      </c>
      <c r="G66">
        <v>6.3014000000000001</v>
      </c>
      <c r="H66">
        <v>1.0301</v>
      </c>
      <c r="I66">
        <v>171.22839999999999</v>
      </c>
      <c r="J66">
        <v>3.5581</v>
      </c>
      <c r="K66">
        <v>1</v>
      </c>
      <c r="L66">
        <v>0</v>
      </c>
      <c r="M66">
        <v>4.5862999999999996</v>
      </c>
      <c r="N66" t="b">
        <v>1</v>
      </c>
      <c r="O66" t="b">
        <v>0</v>
      </c>
      <c r="P66">
        <v>31.47768836405675</v>
      </c>
      <c r="Q66">
        <v>340.62079405784613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49.765000000000001</v>
      </c>
      <c r="F67">
        <v>2.6499999999999999E-2</v>
      </c>
      <c r="G67">
        <v>6.3014000000000001</v>
      </c>
      <c r="H67">
        <v>0.91500000000000004</v>
      </c>
      <c r="I67">
        <v>176.15819999999999</v>
      </c>
      <c r="J67">
        <v>4.2168999999999999</v>
      </c>
      <c r="K67">
        <v>1</v>
      </c>
      <c r="L67">
        <v>0</v>
      </c>
      <c r="M67">
        <v>2.9180999999999999</v>
      </c>
      <c r="N67" t="b">
        <v>1</v>
      </c>
      <c r="O67" t="b">
        <v>0</v>
      </c>
      <c r="P67">
        <v>31.47768836405675</v>
      </c>
      <c r="Q67">
        <v>323.24508166313171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52.412599999999998</v>
      </c>
      <c r="F68">
        <v>3.0599999999999999E-2</v>
      </c>
      <c r="G68">
        <v>6.3014000000000001</v>
      </c>
      <c r="H68">
        <v>0.79969999999999997</v>
      </c>
      <c r="I68">
        <v>175.96369999999999</v>
      </c>
      <c r="J68">
        <v>4.8753000000000002</v>
      </c>
      <c r="K68">
        <v>1</v>
      </c>
      <c r="L68">
        <v>0</v>
      </c>
      <c r="M68">
        <v>3.3609</v>
      </c>
      <c r="N68" t="b">
        <v>1</v>
      </c>
      <c r="O68" t="b">
        <v>0</v>
      </c>
      <c r="P68">
        <v>31.47768836405675</v>
      </c>
      <c r="Q68">
        <v>238.63719797134399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54.973399999999998</v>
      </c>
      <c r="F69">
        <v>3.5499999999999997E-2</v>
      </c>
      <c r="G69">
        <v>6.3014000000000001</v>
      </c>
      <c r="H69">
        <v>0.68700000000000006</v>
      </c>
      <c r="I69">
        <v>175.76929999999999</v>
      </c>
      <c r="J69">
        <v>5.5332999999999997</v>
      </c>
      <c r="K69">
        <v>1</v>
      </c>
      <c r="L69">
        <v>0</v>
      </c>
      <c r="M69">
        <v>3.8993000000000002</v>
      </c>
      <c r="N69" t="b">
        <v>1</v>
      </c>
      <c r="O69" t="b">
        <v>0</v>
      </c>
      <c r="P69">
        <v>31.47768836405675</v>
      </c>
      <c r="Q69">
        <v>204.5053684711456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57.137700000000002</v>
      </c>
      <c r="F70">
        <v>3.9100000000000003E-2</v>
      </c>
      <c r="G70">
        <v>6.3014000000000001</v>
      </c>
      <c r="H70">
        <v>0.69940000000000002</v>
      </c>
      <c r="I70">
        <v>175.57480000000001</v>
      </c>
      <c r="J70">
        <v>6.1910999999999996</v>
      </c>
      <c r="K70">
        <v>1</v>
      </c>
      <c r="L70">
        <v>0</v>
      </c>
      <c r="M70">
        <v>4.3013000000000003</v>
      </c>
      <c r="N70" t="b">
        <v>1</v>
      </c>
      <c r="O70" t="b">
        <v>0</v>
      </c>
      <c r="P70">
        <v>31.47768836405675</v>
      </c>
      <c r="Q70">
        <v>300.27380657196039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58.310899999999997</v>
      </c>
      <c r="F71">
        <v>4.24E-2</v>
      </c>
      <c r="G71">
        <v>6.2984999999999998</v>
      </c>
      <c r="H71">
        <v>0.70679999999999998</v>
      </c>
      <c r="I71">
        <v>175.38030000000001</v>
      </c>
      <c r="J71">
        <v>6.8487</v>
      </c>
      <c r="K71">
        <v>1</v>
      </c>
      <c r="L71">
        <v>0</v>
      </c>
      <c r="M71">
        <v>4.6614000000000004</v>
      </c>
      <c r="N71" t="b">
        <v>1</v>
      </c>
      <c r="O71" t="b">
        <v>0</v>
      </c>
      <c r="P71">
        <v>31.47768836405675</v>
      </c>
      <c r="Q71">
        <v>270.64136791229248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57.914099999999998</v>
      </c>
      <c r="F72">
        <v>4.5100000000000001E-2</v>
      </c>
      <c r="G72">
        <v>6.2888999999999999</v>
      </c>
      <c r="H72">
        <v>0.6996</v>
      </c>
      <c r="I72">
        <v>174.5992</v>
      </c>
      <c r="J72">
        <v>7.0223000000000004</v>
      </c>
      <c r="K72">
        <v>1</v>
      </c>
      <c r="L72">
        <v>0</v>
      </c>
      <c r="M72">
        <v>4.9621000000000004</v>
      </c>
      <c r="N72" t="b">
        <v>1</v>
      </c>
      <c r="O72" t="b">
        <v>0</v>
      </c>
      <c r="P72">
        <v>31.563051022635651</v>
      </c>
      <c r="Q72">
        <v>432.82088851928711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57.518300000000004</v>
      </c>
      <c r="F73">
        <v>4.6300000000000001E-2</v>
      </c>
      <c r="G73">
        <v>6.2831999999999999</v>
      </c>
      <c r="H73">
        <v>0.69440000000000002</v>
      </c>
      <c r="I73">
        <v>173.73400000000001</v>
      </c>
      <c r="J73">
        <v>6.9997999999999996</v>
      </c>
      <c r="K73">
        <v>1</v>
      </c>
      <c r="L73">
        <v>0</v>
      </c>
      <c r="M73">
        <v>5.0890000000000004</v>
      </c>
      <c r="N73" t="b">
        <v>1</v>
      </c>
      <c r="O73" t="b">
        <v>0</v>
      </c>
      <c r="P73">
        <v>31.589662593101721</v>
      </c>
      <c r="Q73">
        <v>486.22304725646973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48.304499999999997</v>
      </c>
      <c r="F74">
        <v>0.1026</v>
      </c>
      <c r="G74">
        <v>6.3014000000000001</v>
      </c>
      <c r="H74">
        <v>1.1182000000000001</v>
      </c>
      <c r="I74">
        <v>154.58519999999999</v>
      </c>
      <c r="J74">
        <v>0</v>
      </c>
      <c r="K74">
        <v>2</v>
      </c>
      <c r="L74">
        <v>0</v>
      </c>
      <c r="M74">
        <v>11.2804</v>
      </c>
      <c r="N74" t="b">
        <v>1</v>
      </c>
      <c r="O74" t="b">
        <v>0</v>
      </c>
      <c r="P74">
        <v>0</v>
      </c>
      <c r="Q74">
        <v>316.22282910346979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48.122799999999998</v>
      </c>
      <c r="F75">
        <v>8.2299999999999998E-2</v>
      </c>
      <c r="G75">
        <v>6.3014000000000001</v>
      </c>
      <c r="H75">
        <v>1.0296000000000001</v>
      </c>
      <c r="I75">
        <v>160.87520000000001</v>
      </c>
      <c r="J75">
        <v>0</v>
      </c>
      <c r="K75">
        <v>2</v>
      </c>
      <c r="L75">
        <v>0</v>
      </c>
      <c r="M75">
        <v>9.0437999999999992</v>
      </c>
      <c r="N75" t="b">
        <v>1</v>
      </c>
      <c r="O75" t="b">
        <v>0</v>
      </c>
      <c r="P75">
        <v>0</v>
      </c>
      <c r="Q75">
        <v>333.65875267982477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49.927300000000002</v>
      </c>
      <c r="F76">
        <v>7.0499999999999993E-2</v>
      </c>
      <c r="G76">
        <v>6.3014000000000001</v>
      </c>
      <c r="H76">
        <v>0.91500000000000004</v>
      </c>
      <c r="I76">
        <v>164.8973</v>
      </c>
      <c r="J76">
        <v>0</v>
      </c>
      <c r="K76">
        <v>2</v>
      </c>
      <c r="L76">
        <v>0</v>
      </c>
      <c r="M76">
        <v>7.7473999999999998</v>
      </c>
      <c r="N76" t="b">
        <v>1</v>
      </c>
      <c r="O76" t="b">
        <v>0</v>
      </c>
      <c r="P76">
        <v>0</v>
      </c>
      <c r="Q76">
        <v>309.53851127624512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52.831200000000003</v>
      </c>
      <c r="F77">
        <v>7.6999999999999999E-2</v>
      </c>
      <c r="G77">
        <v>6.3014000000000001</v>
      </c>
      <c r="H77">
        <v>0.79930000000000001</v>
      </c>
      <c r="I77">
        <v>164.0239</v>
      </c>
      <c r="J77">
        <v>0</v>
      </c>
      <c r="K77">
        <v>2</v>
      </c>
      <c r="L77">
        <v>0</v>
      </c>
      <c r="M77">
        <v>8.4627999999999997</v>
      </c>
      <c r="N77" t="b">
        <v>1</v>
      </c>
      <c r="O77" t="b">
        <v>0</v>
      </c>
      <c r="P77">
        <v>0</v>
      </c>
      <c r="Q77">
        <v>220.04936861991879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55.5824</v>
      </c>
      <c r="F78">
        <v>8.2799999999999999E-2</v>
      </c>
      <c r="G78">
        <v>6.3014000000000001</v>
      </c>
      <c r="H78">
        <v>0.68830000000000002</v>
      </c>
      <c r="I78">
        <v>163.14869999999999</v>
      </c>
      <c r="J78">
        <v>0</v>
      </c>
      <c r="K78">
        <v>2</v>
      </c>
      <c r="L78">
        <v>0</v>
      </c>
      <c r="M78">
        <v>9.1047999999999991</v>
      </c>
      <c r="N78" t="b">
        <v>1</v>
      </c>
      <c r="O78" t="b">
        <v>0</v>
      </c>
      <c r="P78">
        <v>0</v>
      </c>
      <c r="Q78">
        <v>288.21818828582758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57.9756</v>
      </c>
      <c r="F79">
        <v>8.9499999999999996E-2</v>
      </c>
      <c r="G79">
        <v>6.3014000000000001</v>
      </c>
      <c r="H79">
        <v>0.69950000000000001</v>
      </c>
      <c r="I79">
        <v>162.27199999999999</v>
      </c>
      <c r="J79">
        <v>0</v>
      </c>
      <c r="K79">
        <v>2</v>
      </c>
      <c r="L79">
        <v>0</v>
      </c>
      <c r="M79">
        <v>9.8359000000000005</v>
      </c>
      <c r="N79" t="b">
        <v>1</v>
      </c>
      <c r="O79" t="b">
        <v>0</v>
      </c>
      <c r="P79">
        <v>0</v>
      </c>
      <c r="Q79">
        <v>494.06489539146418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59.266199999999998</v>
      </c>
      <c r="F80">
        <v>9.7100000000000006E-2</v>
      </c>
      <c r="G80">
        <v>6.2984999999999998</v>
      </c>
      <c r="H80">
        <v>0.70689999999999997</v>
      </c>
      <c r="I80">
        <v>161.3939</v>
      </c>
      <c r="J80">
        <v>0</v>
      </c>
      <c r="K80">
        <v>2</v>
      </c>
      <c r="L80">
        <v>0</v>
      </c>
      <c r="M80">
        <v>10.675000000000001</v>
      </c>
      <c r="N80" t="b">
        <v>1</v>
      </c>
      <c r="O80" t="b">
        <v>0</v>
      </c>
      <c r="P80">
        <v>0</v>
      </c>
      <c r="Q80">
        <v>309.70089244842529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58.560200000000002</v>
      </c>
      <c r="F81">
        <v>9.9199999999999997E-2</v>
      </c>
      <c r="G81">
        <v>6.2888999999999999</v>
      </c>
      <c r="H81">
        <v>0.69969999999999999</v>
      </c>
      <c r="I81">
        <v>160.9699</v>
      </c>
      <c r="J81">
        <v>0</v>
      </c>
      <c r="K81">
        <v>2</v>
      </c>
      <c r="L81">
        <v>0</v>
      </c>
      <c r="M81">
        <v>10.910299999999999</v>
      </c>
      <c r="N81" t="b">
        <v>1</v>
      </c>
      <c r="O81" t="b">
        <v>0</v>
      </c>
      <c r="P81">
        <v>0</v>
      </c>
      <c r="Q81">
        <v>390.556236743927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58.050800000000002</v>
      </c>
      <c r="F82">
        <v>9.98E-2</v>
      </c>
      <c r="G82">
        <v>6.2831999999999999</v>
      </c>
      <c r="H82">
        <v>0.69450000000000001</v>
      </c>
      <c r="I82">
        <v>160.31100000000001</v>
      </c>
      <c r="J82">
        <v>0</v>
      </c>
      <c r="K82">
        <v>2</v>
      </c>
      <c r="L82">
        <v>0</v>
      </c>
      <c r="M82">
        <v>10.974500000000001</v>
      </c>
      <c r="N82" t="b">
        <v>1</v>
      </c>
      <c r="O82" t="b">
        <v>0</v>
      </c>
      <c r="P82">
        <v>0</v>
      </c>
      <c r="Q82">
        <v>416.93661189079279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325.73511242866522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339.60255908966059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283.44977474212652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234.3971483707428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224.0168106555939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323.21507954597467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327.3051290512085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410.39540243148798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488.24498867988592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47.896099999999997</v>
      </c>
      <c r="F92">
        <v>6.7699999999999996E-2</v>
      </c>
      <c r="G92">
        <v>6.3014000000000001</v>
      </c>
      <c r="H92">
        <v>1.1185</v>
      </c>
      <c r="I92">
        <v>163.47640000000001</v>
      </c>
      <c r="J92">
        <v>6.5</v>
      </c>
      <c r="K92">
        <v>1</v>
      </c>
      <c r="L92">
        <v>0</v>
      </c>
      <c r="M92">
        <v>7.4371</v>
      </c>
      <c r="N92" t="b">
        <v>0</v>
      </c>
      <c r="O92" t="b">
        <v>0</v>
      </c>
      <c r="P92">
        <v>30.87621354677847</v>
      </c>
      <c r="Q92">
        <v>344.58084273338318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47.9437</v>
      </c>
      <c r="F93">
        <v>4.5100000000000001E-2</v>
      </c>
      <c r="G93">
        <v>6.3014000000000001</v>
      </c>
      <c r="H93">
        <v>1.0288999999999999</v>
      </c>
      <c r="I93">
        <v>170.3424</v>
      </c>
      <c r="J93">
        <v>6.7714999999999996</v>
      </c>
      <c r="K93">
        <v>1</v>
      </c>
      <c r="L93">
        <v>0</v>
      </c>
      <c r="M93">
        <v>4.9614000000000003</v>
      </c>
      <c r="N93" t="b">
        <v>0</v>
      </c>
      <c r="O93" t="b">
        <v>0</v>
      </c>
      <c r="P93">
        <v>30.87621354677847</v>
      </c>
      <c r="Q93">
        <v>333.74248957633972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49.79</v>
      </c>
      <c r="F94">
        <v>2.9899999999999999E-2</v>
      </c>
      <c r="G94">
        <v>6.3014000000000001</v>
      </c>
      <c r="H94">
        <v>0.91569999999999996</v>
      </c>
      <c r="I94">
        <v>175.26730000000001</v>
      </c>
      <c r="J94">
        <v>6.9802999999999997</v>
      </c>
      <c r="K94">
        <v>1</v>
      </c>
      <c r="L94">
        <v>0</v>
      </c>
      <c r="M94">
        <v>3.2919999999999998</v>
      </c>
      <c r="N94" t="b">
        <v>0</v>
      </c>
      <c r="O94" t="b">
        <v>0</v>
      </c>
      <c r="P94">
        <v>30.967821319509159</v>
      </c>
      <c r="Q94">
        <v>343.39082765579218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52.442399999999999</v>
      </c>
      <c r="F95">
        <v>3.39E-2</v>
      </c>
      <c r="G95">
        <v>6.3014000000000001</v>
      </c>
      <c r="H95">
        <v>0.80030000000000001</v>
      </c>
      <c r="I95">
        <v>175.1028</v>
      </c>
      <c r="J95">
        <v>6.9939999999999998</v>
      </c>
      <c r="K95">
        <v>1</v>
      </c>
      <c r="L95">
        <v>0</v>
      </c>
      <c r="M95">
        <v>3.7218</v>
      </c>
      <c r="N95" t="b">
        <v>0</v>
      </c>
      <c r="O95" t="b">
        <v>0</v>
      </c>
      <c r="P95">
        <v>31.097112598121331</v>
      </c>
      <c r="Q95">
        <v>218.71550846099851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55.002800000000001</v>
      </c>
      <c r="F96">
        <v>3.85E-2</v>
      </c>
      <c r="G96">
        <v>6.3014000000000001</v>
      </c>
      <c r="H96">
        <v>0.68779999999999997</v>
      </c>
      <c r="I96">
        <v>174.9374</v>
      </c>
      <c r="J96">
        <v>7.0076000000000001</v>
      </c>
      <c r="K96">
        <v>1</v>
      </c>
      <c r="L96">
        <v>0</v>
      </c>
      <c r="M96">
        <v>4.2347999999999999</v>
      </c>
      <c r="N96" t="b">
        <v>0</v>
      </c>
      <c r="O96" t="b">
        <v>0</v>
      </c>
      <c r="P96">
        <v>31.222680950709439</v>
      </c>
      <c r="Q96">
        <v>239.21760678291321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57.178199999999997</v>
      </c>
      <c r="F97">
        <v>4.2200000000000001E-2</v>
      </c>
      <c r="G97">
        <v>6.3014000000000001</v>
      </c>
      <c r="H97">
        <v>0.69940000000000002</v>
      </c>
      <c r="I97">
        <v>174.77109999999999</v>
      </c>
      <c r="J97">
        <v>7.0210999999999997</v>
      </c>
      <c r="K97">
        <v>1</v>
      </c>
      <c r="L97">
        <v>0</v>
      </c>
      <c r="M97">
        <v>4.6375000000000002</v>
      </c>
      <c r="N97" t="b">
        <v>0</v>
      </c>
      <c r="O97" t="b">
        <v>0</v>
      </c>
      <c r="P97">
        <v>31.344483960046201</v>
      </c>
      <c r="Q97">
        <v>297.21494746208191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58.344799999999999</v>
      </c>
      <c r="F98">
        <v>4.5400000000000003E-2</v>
      </c>
      <c r="G98">
        <v>6.2984999999999998</v>
      </c>
      <c r="H98">
        <v>0.70679999999999998</v>
      </c>
      <c r="I98">
        <v>174.60390000000001</v>
      </c>
      <c r="J98">
        <v>7.0343</v>
      </c>
      <c r="K98">
        <v>1</v>
      </c>
      <c r="L98">
        <v>0</v>
      </c>
      <c r="M98">
        <v>4.9949000000000003</v>
      </c>
      <c r="N98" t="b">
        <v>0</v>
      </c>
      <c r="O98" t="b">
        <v>0</v>
      </c>
      <c r="P98">
        <v>31.462466271928861</v>
      </c>
      <c r="Q98">
        <v>320.30134463310242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57.921399999999998</v>
      </c>
      <c r="F99">
        <v>4.58E-2</v>
      </c>
      <c r="G99">
        <v>6.2888999999999999</v>
      </c>
      <c r="H99">
        <v>0.69969999999999999</v>
      </c>
      <c r="I99">
        <v>174.4357</v>
      </c>
      <c r="J99">
        <v>7.0472999999999999</v>
      </c>
      <c r="K99">
        <v>1</v>
      </c>
      <c r="L99">
        <v>0</v>
      </c>
      <c r="M99">
        <v>5.0358999999999998</v>
      </c>
      <c r="N99" t="b">
        <v>0</v>
      </c>
      <c r="O99" t="b">
        <v>0</v>
      </c>
      <c r="P99">
        <v>31.576558789367311</v>
      </c>
      <c r="Q99">
        <v>385.0697820186615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57.520200000000003</v>
      </c>
      <c r="F100">
        <v>4.6199999999999998E-2</v>
      </c>
      <c r="G100">
        <v>6.2831999999999999</v>
      </c>
      <c r="H100">
        <v>0.69440000000000002</v>
      </c>
      <c r="I100">
        <v>173.76310000000001</v>
      </c>
      <c r="J100">
        <v>7.0247999999999999</v>
      </c>
      <c r="K100">
        <v>1</v>
      </c>
      <c r="L100">
        <v>0</v>
      </c>
      <c r="M100">
        <v>5.0785</v>
      </c>
      <c r="N100" t="b">
        <v>0</v>
      </c>
      <c r="O100" t="b">
        <v>0</v>
      </c>
      <c r="P100">
        <v>31.603132164617111</v>
      </c>
      <c r="Q100">
        <v>635.58483147621155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49.058799999999998</v>
      </c>
      <c r="F101">
        <v>0.1135</v>
      </c>
      <c r="G101">
        <v>6.3014000000000001</v>
      </c>
      <c r="H101">
        <v>1.1195999999999999</v>
      </c>
      <c r="I101">
        <v>151.58320000000001</v>
      </c>
      <c r="J101">
        <v>0</v>
      </c>
      <c r="K101">
        <v>2</v>
      </c>
      <c r="L101">
        <v>0</v>
      </c>
      <c r="M101">
        <v>12.4734</v>
      </c>
      <c r="N101" t="b">
        <v>0</v>
      </c>
      <c r="O101" t="b">
        <v>0</v>
      </c>
      <c r="P101">
        <v>0</v>
      </c>
      <c r="Q101">
        <v>315.82282733917242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48.804099999999998</v>
      </c>
      <c r="F102">
        <v>9.2999999999999999E-2</v>
      </c>
      <c r="G102">
        <v>6.3014000000000001</v>
      </c>
      <c r="H102">
        <v>1.0307999999999999</v>
      </c>
      <c r="I102">
        <v>157.8785</v>
      </c>
      <c r="J102">
        <v>0</v>
      </c>
      <c r="K102">
        <v>2</v>
      </c>
      <c r="L102">
        <v>0</v>
      </c>
      <c r="M102">
        <v>10.225300000000001</v>
      </c>
      <c r="N102" t="b">
        <v>0</v>
      </c>
      <c r="O102" t="b">
        <v>0</v>
      </c>
      <c r="P102">
        <v>0</v>
      </c>
      <c r="Q102">
        <v>330.92765331268311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50.476300000000002</v>
      </c>
      <c r="F103">
        <v>7.9699999999999993E-2</v>
      </c>
      <c r="G103">
        <v>6.3014000000000001</v>
      </c>
      <c r="H103">
        <v>0.91490000000000005</v>
      </c>
      <c r="I103">
        <v>162.3167</v>
      </c>
      <c r="J103">
        <v>0</v>
      </c>
      <c r="K103">
        <v>2</v>
      </c>
      <c r="L103">
        <v>0</v>
      </c>
      <c r="M103">
        <v>8.7664000000000009</v>
      </c>
      <c r="N103" t="b">
        <v>0</v>
      </c>
      <c r="O103" t="b">
        <v>0</v>
      </c>
      <c r="P103">
        <v>0</v>
      </c>
      <c r="Q103">
        <v>298.41459131240839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53.247700000000002</v>
      </c>
      <c r="F104">
        <v>8.4199999999999997E-2</v>
      </c>
      <c r="G104">
        <v>6.3014000000000001</v>
      </c>
      <c r="H104">
        <v>0.80069999999999997</v>
      </c>
      <c r="I104">
        <v>162.0412</v>
      </c>
      <c r="J104">
        <v>0</v>
      </c>
      <c r="K104">
        <v>2</v>
      </c>
      <c r="L104">
        <v>0</v>
      </c>
      <c r="M104">
        <v>9.2545999999999999</v>
      </c>
      <c r="N104" t="b">
        <v>0</v>
      </c>
      <c r="O104" t="b">
        <v>0</v>
      </c>
      <c r="P104">
        <v>0</v>
      </c>
      <c r="Q104">
        <v>214.7760648727417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55.842300000000002</v>
      </c>
      <c r="F105">
        <v>8.77E-2</v>
      </c>
      <c r="G105">
        <v>6.3014000000000001</v>
      </c>
      <c r="H105">
        <v>0.68759999999999999</v>
      </c>
      <c r="I105">
        <v>161.7663</v>
      </c>
      <c r="J105">
        <v>0</v>
      </c>
      <c r="K105">
        <v>2</v>
      </c>
      <c r="L105">
        <v>0</v>
      </c>
      <c r="M105">
        <v>9.6366999999999994</v>
      </c>
      <c r="N105" t="b">
        <v>0</v>
      </c>
      <c r="O105" t="b">
        <v>0</v>
      </c>
      <c r="P105">
        <v>0</v>
      </c>
      <c r="Q105">
        <v>276.89161944389338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58.091500000000003</v>
      </c>
      <c r="F106">
        <v>9.2200000000000004E-2</v>
      </c>
      <c r="G106">
        <v>6.3014000000000001</v>
      </c>
      <c r="H106">
        <v>0.69969999999999999</v>
      </c>
      <c r="I106">
        <v>161.49199999999999</v>
      </c>
      <c r="J106">
        <v>0</v>
      </c>
      <c r="K106">
        <v>2</v>
      </c>
      <c r="L106">
        <v>0</v>
      </c>
      <c r="M106">
        <v>10.1328</v>
      </c>
      <c r="N106" t="b">
        <v>0</v>
      </c>
      <c r="O106" t="b">
        <v>0</v>
      </c>
      <c r="P106">
        <v>0</v>
      </c>
      <c r="Q106">
        <v>250.98801445961001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59.285899999999998</v>
      </c>
      <c r="F107">
        <v>9.7799999999999998E-2</v>
      </c>
      <c r="G107">
        <v>6.2984999999999998</v>
      </c>
      <c r="H107">
        <v>0.70689999999999997</v>
      </c>
      <c r="I107">
        <v>161.2182</v>
      </c>
      <c r="J107">
        <v>0</v>
      </c>
      <c r="K107">
        <v>2</v>
      </c>
      <c r="L107">
        <v>0</v>
      </c>
      <c r="M107">
        <v>10.754</v>
      </c>
      <c r="N107" t="b">
        <v>0</v>
      </c>
      <c r="O107" t="b">
        <v>0</v>
      </c>
      <c r="P107">
        <v>0</v>
      </c>
      <c r="Q107">
        <v>364.55983757972717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58.5563</v>
      </c>
      <c r="F108">
        <v>9.9299999999999999E-2</v>
      </c>
      <c r="G108">
        <v>6.2888999999999999</v>
      </c>
      <c r="H108">
        <v>0.69969999999999999</v>
      </c>
      <c r="I108">
        <v>160.9451</v>
      </c>
      <c r="J108">
        <v>0</v>
      </c>
      <c r="K108">
        <v>2</v>
      </c>
      <c r="L108">
        <v>0</v>
      </c>
      <c r="M108">
        <v>10.921200000000001</v>
      </c>
      <c r="N108" t="b">
        <v>0</v>
      </c>
      <c r="O108" t="b">
        <v>0</v>
      </c>
      <c r="P108">
        <v>0</v>
      </c>
      <c r="Q108">
        <v>433.33784079551702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58.051299999999998</v>
      </c>
      <c r="F109">
        <v>0.1</v>
      </c>
      <c r="G109">
        <v>6.2831999999999999</v>
      </c>
      <c r="H109">
        <v>0.69450000000000001</v>
      </c>
      <c r="I109">
        <v>160.2861</v>
      </c>
      <c r="J109">
        <v>0</v>
      </c>
      <c r="K109">
        <v>2</v>
      </c>
      <c r="L109">
        <v>0</v>
      </c>
      <c r="M109">
        <v>10.9892</v>
      </c>
      <c r="N109" t="b">
        <v>0</v>
      </c>
      <c r="O109" t="b">
        <v>0</v>
      </c>
      <c r="P109">
        <v>0</v>
      </c>
      <c r="Q109">
        <v>459.51786303520203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6547-3BA9-4FC6-85B4-AE14ACE563A3}">
  <sheetPr codeName="Лист9"/>
  <dimension ref="A1:BI109"/>
  <sheetViews>
    <sheetView topLeftCell="AH1" zoomScale="55" zoomScaleNormal="55" workbookViewId="0">
      <selection activeCell="AT90" sqref="AT90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5" width="33.7109375" customWidth="1"/>
    <col min="33" max="34" width="15.28515625" customWidth="1"/>
    <col min="35" max="35" width="15" customWidth="1"/>
  </cols>
  <sheetData>
    <row r="1" spans="1:61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Z1" s="16" t="s">
        <v>45</v>
      </c>
      <c r="AD1" s="17" t="s">
        <v>46</v>
      </c>
    </row>
    <row r="2" spans="1:61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606.49274110794067</v>
      </c>
      <c r="V2" s="12" t="s">
        <v>34</v>
      </c>
      <c r="W2" s="8" t="s">
        <v>29</v>
      </c>
      <c r="X2" s="9" t="s">
        <v>30</v>
      </c>
      <c r="Y2" s="10" t="s">
        <v>31</v>
      </c>
      <c r="Z2" s="8" t="s">
        <v>29</v>
      </c>
      <c r="AA2" s="9" t="s">
        <v>30</v>
      </c>
      <c r="AB2" s="10" t="s">
        <v>31</v>
      </c>
      <c r="AD2" s="8" t="s">
        <v>29</v>
      </c>
      <c r="AE2" s="9" t="s">
        <v>30</v>
      </c>
      <c r="AF2" s="10" t="s">
        <v>31</v>
      </c>
      <c r="AG2" s="8" t="s">
        <v>29</v>
      </c>
      <c r="AH2" s="9" t="s">
        <v>30</v>
      </c>
      <c r="AI2" s="10" t="s">
        <v>31</v>
      </c>
    </row>
    <row r="3" spans="1:61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1533.9382734298711</v>
      </c>
      <c r="S3" t="s">
        <v>42</v>
      </c>
      <c r="T3">
        <v>0.95</v>
      </c>
      <c r="V3">
        <v>-29</v>
      </c>
      <c r="W3">
        <f>C11+(E11*$T$4*$T$5)-F11/$T$3/$T$4-G11-H11/$T$3/$T$4</f>
        <v>187.3511958522169</v>
      </c>
      <c r="X3">
        <f t="shared" ref="X3:X11" si="0">C20+(E20*$T$4*$T$5)-F20/$T$3/$T$4-G20-H20/$T$3/$T$4</f>
        <v>167.5723629070813</v>
      </c>
      <c r="Y3">
        <f>C2+(E2*$T$4*$T$5)-F2/$T$3/$T$4-G2-H2/$T$3/$T$4</f>
        <v>175.06425550511426</v>
      </c>
      <c r="Z3">
        <f>W3/((100*C11)/D11-I11)</f>
        <v>0.64333204141240607</v>
      </c>
      <c r="AA3">
        <f>X3/((100*C20)/D20-I20)</f>
        <v>0.62024469737009269</v>
      </c>
      <c r="AB3">
        <f>Y3/((C2*100)/D2-I2)</f>
        <v>0.63051292317147878</v>
      </c>
      <c r="AD3">
        <f>(W3+I11)/(100*C11/D11)</f>
        <v>0.77124426787363831</v>
      </c>
      <c r="AE3">
        <f>(X3+I20)/(100*C20/D20)</f>
        <v>0.7578303602680595</v>
      </c>
      <c r="AF3">
        <f t="shared" ref="AF3:AF10" si="1">(Y3+I2)/(100*C2/D2)</f>
        <v>0.7639810595067742</v>
      </c>
      <c r="AG3">
        <f>B11</f>
        <v>0.91959000000000002</v>
      </c>
      <c r="AH3">
        <f>B20</f>
        <v>0.82515000000000005</v>
      </c>
      <c r="AI3">
        <f t="shared" ref="AI3:AI11" si="2">B2</f>
        <v>0.85985999999999996</v>
      </c>
    </row>
    <row r="4" spans="1:61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1513.042693138123</v>
      </c>
      <c r="S4" t="s">
        <v>43</v>
      </c>
      <c r="T4">
        <v>0.99</v>
      </c>
      <c r="V4">
        <v>-25</v>
      </c>
      <c r="W4">
        <f t="shared" ref="W4:W11" si="3">C12+(E12*$T$4*$T$5)-F12/$T$3/$T$4-G12-H12/$T$3/$T$4</f>
        <v>200.6543751248166</v>
      </c>
      <c r="X4">
        <f t="shared" si="0"/>
        <v>177.64198218707068</v>
      </c>
      <c r="Y4">
        <f t="shared" ref="Y4:Y11" si="4">C3+(E3*$T$4*$T$5)-F3/$T$3/$T$4-G3-H3/$T$3/$T$4</f>
        <v>187.45722067174907</v>
      </c>
      <c r="Z4">
        <f t="shared" ref="Z4:Z11" si="5">W4/((100*C12)/D12-I12)</f>
        <v>0.65250374146140599</v>
      </c>
      <c r="AA4">
        <f t="shared" ref="AA4:AA11" si="6">X4/((100*C21)/D21-I21)</f>
        <v>0.63620961697683798</v>
      </c>
      <c r="AB4">
        <f t="shared" ref="AB4:AB11" si="7">Y4/((C3*100)/D3-I3)</f>
        <v>0.64701713584893716</v>
      </c>
      <c r="AD4">
        <f t="shared" ref="AD4:AD11" si="8">(W4+I12)/(100*C12/D12)</f>
        <v>0.77606557686730326</v>
      </c>
      <c r="AE4">
        <f t="shared" ref="AE4:AE11" si="9">(X4+I21)/(100*C21/D21)</f>
        <v>0.76856988740996479</v>
      </c>
      <c r="AF4">
        <f t="shared" si="1"/>
        <v>0.77440816895601972</v>
      </c>
      <c r="AG4">
        <f t="shared" ref="AG4:AG11" si="10">B12</f>
        <v>0.98060000000000003</v>
      </c>
      <c r="AH4">
        <f t="shared" ref="AH4:AH11" si="11">B21</f>
        <v>0.87353999999999998</v>
      </c>
      <c r="AI4">
        <f t="shared" si="2"/>
        <v>0.91771000000000003</v>
      </c>
    </row>
    <row r="5" spans="1:61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1134.9883878231051</v>
      </c>
      <c r="S5" t="s">
        <v>44</v>
      </c>
      <c r="T5">
        <v>0.98</v>
      </c>
      <c r="V5">
        <v>-20</v>
      </c>
      <c r="W5">
        <f t="shared" si="3"/>
        <v>211.49176324162681</v>
      </c>
      <c r="X5">
        <f t="shared" si="0"/>
        <v>186.00499405631049</v>
      </c>
      <c r="Y5">
        <f t="shared" si="4"/>
        <v>197.85202699937264</v>
      </c>
      <c r="Z5">
        <f t="shared" si="5"/>
        <v>0.65480144758551972</v>
      </c>
      <c r="AA5">
        <f t="shared" si="6"/>
        <v>0.65243822885409375</v>
      </c>
      <c r="AB5">
        <f t="shared" si="7"/>
        <v>0.66122196160902258</v>
      </c>
      <c r="AD5">
        <f t="shared" si="8"/>
        <v>0.77605319862358979</v>
      </c>
      <c r="AE5">
        <f t="shared" si="9"/>
        <v>0.77911326405387493</v>
      </c>
      <c r="AF5">
        <f t="shared" si="1"/>
        <v>0.78318443733754983</v>
      </c>
      <c r="AG5">
        <f t="shared" si="10"/>
        <v>1.0230300000000001</v>
      </c>
      <c r="AH5">
        <f t="shared" si="11"/>
        <v>0.90388000000000002</v>
      </c>
      <c r="AI5">
        <f t="shared" si="2"/>
        <v>0.95733000000000001</v>
      </c>
    </row>
    <row r="6" spans="1:61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676.65423345565796</v>
      </c>
      <c r="V6">
        <v>-15</v>
      </c>
      <c r="W6">
        <f t="shared" si="3"/>
        <v>212.96618270094629</v>
      </c>
      <c r="X6">
        <f t="shared" si="0"/>
        <v>185.12290908121216</v>
      </c>
      <c r="Y6">
        <f t="shared" si="4"/>
        <v>198.48648515336524</v>
      </c>
      <c r="Z6">
        <f t="shared" si="5"/>
        <v>0.66666734316408438</v>
      </c>
      <c r="AA6">
        <f t="shared" si="6"/>
        <v>0.65984230965944313</v>
      </c>
      <c r="AB6">
        <f t="shared" si="7"/>
        <v>0.67130130649635533</v>
      </c>
      <c r="AD6">
        <f t="shared" si="8"/>
        <v>0.78472540877875419</v>
      </c>
      <c r="AE6">
        <f t="shared" si="9"/>
        <v>0.78455554947833939</v>
      </c>
      <c r="AF6">
        <f t="shared" si="1"/>
        <v>0.79045599530444199</v>
      </c>
      <c r="AG6">
        <f t="shared" si="10"/>
        <v>1.0172300000000001</v>
      </c>
      <c r="AH6">
        <f t="shared" si="11"/>
        <v>0.88673000000000002</v>
      </c>
      <c r="AI6">
        <f t="shared" si="2"/>
        <v>0.94764999999999999</v>
      </c>
    </row>
    <row r="7" spans="1:61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1395.8024275302889</v>
      </c>
      <c r="V7">
        <v>-10</v>
      </c>
      <c r="W7">
        <f t="shared" si="3"/>
        <v>214.02859184295588</v>
      </c>
      <c r="X7">
        <f t="shared" si="0"/>
        <v>184.01406600979266</v>
      </c>
      <c r="Y7">
        <f t="shared" si="4"/>
        <v>198.83285532277509</v>
      </c>
      <c r="Z7">
        <f t="shared" si="5"/>
        <v>0.67829063287915059</v>
      </c>
      <c r="AA7">
        <f t="shared" si="6"/>
        <v>0.66668468938195713</v>
      </c>
      <c r="AB7">
        <f t="shared" si="7"/>
        <v>0.68073926798168138</v>
      </c>
      <c r="AD7">
        <f t="shared" si="8"/>
        <v>0.79330658485592576</v>
      </c>
      <c r="AE7">
        <f t="shared" si="9"/>
        <v>0.78963060697679133</v>
      </c>
      <c r="AF7">
        <f t="shared" si="1"/>
        <v>0.79729374357630034</v>
      </c>
      <c r="AG7">
        <f t="shared" si="10"/>
        <v>1.0103200000000001</v>
      </c>
      <c r="AH7">
        <f t="shared" si="11"/>
        <v>0.86872000000000005</v>
      </c>
      <c r="AI7">
        <f t="shared" si="2"/>
        <v>0.93705000000000005</v>
      </c>
    </row>
    <row r="8" spans="1:61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609.21277284622192</v>
      </c>
      <c r="V8">
        <v>-5</v>
      </c>
      <c r="W8">
        <f t="shared" si="3"/>
        <v>215.64978360679424</v>
      </c>
      <c r="X8">
        <f t="shared" si="0"/>
        <v>183.58845029275918</v>
      </c>
      <c r="Y8">
        <f t="shared" si="4"/>
        <v>199.70820992674109</v>
      </c>
      <c r="Z8">
        <f t="shared" si="5"/>
        <v>0.68608493137227633</v>
      </c>
      <c r="AA8">
        <f t="shared" si="6"/>
        <v>0.6719477476108906</v>
      </c>
      <c r="AB8">
        <f t="shared" si="7"/>
        <v>0.68802044051979483</v>
      </c>
      <c r="AD8">
        <f t="shared" si="8"/>
        <v>0.79880101328838904</v>
      </c>
      <c r="AE8">
        <f t="shared" si="9"/>
        <v>0.79320917729159701</v>
      </c>
      <c r="AF8">
        <f t="shared" si="1"/>
        <v>0.80228865312812969</v>
      </c>
      <c r="AG8">
        <f t="shared" si="10"/>
        <v>1.0081800000000001</v>
      </c>
      <c r="AH8">
        <f t="shared" si="11"/>
        <v>0.85536000000000001</v>
      </c>
      <c r="AI8">
        <f t="shared" si="2"/>
        <v>0.93044000000000004</v>
      </c>
    </row>
    <row r="9" spans="1:61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781.98002219200134</v>
      </c>
      <c r="V9">
        <v>0</v>
      </c>
      <c r="W9">
        <f t="shared" si="3"/>
        <v>215.17567453577888</v>
      </c>
      <c r="X9">
        <f t="shared" si="0"/>
        <v>181.60155727911746</v>
      </c>
      <c r="Y9">
        <f t="shared" si="4"/>
        <v>198.73947885409888</v>
      </c>
      <c r="Z9">
        <f t="shared" si="5"/>
        <v>0.69443215834103778</v>
      </c>
      <c r="AA9">
        <f t="shared" si="6"/>
        <v>0.67764371597455797</v>
      </c>
      <c r="AB9">
        <f>Y9/((C8*100)/D8-I8)</f>
        <v>0.69554448470388708</v>
      </c>
      <c r="AD9">
        <f t="shared" si="8"/>
        <v>0.80541543262835125</v>
      </c>
      <c r="AE9">
        <f t="shared" si="9"/>
        <v>0.79773619034168375</v>
      </c>
      <c r="AF9">
        <f t="shared" si="1"/>
        <v>0.80809278865932643</v>
      </c>
      <c r="AG9">
        <f t="shared" si="10"/>
        <v>1.0071699999999999</v>
      </c>
      <c r="AH9">
        <f t="shared" si="11"/>
        <v>0.84453</v>
      </c>
      <c r="AI9">
        <f t="shared" si="2"/>
        <v>0.92576999999999998</v>
      </c>
      <c r="BA9" s="15" t="s">
        <v>47</v>
      </c>
    </row>
    <row r="10" spans="1:61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862.7190306186676</v>
      </c>
      <c r="V10">
        <v>5</v>
      </c>
      <c r="W10">
        <f t="shared" si="3"/>
        <v>210.47807980752791</v>
      </c>
      <c r="X10">
        <f t="shared" si="0"/>
        <v>177.51989049532165</v>
      </c>
      <c r="Y10">
        <f t="shared" si="4"/>
        <v>194.29244468757045</v>
      </c>
      <c r="Z10">
        <f t="shared" si="5"/>
        <v>0.70252582926239704</v>
      </c>
      <c r="AA10">
        <f t="shared" si="6"/>
        <v>0.68624594115348903</v>
      </c>
      <c r="AB10">
        <f t="shared" si="7"/>
        <v>0.7042625250155683</v>
      </c>
      <c r="AD10">
        <f t="shared" si="8"/>
        <v>0.81292046945673258</v>
      </c>
      <c r="AE10">
        <f t="shared" si="9"/>
        <v>0.80549700183984585</v>
      </c>
      <c r="AF10">
        <f t="shared" si="1"/>
        <v>0.81593961541559257</v>
      </c>
      <c r="AG10">
        <f t="shared" si="10"/>
        <v>1.00848</v>
      </c>
      <c r="AH10">
        <f t="shared" si="11"/>
        <v>0.84352000000000005</v>
      </c>
      <c r="AI10">
        <f t="shared" si="2"/>
        <v>0.92593999999999999</v>
      </c>
      <c r="BI10" t="s">
        <v>50</v>
      </c>
    </row>
    <row r="11" spans="1:61" x14ac:dyDescent="0.25">
      <c r="A11">
        <v>-29</v>
      </c>
      <c r="B11">
        <v>0.91959000000000002</v>
      </c>
      <c r="C11">
        <v>152.339</v>
      </c>
      <c r="D11">
        <v>33.550400000000003</v>
      </c>
      <c r="E11">
        <v>44.9071</v>
      </c>
      <c r="F11">
        <v>4.0500000000000001E-2</v>
      </c>
      <c r="G11">
        <v>6.2731000000000003</v>
      </c>
      <c r="H11">
        <v>2.1072000000000002</v>
      </c>
      <c r="I11">
        <v>162.84010000000001</v>
      </c>
      <c r="J11">
        <v>4.3750999999999998</v>
      </c>
      <c r="K11">
        <v>1</v>
      </c>
      <c r="L11">
        <v>0</v>
      </c>
      <c r="M11">
        <v>4.4474</v>
      </c>
      <c r="N11" t="b">
        <v>1</v>
      </c>
      <c r="O11" t="b">
        <v>1</v>
      </c>
      <c r="P11">
        <v>41.970251152075669</v>
      </c>
      <c r="Q11">
        <v>1042.7176201343541</v>
      </c>
      <c r="V11">
        <v>8</v>
      </c>
      <c r="W11">
        <f t="shared" si="3"/>
        <v>207.20452141285486</v>
      </c>
      <c r="X11">
        <f t="shared" si="0"/>
        <v>174.47897064366828</v>
      </c>
      <c r="Y11">
        <f t="shared" si="4"/>
        <v>191.17246153573632</v>
      </c>
      <c r="Z11">
        <f t="shared" si="5"/>
        <v>0.70583093702401001</v>
      </c>
      <c r="AA11">
        <f t="shared" si="6"/>
        <v>0.68921772901889644</v>
      </c>
      <c r="AB11">
        <f t="shared" si="7"/>
        <v>0.70722919011666807</v>
      </c>
      <c r="AD11">
        <f t="shared" si="8"/>
        <v>0.81613499051782057</v>
      </c>
      <c r="AE11">
        <f t="shared" si="9"/>
        <v>0.80862268242512425</v>
      </c>
      <c r="AF11">
        <f>(Y11+I10)/(100*C10/D10)</f>
        <v>0.81892324418297935</v>
      </c>
      <c r="AG11">
        <f t="shared" si="10"/>
        <v>1.00759</v>
      </c>
      <c r="AH11">
        <f t="shared" si="11"/>
        <v>0.84131</v>
      </c>
      <c r="AI11">
        <f t="shared" si="2"/>
        <v>0.92483000000000004</v>
      </c>
    </row>
    <row r="12" spans="1:61" x14ac:dyDescent="0.25">
      <c r="A12">
        <v>-25</v>
      </c>
      <c r="B12">
        <v>0.98060000000000003</v>
      </c>
      <c r="C12">
        <v>162.44540000000001</v>
      </c>
      <c r="D12">
        <v>34.041800000000002</v>
      </c>
      <c r="E12">
        <v>47.261899999999997</v>
      </c>
      <c r="F12">
        <v>4.0399999999999998E-2</v>
      </c>
      <c r="G12">
        <v>6.2946</v>
      </c>
      <c r="H12">
        <v>1.2292000000000001</v>
      </c>
      <c r="I12">
        <v>169.67939999999999</v>
      </c>
      <c r="J12">
        <v>4.7442000000000002</v>
      </c>
      <c r="K12">
        <v>1</v>
      </c>
      <c r="L12">
        <v>0</v>
      </c>
      <c r="M12">
        <v>4.4382999999999999</v>
      </c>
      <c r="N12" t="b">
        <v>1</v>
      </c>
      <c r="O12" t="b">
        <v>1</v>
      </c>
      <c r="P12">
        <v>41.970251152075669</v>
      </c>
      <c r="Q12">
        <v>1499.0976250171659</v>
      </c>
      <c r="V12" s="13" t="s">
        <v>36</v>
      </c>
    </row>
    <row r="13" spans="1:61" x14ac:dyDescent="0.25">
      <c r="A13">
        <v>-20</v>
      </c>
      <c r="B13">
        <v>1.0230300000000001</v>
      </c>
      <c r="C13">
        <v>169.4753</v>
      </c>
      <c r="D13">
        <v>34.040700000000001</v>
      </c>
      <c r="E13">
        <v>50.662500000000001</v>
      </c>
      <c r="F13">
        <v>4.0399999999999998E-2</v>
      </c>
      <c r="G13">
        <v>6.3094999999999999</v>
      </c>
      <c r="H13">
        <v>0.73719999999999997</v>
      </c>
      <c r="I13">
        <v>174.87469999999999</v>
      </c>
      <c r="J13">
        <v>5.6224999999999996</v>
      </c>
      <c r="K13">
        <v>1</v>
      </c>
      <c r="L13">
        <v>0</v>
      </c>
      <c r="M13">
        <v>4.4382999999999999</v>
      </c>
      <c r="N13" t="b">
        <v>1</v>
      </c>
      <c r="O13" t="b">
        <v>1</v>
      </c>
      <c r="P13">
        <v>41.970251152075669</v>
      </c>
      <c r="Q13">
        <v>1600.6138920784001</v>
      </c>
      <c r="V13" s="13" t="s">
        <v>37</v>
      </c>
      <c r="X13" s="14" t="s">
        <v>38</v>
      </c>
    </row>
    <row r="14" spans="1:61" ht="30" x14ac:dyDescent="0.25">
      <c r="A14">
        <v>-15</v>
      </c>
      <c r="B14">
        <v>1.0172300000000001</v>
      </c>
      <c r="C14">
        <v>168.51439999999999</v>
      </c>
      <c r="D14">
        <v>34.068300000000001</v>
      </c>
      <c r="E14">
        <v>53.110399999999998</v>
      </c>
      <c r="F14">
        <v>4.0300000000000002E-2</v>
      </c>
      <c r="G14">
        <v>6.3074000000000003</v>
      </c>
      <c r="H14">
        <v>0.6825</v>
      </c>
      <c r="I14">
        <v>175.18799999999999</v>
      </c>
      <c r="J14">
        <v>6.5004</v>
      </c>
      <c r="K14">
        <v>1</v>
      </c>
      <c r="L14">
        <v>0</v>
      </c>
      <c r="M14">
        <v>4.4352999999999998</v>
      </c>
      <c r="N14" t="b">
        <v>1</v>
      </c>
      <c r="O14" t="b">
        <v>1</v>
      </c>
      <c r="P14">
        <v>41.970251152075669</v>
      </c>
      <c r="Q14">
        <v>1064.846101760864</v>
      </c>
      <c r="W14" s="8" t="s">
        <v>29</v>
      </c>
      <c r="X14" s="9" t="s">
        <v>30</v>
      </c>
      <c r="Y14" s="10" t="s">
        <v>31</v>
      </c>
    </row>
    <row r="15" spans="1:61" x14ac:dyDescent="0.25">
      <c r="A15">
        <v>-10</v>
      </c>
      <c r="B15">
        <v>1.0103200000000001</v>
      </c>
      <c r="C15">
        <v>167.36940000000001</v>
      </c>
      <c r="D15">
        <v>34.078699999999998</v>
      </c>
      <c r="E15">
        <v>55.393000000000001</v>
      </c>
      <c r="F15">
        <v>4.0399999999999998E-2</v>
      </c>
      <c r="G15">
        <v>6.3049999999999997</v>
      </c>
      <c r="H15">
        <v>0.69140000000000001</v>
      </c>
      <c r="I15">
        <v>175.58500000000001</v>
      </c>
      <c r="J15">
        <v>7.3777999999999997</v>
      </c>
      <c r="K15">
        <v>1</v>
      </c>
      <c r="L15">
        <v>0</v>
      </c>
      <c r="M15">
        <v>4.4398999999999997</v>
      </c>
      <c r="N15" t="b">
        <v>1</v>
      </c>
      <c r="O15" t="b">
        <v>1</v>
      </c>
      <c r="P15">
        <v>41.970251152075669</v>
      </c>
      <c r="Q15">
        <v>689.12218308448792</v>
      </c>
      <c r="V15">
        <v>-29</v>
      </c>
      <c r="W15">
        <f>C65+(E65*$T$4*$T$5)-F65/$T$3/$T$4-G65-H65/$T$3/$T$4</f>
        <v>204.35041600931416</v>
      </c>
      <c r="X15">
        <f>C74+(E74*$T$4*$T$5)-F74/$T$3/$T$4-G74-H74/$T$3/$T$4</f>
        <v>204.91451125623604</v>
      </c>
      <c r="Y15">
        <f>C56+(E56*$T$4*$T$5)-F56/$T$3/$T$4-G56-H56/$T$3/$T$4</f>
        <v>205.13768958891018</v>
      </c>
      <c r="Z15">
        <f>W15/((100*C65)/D65-I65)</f>
        <v>0.63982118269318378</v>
      </c>
      <c r="AA15">
        <f>X15/((100*C74)/D74-I74)</f>
        <v>0.61599345410400963</v>
      </c>
      <c r="AB15">
        <f>Y15/((100*C56)/D56-I56)</f>
        <v>0.62325556396576853</v>
      </c>
      <c r="AD15">
        <f>(W15+I65)/(100*C65/D65)</f>
        <v>0.76337344380720695</v>
      </c>
      <c r="AE15">
        <f>(X15+I74)/(100*C74/D74)</f>
        <v>0.7372373406836441</v>
      </c>
      <c r="AF15">
        <f>(Y15+I56)/(100*C56/D56)</f>
        <v>0.74493284017830408</v>
      </c>
    </row>
    <row r="16" spans="1:61" x14ac:dyDescent="0.25">
      <c r="A16">
        <v>-5</v>
      </c>
      <c r="B16">
        <v>1.0081800000000001</v>
      </c>
      <c r="C16">
        <v>167.0153</v>
      </c>
      <c r="D16">
        <v>34.056399999999996</v>
      </c>
      <c r="E16">
        <v>57.444899999999997</v>
      </c>
      <c r="F16">
        <v>4.07E-2</v>
      </c>
      <c r="G16">
        <v>6.3042999999999996</v>
      </c>
      <c r="H16">
        <v>0.70630000000000004</v>
      </c>
      <c r="I16">
        <v>176.08860000000001</v>
      </c>
      <c r="J16">
        <v>8.2547999999999995</v>
      </c>
      <c r="K16">
        <v>1</v>
      </c>
      <c r="L16">
        <v>0</v>
      </c>
      <c r="M16">
        <v>4.4724000000000004</v>
      </c>
      <c r="N16" t="b">
        <v>1</v>
      </c>
      <c r="O16" t="b">
        <v>1</v>
      </c>
      <c r="P16">
        <v>41.970251152075669</v>
      </c>
      <c r="Q16">
        <v>525.5778534412384</v>
      </c>
      <c r="V16">
        <v>-25</v>
      </c>
      <c r="W16">
        <f t="shared" ref="W16:W23" si="12">C66+(E66*$T$4*$T$5)-F66/$T$3/$T$4-G66-H66/$T$3/$T$4</f>
        <v>204.60821228281762</v>
      </c>
      <c r="X16">
        <f t="shared" ref="X16:X23" si="13">C75+(E75*$T$4*$T$5)-F75/$T$3/$T$4-G75-H75/$T$3/$T$4</f>
        <v>204.82999561138757</v>
      </c>
      <c r="Y16">
        <f t="shared" ref="Y16:Y23" si="14">C57+(E57*$T$4*$T$5)-F57/$T$3/$T$4-G57-H57/$T$3/$T$4</f>
        <v>205.12811200461454</v>
      </c>
      <c r="Z16">
        <f t="shared" ref="Z16:Z23" si="15">W16/((100*C66)/D66-I66)</f>
        <v>0.65518987973911513</v>
      </c>
      <c r="AA16">
        <f t="shared" ref="AA16:AA23" si="16">X16/((100*C75)/D75-I75)</f>
        <v>0.62760956240609345</v>
      </c>
      <c r="AB16">
        <f t="shared" ref="AB16:AB23" si="17">Y16/((100*C57)/D57-I57)</f>
        <v>0.63615415876698722</v>
      </c>
      <c r="AD16">
        <f t="shared" ref="AD16:AD23" si="18">(W16+I66)/(100*C66/D66)</f>
        <v>0.77846191546951005</v>
      </c>
      <c r="AE16">
        <f t="shared" ref="AE16:AE23" si="19">(X16+I75)/(100*C75/D75)</f>
        <v>0.74995680690725319</v>
      </c>
      <c r="AF16">
        <f t="shared" ref="AF16:AF23" si="20">(Y16+I57)/(100*C57/D57)</f>
        <v>0.75862474836327864</v>
      </c>
    </row>
    <row r="17" spans="1:35" x14ac:dyDescent="0.25">
      <c r="A17">
        <v>0</v>
      </c>
      <c r="B17">
        <v>1.0071699999999999</v>
      </c>
      <c r="C17">
        <v>165.48320000000001</v>
      </c>
      <c r="D17">
        <v>34.008800000000001</v>
      </c>
      <c r="E17">
        <v>58.539000000000001</v>
      </c>
      <c r="F17">
        <v>4.0399999999999998E-2</v>
      </c>
      <c r="G17">
        <v>6.3010000000000002</v>
      </c>
      <c r="H17">
        <v>0.71299999999999997</v>
      </c>
      <c r="I17">
        <v>176.73089999999999</v>
      </c>
      <c r="J17">
        <v>9.1316000000000006</v>
      </c>
      <c r="K17">
        <v>1</v>
      </c>
      <c r="L17">
        <v>0</v>
      </c>
      <c r="M17">
        <v>4.4401999999999999</v>
      </c>
      <c r="N17" t="b">
        <v>1</v>
      </c>
      <c r="O17" t="b">
        <v>1</v>
      </c>
      <c r="P17">
        <v>41.970251152075669</v>
      </c>
      <c r="Q17">
        <v>1546.5428493022921</v>
      </c>
      <c r="V17">
        <v>-20</v>
      </c>
      <c r="W17">
        <f t="shared" si="12"/>
        <v>206.59191919652309</v>
      </c>
      <c r="X17">
        <f t="shared" si="13"/>
        <v>206.73801482894203</v>
      </c>
      <c r="Y17">
        <f t="shared" si="14"/>
        <v>206.94935951134502</v>
      </c>
      <c r="Z17">
        <f t="shared" si="15"/>
        <v>0.67258719655162691</v>
      </c>
      <c r="AA17">
        <f t="shared" si="16"/>
        <v>0.64117524284519833</v>
      </c>
      <c r="AB17">
        <f t="shared" si="17"/>
        <v>0.65157412488013533</v>
      </c>
      <c r="AD17">
        <f t="shared" si="18"/>
        <v>0.79304066303709464</v>
      </c>
      <c r="AE17">
        <f t="shared" si="19"/>
        <v>0.76190480671836469</v>
      </c>
      <c r="AF17">
        <f t="shared" si="20"/>
        <v>0.77226211226929653</v>
      </c>
    </row>
    <row r="18" spans="1:35" x14ac:dyDescent="0.25">
      <c r="A18">
        <v>5</v>
      </c>
      <c r="B18">
        <v>1.00848</v>
      </c>
      <c r="C18">
        <v>161.14169999999999</v>
      </c>
      <c r="D18">
        <v>33.825200000000002</v>
      </c>
      <c r="E18">
        <v>58.155799999999999</v>
      </c>
      <c r="F18">
        <v>4.0399999999999998E-2</v>
      </c>
      <c r="G18">
        <v>6.2918000000000003</v>
      </c>
      <c r="H18">
        <v>0.70689999999999997</v>
      </c>
      <c r="I18">
        <v>176.79349999999999</v>
      </c>
      <c r="J18">
        <v>9.3630999999999993</v>
      </c>
      <c r="K18">
        <v>1</v>
      </c>
      <c r="L18">
        <v>0</v>
      </c>
      <c r="M18">
        <v>4.4442000000000004</v>
      </c>
      <c r="N18" t="b">
        <v>1</v>
      </c>
      <c r="O18" t="b">
        <v>1</v>
      </c>
      <c r="P18">
        <v>42.084068030180873</v>
      </c>
      <c r="Q18">
        <v>1874.285126924515</v>
      </c>
      <c r="V18">
        <v>-15</v>
      </c>
      <c r="W18">
        <f t="shared" si="12"/>
        <v>209.25399461442848</v>
      </c>
      <c r="X18">
        <f t="shared" si="13"/>
        <v>209.73354124133971</v>
      </c>
      <c r="Y18">
        <f t="shared" si="14"/>
        <v>209.69488283053695</v>
      </c>
      <c r="Z18">
        <f t="shared" si="15"/>
        <v>0.68093029125928184</v>
      </c>
      <c r="AA18">
        <f t="shared" si="16"/>
        <v>0.6483736588191289</v>
      </c>
      <c r="AB18">
        <f t="shared" si="17"/>
        <v>0.65993888017537883</v>
      </c>
      <c r="AD18">
        <f t="shared" si="18"/>
        <v>0.79819720863093169</v>
      </c>
      <c r="AE18">
        <f t="shared" si="19"/>
        <v>0.76590377037759438</v>
      </c>
      <c r="AF18">
        <f t="shared" si="20"/>
        <v>0.77761187775024698</v>
      </c>
    </row>
    <row r="19" spans="1:35" x14ac:dyDescent="0.25">
      <c r="A19">
        <v>8</v>
      </c>
      <c r="B19">
        <v>1.00759</v>
      </c>
      <c r="C19">
        <v>158.2679</v>
      </c>
      <c r="D19">
        <v>33.697400000000002</v>
      </c>
      <c r="E19">
        <v>57.730899999999998</v>
      </c>
      <c r="F19">
        <v>4.0399999999999998E-2</v>
      </c>
      <c r="G19">
        <v>6.2857000000000003</v>
      </c>
      <c r="H19">
        <v>0.70089999999999997</v>
      </c>
      <c r="I19">
        <v>176.11279999999999</v>
      </c>
      <c r="J19">
        <v>9.3331</v>
      </c>
      <c r="K19">
        <v>1</v>
      </c>
      <c r="L19">
        <v>0</v>
      </c>
      <c r="M19">
        <v>4.4412000000000003</v>
      </c>
      <c r="N19" t="b">
        <v>1</v>
      </c>
      <c r="O19" t="b">
        <v>1</v>
      </c>
      <c r="P19">
        <v>42.119550124135628</v>
      </c>
      <c r="Q19">
        <v>2272.154848337173</v>
      </c>
      <c r="V19">
        <v>-10</v>
      </c>
      <c r="W19">
        <f t="shared" si="12"/>
        <v>211.85433204242423</v>
      </c>
      <c r="X19">
        <f t="shared" si="13"/>
        <v>212.58151349593834</v>
      </c>
      <c r="Y19">
        <f t="shared" si="14"/>
        <v>212.3005749713769</v>
      </c>
      <c r="Z19">
        <f t="shared" si="15"/>
        <v>0.68869725788909497</v>
      </c>
      <c r="AA19">
        <f t="shared" si="16"/>
        <v>0.65473588046335984</v>
      </c>
      <c r="AB19">
        <f t="shared" si="17"/>
        <v>0.66751247292528593</v>
      </c>
      <c r="AD19">
        <f t="shared" si="18"/>
        <v>0.80295664619623985</v>
      </c>
      <c r="AE19">
        <f t="shared" si="19"/>
        <v>0.7693355582189243</v>
      </c>
      <c r="AF19">
        <f t="shared" si="20"/>
        <v>0.78241097181044472</v>
      </c>
    </row>
    <row r="20" spans="1:35" x14ac:dyDescent="0.25">
      <c r="A20">
        <v>-29</v>
      </c>
      <c r="B20">
        <v>0.82515000000000005</v>
      </c>
      <c r="C20">
        <v>136.69409999999999</v>
      </c>
      <c r="D20">
        <v>32.264600000000002</v>
      </c>
      <c r="E20">
        <v>41.228099999999998</v>
      </c>
      <c r="F20">
        <v>4.0300000000000002E-2</v>
      </c>
      <c r="G20">
        <v>6.2398999999999996</v>
      </c>
      <c r="H20">
        <v>2.6696</v>
      </c>
      <c r="I20">
        <v>153.49449999999999</v>
      </c>
      <c r="J20">
        <v>0</v>
      </c>
      <c r="K20">
        <v>2</v>
      </c>
      <c r="L20">
        <v>0</v>
      </c>
      <c r="M20">
        <v>4.4356999999999998</v>
      </c>
      <c r="N20" t="b">
        <v>1</v>
      </c>
      <c r="O20" t="b">
        <v>1</v>
      </c>
      <c r="P20">
        <v>0</v>
      </c>
      <c r="Q20">
        <v>1628.968445539474</v>
      </c>
      <c r="V20">
        <v>-5</v>
      </c>
      <c r="W20">
        <f t="shared" si="12"/>
        <v>213.93089578204146</v>
      </c>
      <c r="X20">
        <f t="shared" si="13"/>
        <v>214.94278300858053</v>
      </c>
      <c r="Y20">
        <f t="shared" si="14"/>
        <v>214.41340557814991</v>
      </c>
      <c r="Z20">
        <f t="shared" si="15"/>
        <v>0.6941715976017675</v>
      </c>
      <c r="AA20">
        <f t="shared" si="16"/>
        <v>0.65903656923711129</v>
      </c>
      <c r="AB20">
        <f t="shared" si="17"/>
        <v>0.67298351536860157</v>
      </c>
      <c r="AD20">
        <f t="shared" si="18"/>
        <v>0.8062126170464623</v>
      </c>
      <c r="AE20">
        <f t="shared" si="19"/>
        <v>0.77135475794178232</v>
      </c>
      <c r="AF20">
        <f t="shared" si="20"/>
        <v>0.78578091179149601</v>
      </c>
    </row>
    <row r="21" spans="1:35" x14ac:dyDescent="0.25">
      <c r="A21">
        <v>-25</v>
      </c>
      <c r="B21">
        <v>0.87353999999999998</v>
      </c>
      <c r="C21">
        <v>144.71080000000001</v>
      </c>
      <c r="D21">
        <v>32.970399999999998</v>
      </c>
      <c r="E21">
        <v>43.167400000000001</v>
      </c>
      <c r="F21">
        <v>3.9800000000000002E-2</v>
      </c>
      <c r="G21">
        <v>6.2568999999999999</v>
      </c>
      <c r="H21">
        <v>2.4929000000000001</v>
      </c>
      <c r="I21">
        <v>159.69200000000001</v>
      </c>
      <c r="J21">
        <v>0</v>
      </c>
      <c r="K21">
        <v>2</v>
      </c>
      <c r="L21">
        <v>0</v>
      </c>
      <c r="M21">
        <v>4.3799000000000001</v>
      </c>
      <c r="N21" t="b">
        <v>1</v>
      </c>
      <c r="O21" t="b">
        <v>1</v>
      </c>
      <c r="P21">
        <v>0</v>
      </c>
      <c r="Q21">
        <v>646.68205189704895</v>
      </c>
      <c r="V21">
        <v>0</v>
      </c>
      <c r="W21">
        <f t="shared" si="12"/>
        <v>213.7117857541414</v>
      </c>
      <c r="X21">
        <f t="shared" si="13"/>
        <v>214.87079764819777</v>
      </c>
      <c r="Y21">
        <f t="shared" si="14"/>
        <v>214.17359702034025</v>
      </c>
      <c r="Z21">
        <f t="shared" si="15"/>
        <v>0.7004773349342327</v>
      </c>
      <c r="AA21">
        <f t="shared" si="16"/>
        <v>0.66326293891230537</v>
      </c>
      <c r="AB21">
        <f t="shared" si="17"/>
        <v>0.67883262410718481</v>
      </c>
      <c r="AD21">
        <f t="shared" si="18"/>
        <v>0.81083194355413257</v>
      </c>
      <c r="AE21">
        <f t="shared" si="19"/>
        <v>0.77417796998746635</v>
      </c>
      <c r="AF21">
        <f t="shared" si="20"/>
        <v>0.79024207756967935</v>
      </c>
    </row>
    <row r="22" spans="1:35" x14ac:dyDescent="0.25">
      <c r="A22">
        <v>-20</v>
      </c>
      <c r="B22">
        <v>0.90388000000000002</v>
      </c>
      <c r="C22">
        <v>149.7373</v>
      </c>
      <c r="D22">
        <v>33.3797</v>
      </c>
      <c r="E22">
        <v>46.131599999999999</v>
      </c>
      <c r="F22">
        <v>0.04</v>
      </c>
      <c r="G22">
        <v>6.2675999999999998</v>
      </c>
      <c r="H22">
        <v>2.0493999999999999</v>
      </c>
      <c r="I22">
        <v>163.4958</v>
      </c>
      <c r="J22">
        <v>0</v>
      </c>
      <c r="K22">
        <v>2</v>
      </c>
      <c r="L22">
        <v>0</v>
      </c>
      <c r="M22">
        <v>4.4002999999999997</v>
      </c>
      <c r="N22" t="b">
        <v>1</v>
      </c>
      <c r="O22" t="b">
        <v>1</v>
      </c>
      <c r="P22">
        <v>0</v>
      </c>
      <c r="Q22">
        <v>596.07053589820862</v>
      </c>
      <c r="V22">
        <v>5</v>
      </c>
      <c r="W22">
        <f t="shared" si="12"/>
        <v>208.86767142460388</v>
      </c>
      <c r="X22">
        <f t="shared" si="13"/>
        <v>209.61374363003722</v>
      </c>
      <c r="Y22">
        <f t="shared" si="14"/>
        <v>209.09347165135563</v>
      </c>
      <c r="Z22">
        <f t="shared" si="15"/>
        <v>0.70726717447213783</v>
      </c>
      <c r="AA22">
        <f t="shared" si="16"/>
        <v>0.66822726719530923</v>
      </c>
      <c r="AB22">
        <f t="shared" si="17"/>
        <v>0.68570725290387591</v>
      </c>
      <c r="AD22">
        <f t="shared" si="18"/>
        <v>0.81696954596997706</v>
      </c>
      <c r="AE22">
        <f t="shared" si="19"/>
        <v>0.77965638979569529</v>
      </c>
      <c r="AF22">
        <f t="shared" si="20"/>
        <v>0.79709147270920655</v>
      </c>
    </row>
    <row r="23" spans="1:35" x14ac:dyDescent="0.25">
      <c r="A23">
        <v>-15</v>
      </c>
      <c r="B23">
        <v>0.88673000000000002</v>
      </c>
      <c r="C23">
        <v>146.89500000000001</v>
      </c>
      <c r="D23">
        <v>33.162100000000002</v>
      </c>
      <c r="E23">
        <v>48.204799999999999</v>
      </c>
      <c r="F23">
        <v>4.02E-2</v>
      </c>
      <c r="G23">
        <v>6.2615999999999996</v>
      </c>
      <c r="H23">
        <v>2.1030000000000002</v>
      </c>
      <c r="I23">
        <v>162.4042</v>
      </c>
      <c r="J23">
        <v>0</v>
      </c>
      <c r="K23">
        <v>2</v>
      </c>
      <c r="L23">
        <v>0</v>
      </c>
      <c r="M23">
        <v>4.4146999999999998</v>
      </c>
      <c r="N23" t="b">
        <v>1</v>
      </c>
      <c r="O23" t="b">
        <v>1</v>
      </c>
      <c r="P23">
        <v>0</v>
      </c>
      <c r="Q23">
        <v>492.08893132209778</v>
      </c>
      <c r="V23">
        <v>8</v>
      </c>
      <c r="W23">
        <f t="shared" si="12"/>
        <v>205.79851794864433</v>
      </c>
      <c r="X23">
        <f t="shared" si="13"/>
        <v>206.39002403187664</v>
      </c>
      <c r="Y23">
        <f t="shared" si="14"/>
        <v>205.95308292677296</v>
      </c>
      <c r="Z23">
        <f t="shared" si="15"/>
        <v>0.70960748474867519</v>
      </c>
      <c r="AA23">
        <f t="shared" si="16"/>
        <v>0.66987455097525572</v>
      </c>
      <c r="AB23">
        <f t="shared" si="17"/>
        <v>0.6880089886857067</v>
      </c>
      <c r="AD23">
        <f t="shared" si="18"/>
        <v>0.81930524005931249</v>
      </c>
      <c r="AE23">
        <f t="shared" si="19"/>
        <v>0.78177208044416024</v>
      </c>
      <c r="AF23">
        <f t="shared" si="20"/>
        <v>0.79962093224874631</v>
      </c>
    </row>
    <row r="24" spans="1:35" ht="60" x14ac:dyDescent="0.25">
      <c r="A24">
        <v>-10</v>
      </c>
      <c r="B24">
        <v>0.86872000000000005</v>
      </c>
      <c r="C24">
        <v>143.91149999999999</v>
      </c>
      <c r="D24">
        <v>32.907299999999999</v>
      </c>
      <c r="E24">
        <v>50.179099999999998</v>
      </c>
      <c r="F24">
        <v>4.0399999999999998E-2</v>
      </c>
      <c r="G24">
        <v>6.2552000000000003</v>
      </c>
      <c r="H24">
        <v>2.1472000000000002</v>
      </c>
      <c r="I24">
        <v>161.31030000000001</v>
      </c>
      <c r="J24">
        <v>0</v>
      </c>
      <c r="K24">
        <v>2</v>
      </c>
      <c r="L24">
        <v>0</v>
      </c>
      <c r="M24">
        <v>4.4420000000000002</v>
      </c>
      <c r="N24" t="b">
        <v>1</v>
      </c>
      <c r="O24" t="b">
        <v>1</v>
      </c>
      <c r="P24">
        <v>0</v>
      </c>
      <c r="Q24">
        <v>532.78631114959717</v>
      </c>
      <c r="V24" s="12" t="s">
        <v>34</v>
      </c>
      <c r="W24" t="s">
        <v>40</v>
      </c>
      <c r="X24" t="s">
        <v>39</v>
      </c>
      <c r="AG24" t="s">
        <v>41</v>
      </c>
    </row>
    <row r="25" spans="1:35" ht="45" x14ac:dyDescent="0.25">
      <c r="A25">
        <v>-5</v>
      </c>
      <c r="B25">
        <v>0.85536000000000001</v>
      </c>
      <c r="C25">
        <v>141.69909999999999</v>
      </c>
      <c r="D25">
        <v>32.692300000000003</v>
      </c>
      <c r="E25">
        <v>51.981400000000001</v>
      </c>
      <c r="F25">
        <v>4.0399999999999998E-2</v>
      </c>
      <c r="G25">
        <v>6.2504999999999997</v>
      </c>
      <c r="H25">
        <v>2.1156999999999999</v>
      </c>
      <c r="I25">
        <v>160.21430000000001</v>
      </c>
      <c r="J25">
        <v>0</v>
      </c>
      <c r="K25">
        <v>2</v>
      </c>
      <c r="L25">
        <v>0</v>
      </c>
      <c r="M25">
        <v>4.4412000000000003</v>
      </c>
      <c r="N25" t="b">
        <v>1</v>
      </c>
      <c r="O25" t="b">
        <v>1</v>
      </c>
      <c r="P25">
        <v>0</v>
      </c>
      <c r="Q25">
        <v>1223.828275918961</v>
      </c>
      <c r="W25" s="8" t="s">
        <v>29</v>
      </c>
      <c r="X25" s="9" t="s">
        <v>30</v>
      </c>
      <c r="Y25" s="10" t="s">
        <v>31</v>
      </c>
      <c r="AG25" s="8" t="s">
        <v>29</v>
      </c>
      <c r="AH25" s="9" t="s">
        <v>30</v>
      </c>
      <c r="AI25" s="10" t="s">
        <v>31</v>
      </c>
    </row>
    <row r="26" spans="1:35" x14ac:dyDescent="0.25">
      <c r="A26">
        <v>0</v>
      </c>
      <c r="B26">
        <v>0.84453</v>
      </c>
      <c r="C26">
        <v>138.76089999999999</v>
      </c>
      <c r="D26">
        <v>32.488599999999998</v>
      </c>
      <c r="E26">
        <v>53.027099999999997</v>
      </c>
      <c r="F26">
        <v>4.0800000000000003E-2</v>
      </c>
      <c r="G26">
        <v>6.2443</v>
      </c>
      <c r="H26">
        <v>2.1806000000000001</v>
      </c>
      <c r="I26">
        <v>159.11670000000001</v>
      </c>
      <c r="J26">
        <v>0</v>
      </c>
      <c r="K26">
        <v>2</v>
      </c>
      <c r="L26">
        <v>0</v>
      </c>
      <c r="M26">
        <v>4.4866000000000001</v>
      </c>
      <c r="N26" t="b">
        <v>1</v>
      </c>
      <c r="O26" t="b">
        <v>1</v>
      </c>
      <c r="P26">
        <v>0</v>
      </c>
      <c r="Q26">
        <v>522.68158960342407</v>
      </c>
      <c r="V26">
        <v>-29</v>
      </c>
      <c r="W26">
        <f>C38+(E38*$T$4*$T$5)-F38/$T$3/$T$4-G38-H38/$T$3/$T$4</f>
        <v>193.41254983166402</v>
      </c>
      <c r="X26">
        <f>C47+(E47*$T$4*$T$5)-F47/$T$3/$T$4-G47-H47/$T$3/$T$4</f>
        <v>161.10513499024987</v>
      </c>
      <c r="Y26">
        <f>C29+(E29*$T$4*$T$5)-F29/$T$3/$T$4-G29-H29/$T$3/$T$4</f>
        <v>175.06425550511426</v>
      </c>
      <c r="Z26">
        <f>W26/((100*C38/D38)-I38)</f>
        <v>0.64742050077029234</v>
      </c>
      <c r="AA26">
        <f>X26/((100*C47/D47)-I47)</f>
        <v>0.61316832558461654</v>
      </c>
      <c r="AB26">
        <f>Y26/((100*C29/D29)-I29)</f>
        <v>0.63051292317147878</v>
      </c>
      <c r="AD26">
        <f>(W26+I34)/(100*C34/D34)</f>
        <v>0.78854341878734446</v>
      </c>
      <c r="AE26">
        <f>(X26+I43)/(100*C43/D43)</f>
        <v>0.6836358079629965</v>
      </c>
      <c r="AF26">
        <f>(Y26+I25)/(100*C25/D25)</f>
        <v>0.77354246569948926</v>
      </c>
      <c r="AG26">
        <f>B38</f>
        <v>0.94847999999999999</v>
      </c>
      <c r="AH26">
        <f>B47</f>
        <v>0.78971999999999998</v>
      </c>
      <c r="AI26">
        <f t="shared" ref="AI26:AI34" si="21">B29</f>
        <v>0.85985999999999996</v>
      </c>
    </row>
    <row r="27" spans="1:35" x14ac:dyDescent="0.25">
      <c r="A27">
        <v>5</v>
      </c>
      <c r="B27">
        <v>0.84352000000000005</v>
      </c>
      <c r="C27">
        <v>134.78270000000001</v>
      </c>
      <c r="D27">
        <v>32.3001</v>
      </c>
      <c r="E27">
        <v>53.0535</v>
      </c>
      <c r="F27">
        <v>4.1000000000000002E-2</v>
      </c>
      <c r="G27">
        <v>6.2359</v>
      </c>
      <c r="H27">
        <v>2.3096999999999999</v>
      </c>
      <c r="I27">
        <v>158.6</v>
      </c>
      <c r="J27">
        <v>0</v>
      </c>
      <c r="K27">
        <v>2</v>
      </c>
      <c r="L27">
        <v>0</v>
      </c>
      <c r="M27">
        <v>4.5037000000000003</v>
      </c>
      <c r="N27" t="b">
        <v>1</v>
      </c>
      <c r="O27" t="b">
        <v>1</v>
      </c>
      <c r="P27">
        <v>0</v>
      </c>
      <c r="Q27">
        <v>587.36011433601379</v>
      </c>
      <c r="V27">
        <v>-25</v>
      </c>
      <c r="W27">
        <f t="shared" ref="W27:W34" si="22">C39+(E39*$T$4*$T$5)-F39/$T$3/$T$4-G39-H39/$T$3/$T$4</f>
        <v>206.75202992455081</v>
      </c>
      <c r="X27">
        <f t="shared" ref="X27:X34" si="23">C48+(E48*$T$4*$T$5)-F48/$T$3/$T$4-G48-H48/$T$3/$T$4</f>
        <v>170.7073221993833</v>
      </c>
      <c r="Y27">
        <f t="shared" ref="Y27:Y34" si="24">C30+(E30*$T$4*$T$5)-F30/$T$3/$T$4-G30-H30/$T$3/$T$4</f>
        <v>187.45722067174907</v>
      </c>
      <c r="Z27">
        <f t="shared" ref="Z27:Z34" si="25">W27/((100*C39/D39)-I39)</f>
        <v>0.64921369681020769</v>
      </c>
      <c r="AA27">
        <f t="shared" ref="AA27:AA34" si="26">X27/((100*C48/D48)-I48)</f>
        <v>0.62830241744233351</v>
      </c>
      <c r="AB27">
        <f t="shared" ref="AB27:AB34" si="27">Y27/((100*C30/D30)-I30)</f>
        <v>0.64701713584893716</v>
      </c>
      <c r="AD27">
        <f t="shared" ref="AD27:AD34" si="28">(W27+I35)/(100*C35/D35)</f>
        <v>0.82576858642541395</v>
      </c>
      <c r="AE27">
        <f t="shared" ref="AE27:AE34" si="29">(X27+I44)/(100*C44/D44)</f>
        <v>0.71306302567322988</v>
      </c>
      <c r="AF27">
        <f t="shared" ref="AF27:AF34" si="30">(Y27+I26)/(100*C26/D26)</f>
        <v>0.81144627046496431</v>
      </c>
      <c r="AG27">
        <f t="shared" ref="AG27:AG34" si="31">B39</f>
        <v>1.0100499999999999</v>
      </c>
      <c r="AH27">
        <f t="shared" ref="AH27:AH34" si="32">B48</f>
        <v>0.83677000000000001</v>
      </c>
      <c r="AI27">
        <f t="shared" si="21"/>
        <v>0.91771000000000003</v>
      </c>
    </row>
    <row r="28" spans="1:35" x14ac:dyDescent="0.25">
      <c r="A28">
        <v>8</v>
      </c>
      <c r="B28">
        <v>0.84131</v>
      </c>
      <c r="C28">
        <v>132.14959999999999</v>
      </c>
      <c r="D28">
        <v>32.145000000000003</v>
      </c>
      <c r="E28">
        <v>52.732700000000001</v>
      </c>
      <c r="F28">
        <v>4.0399999999999998E-2</v>
      </c>
      <c r="G28">
        <v>6.2302999999999997</v>
      </c>
      <c r="H28">
        <v>2.4064000000000001</v>
      </c>
      <c r="I28">
        <v>157.9496</v>
      </c>
      <c r="J28">
        <v>0</v>
      </c>
      <c r="K28">
        <v>2</v>
      </c>
      <c r="L28">
        <v>0</v>
      </c>
      <c r="M28">
        <v>4.4447999999999999</v>
      </c>
      <c r="N28" t="b">
        <v>1</v>
      </c>
      <c r="O28" t="b">
        <v>1</v>
      </c>
      <c r="P28">
        <v>0</v>
      </c>
      <c r="Q28">
        <v>1762.506758213043</v>
      </c>
      <c r="V28">
        <v>-20</v>
      </c>
      <c r="W28">
        <f t="shared" si="22"/>
        <v>216.59155506460394</v>
      </c>
      <c r="X28">
        <f t="shared" si="23"/>
        <v>179.58275311594895</v>
      </c>
      <c r="Y28">
        <f t="shared" si="24"/>
        <v>197.85202699937264</v>
      </c>
      <c r="Z28">
        <f t="shared" si="25"/>
        <v>0.64495454472649927</v>
      </c>
      <c r="AA28">
        <f t="shared" si="26"/>
        <v>0.64577060382249829</v>
      </c>
      <c r="AB28">
        <f t="shared" si="27"/>
        <v>0.66122196160902258</v>
      </c>
      <c r="AD28">
        <f t="shared" si="28"/>
        <v>0.86624565966150258</v>
      </c>
      <c r="AE28">
        <f t="shared" si="29"/>
        <v>0.74809692028732366</v>
      </c>
      <c r="AF28">
        <f t="shared" si="30"/>
        <v>0.85422210100275742</v>
      </c>
      <c r="AG28">
        <f t="shared" si="31"/>
        <v>1.0485500000000001</v>
      </c>
      <c r="AH28">
        <f t="shared" si="32"/>
        <v>0.87117999999999995</v>
      </c>
      <c r="AI28">
        <f t="shared" si="21"/>
        <v>0.95733000000000001</v>
      </c>
    </row>
    <row r="29" spans="1:35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606.85274505615234</v>
      </c>
      <c r="V29">
        <v>-15</v>
      </c>
      <c r="W29">
        <f t="shared" si="22"/>
        <v>216.93447493414141</v>
      </c>
      <c r="X29">
        <f t="shared" si="23"/>
        <v>180.12927690625196</v>
      </c>
      <c r="Y29">
        <f t="shared" si="24"/>
        <v>198.48648515336524</v>
      </c>
      <c r="Z29">
        <f t="shared" si="25"/>
        <v>0.65998462492866072</v>
      </c>
      <c r="AA29">
        <f t="shared" si="26"/>
        <v>0.65435852361115499</v>
      </c>
      <c r="AB29">
        <f t="shared" si="27"/>
        <v>0.67130130649635533</v>
      </c>
      <c r="AD29">
        <f t="shared" si="28"/>
        <v>0.87786859787469795</v>
      </c>
      <c r="AE29">
        <f t="shared" si="29"/>
        <v>0.75856863659332552</v>
      </c>
      <c r="AF29">
        <f t="shared" si="30"/>
        <v>0.86702025259667281</v>
      </c>
      <c r="AG29">
        <f t="shared" si="31"/>
        <v>1.03725</v>
      </c>
      <c r="AH29">
        <f t="shared" si="32"/>
        <v>0.86153999999999997</v>
      </c>
      <c r="AI29">
        <f t="shared" si="21"/>
        <v>0.94764999999999999</v>
      </c>
    </row>
    <row r="30" spans="1:35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1536.6483061313629</v>
      </c>
      <c r="V30">
        <v>-10</v>
      </c>
      <c r="W30">
        <f t="shared" si="22"/>
        <v>217.02728058661347</v>
      </c>
      <c r="X30">
        <f t="shared" si="23"/>
        <v>180.52279650500799</v>
      </c>
      <c r="Y30">
        <f t="shared" si="24"/>
        <v>198.83285532277509</v>
      </c>
      <c r="Z30">
        <f t="shared" si="25"/>
        <v>0.67400151133663244</v>
      </c>
      <c r="AA30">
        <f t="shared" si="26"/>
        <v>0.66262102606150186</v>
      </c>
      <c r="AB30">
        <f t="shared" si="27"/>
        <v>0.68073926798168138</v>
      </c>
      <c r="AD30">
        <f t="shared" si="28"/>
        <v>0.82402984340171226</v>
      </c>
      <c r="AE30">
        <f t="shared" si="29"/>
        <v>0.80049920408270603</v>
      </c>
      <c r="AF30">
        <f t="shared" si="30"/>
        <v>0.81866347786534954</v>
      </c>
      <c r="AG30">
        <f t="shared" si="31"/>
        <v>1.02542</v>
      </c>
      <c r="AH30">
        <f t="shared" si="32"/>
        <v>0.85135000000000005</v>
      </c>
      <c r="AI30">
        <f t="shared" si="21"/>
        <v>0.93705000000000005</v>
      </c>
    </row>
    <row r="31" spans="1:35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1517.2727429866791</v>
      </c>
      <c r="V31">
        <v>-5</v>
      </c>
      <c r="W31">
        <f t="shared" si="22"/>
        <v>217.29339187009037</v>
      </c>
      <c r="X31">
        <f t="shared" si="23"/>
        <v>181.50402233887294</v>
      </c>
      <c r="Y31">
        <f t="shared" si="24"/>
        <v>199.70820992674109</v>
      </c>
      <c r="Z31">
        <f t="shared" si="25"/>
        <v>0.68413198692657784</v>
      </c>
      <c r="AA31">
        <f t="shared" si="26"/>
        <v>0.66950810288599027</v>
      </c>
      <c r="AB31">
        <f t="shared" si="27"/>
        <v>0.68802044051979483</v>
      </c>
      <c r="AD31">
        <f t="shared" si="28"/>
        <v>0.79396944348212395</v>
      </c>
      <c r="AE31">
        <f t="shared" si="29"/>
        <v>0.78891835292896006</v>
      </c>
      <c r="AF31">
        <f t="shared" si="30"/>
        <v>0.80143247276774021</v>
      </c>
      <c r="AG31">
        <f t="shared" si="31"/>
        <v>1.0164800000000001</v>
      </c>
      <c r="AH31">
        <f t="shared" si="32"/>
        <v>0.84519999999999995</v>
      </c>
      <c r="AI31">
        <f t="shared" si="21"/>
        <v>0.93044000000000004</v>
      </c>
    </row>
    <row r="32" spans="1:35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1135.828397750854</v>
      </c>
      <c r="V32">
        <v>0</v>
      </c>
      <c r="W32">
        <f t="shared" si="22"/>
        <v>215.54819591302498</v>
      </c>
      <c r="X32">
        <f t="shared" si="23"/>
        <v>180.86334608623073</v>
      </c>
      <c r="Y32">
        <f t="shared" si="24"/>
        <v>198.73947885409888</v>
      </c>
      <c r="Z32">
        <f t="shared" si="25"/>
        <v>0.69396540229077863</v>
      </c>
      <c r="AA32">
        <f t="shared" si="26"/>
        <v>0.67700704411473833</v>
      </c>
      <c r="AB32">
        <f t="shared" si="27"/>
        <v>0.69554448470388708</v>
      </c>
      <c r="AD32">
        <f t="shared" si="28"/>
        <v>0.76572972913139159</v>
      </c>
      <c r="AE32">
        <f t="shared" si="29"/>
        <v>0.77804469746014793</v>
      </c>
      <c r="AF32">
        <f t="shared" si="30"/>
        <v>0.78508257090703848</v>
      </c>
      <c r="AG32">
        <f t="shared" si="31"/>
        <v>1.00908</v>
      </c>
      <c r="AH32">
        <f t="shared" si="32"/>
        <v>0.84099999999999997</v>
      </c>
      <c r="AI32">
        <f t="shared" si="21"/>
        <v>0.92576999999999998</v>
      </c>
    </row>
    <row r="33" spans="1:53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664.80179214477539</v>
      </c>
      <c r="V33">
        <v>5</v>
      </c>
      <c r="W33">
        <f t="shared" si="22"/>
        <v>210.46451129395004</v>
      </c>
      <c r="X33">
        <f t="shared" si="23"/>
        <v>177.4641559320149</v>
      </c>
      <c r="Y33">
        <f t="shared" si="24"/>
        <v>194.29244468757045</v>
      </c>
      <c r="Z33">
        <f t="shared" si="25"/>
        <v>0.70253022765426743</v>
      </c>
      <c r="AA33">
        <f t="shared" si="26"/>
        <v>0.68615577396888261</v>
      </c>
      <c r="AB33">
        <f t="shared" si="27"/>
        <v>0.7042625250155683</v>
      </c>
      <c r="AD33">
        <f t="shared" si="28"/>
        <v>0.76639709841338721</v>
      </c>
      <c r="AE33">
        <f t="shared" si="29"/>
        <v>0.77512144652941128</v>
      </c>
      <c r="AF33">
        <f t="shared" si="30"/>
        <v>0.78141333056696716</v>
      </c>
      <c r="AG33">
        <f t="shared" si="31"/>
        <v>1.0084200000000001</v>
      </c>
      <c r="AH33">
        <f t="shared" si="32"/>
        <v>0.84326000000000001</v>
      </c>
      <c r="AI33">
        <f t="shared" si="21"/>
        <v>0.92593999999999999</v>
      </c>
    </row>
    <row r="34" spans="1:53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1395.4124226570129</v>
      </c>
      <c r="V34">
        <v>8</v>
      </c>
      <c r="W34">
        <f t="shared" si="22"/>
        <v>207.18589495927699</v>
      </c>
      <c r="X34">
        <f t="shared" si="23"/>
        <v>174.41245193393939</v>
      </c>
      <c r="Y34">
        <f t="shared" si="24"/>
        <v>191.17246153573632</v>
      </c>
      <c r="Z34">
        <f t="shared" si="25"/>
        <v>0.70589337165152932</v>
      </c>
      <c r="AA34">
        <f t="shared" si="26"/>
        <v>0.68911889555043426</v>
      </c>
      <c r="AB34">
        <f t="shared" si="27"/>
        <v>0.70722919011666807</v>
      </c>
      <c r="AD34">
        <f t="shared" si="28"/>
        <v>0.77003783514068791</v>
      </c>
      <c r="AE34">
        <f t="shared" si="29"/>
        <v>0.77300456984644972</v>
      </c>
      <c r="AF34">
        <f t="shared" si="30"/>
        <v>0.78064178209734814</v>
      </c>
      <c r="AG34">
        <f t="shared" si="31"/>
        <v>1.00746</v>
      </c>
      <c r="AH34">
        <f t="shared" si="32"/>
        <v>0.84101000000000004</v>
      </c>
      <c r="AI34">
        <f t="shared" si="21"/>
        <v>0.92483000000000004</v>
      </c>
    </row>
    <row r="35" spans="1:53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609.42277598381042</v>
      </c>
      <c r="V35" s="13" t="s">
        <v>37</v>
      </c>
      <c r="X35" s="14" t="s">
        <v>38</v>
      </c>
    </row>
    <row r="36" spans="1:53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781.86002039909363</v>
      </c>
      <c r="W36" s="8" t="s">
        <v>29</v>
      </c>
      <c r="X36" s="9" t="s">
        <v>30</v>
      </c>
      <c r="Y36" s="10" t="s">
        <v>31</v>
      </c>
    </row>
    <row r="37" spans="1:53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863.82904314994812</v>
      </c>
      <c r="V37">
        <v>-29</v>
      </c>
      <c r="W37">
        <f>C92+(E92*$T$4*$T$5)-F92/$T$3/$T$4-G92-H92/$T$3/$T$4</f>
        <v>204.4120195247209</v>
      </c>
      <c r="X37">
        <f>C101+(E101*$T$4*$T$5)-F101/$T$3/$T$4-G101-H101/$T$3/$T$4</f>
        <v>205.92735306649655</v>
      </c>
      <c r="Y37">
        <f t="shared" ref="Y37:Y45" si="33">C83+(E83*$T$4*$T$5)-F83/$T$3/$T$4-G83-H83/$T$3/$T$4</f>
        <v>205.13768958891018</v>
      </c>
      <c r="Z37">
        <f>W37/((100*C92/D92)-I92)</f>
        <v>0.63775049435228259</v>
      </c>
      <c r="AA37">
        <f>X37/((100*C101/D101)+-101)</f>
        <v>0.53466589954439958</v>
      </c>
      <c r="AB37">
        <f>Y37/((100*C83/D83)-I83)</f>
        <v>0.62325556396576853</v>
      </c>
      <c r="AD37">
        <f>(W37+I92)/(100*C92/D92)</f>
        <v>0.76116837693471484</v>
      </c>
      <c r="AE37">
        <f>(X37+I101)/(100*C101/D101)</f>
        <v>0.73097168393717993</v>
      </c>
      <c r="AF37">
        <f>(Y37+I83)/(100*C83/D83)</f>
        <v>0.74493284017830408</v>
      </c>
    </row>
    <row r="38" spans="1:53" x14ac:dyDescent="0.25">
      <c r="A38">
        <v>-29</v>
      </c>
      <c r="B38">
        <v>0.94847999999999999</v>
      </c>
      <c r="C38">
        <v>157.12479999999999</v>
      </c>
      <c r="D38">
        <v>33.835799999999999</v>
      </c>
      <c r="E38">
        <v>45.822800000000001</v>
      </c>
      <c r="F38">
        <v>4.0399999999999998E-2</v>
      </c>
      <c r="G38">
        <v>6.2832999999999997</v>
      </c>
      <c r="H38">
        <v>1.7336</v>
      </c>
      <c r="I38">
        <v>165.6311</v>
      </c>
      <c r="J38">
        <v>8.6666000000000007</v>
      </c>
      <c r="K38">
        <v>1</v>
      </c>
      <c r="L38">
        <v>0</v>
      </c>
      <c r="M38">
        <v>4.4387999999999996</v>
      </c>
      <c r="N38" t="b">
        <v>0</v>
      </c>
      <c r="O38" t="b">
        <v>1</v>
      </c>
      <c r="P38">
        <v>41.168284729037957</v>
      </c>
      <c r="Q38">
        <v>1746.7370882034299</v>
      </c>
      <c r="V38">
        <v>-25</v>
      </c>
      <c r="W38">
        <f t="shared" ref="W38:W45" si="34">C93+(E93*$T$4*$T$5)-F93/$T$3/$T$4-G93-H93/$T$3/$T$4</f>
        <v>204.64101551528975</v>
      </c>
      <c r="X38">
        <f t="shared" ref="X38:X45" si="35">C102+(E102*$T$4*$T$5)-F102/$T$3/$T$4-G102-H102/$T$3/$T$4</f>
        <v>205.75463297944711</v>
      </c>
      <c r="Y38">
        <f t="shared" si="33"/>
        <v>205.12811200461454</v>
      </c>
      <c r="Z38">
        <f t="shared" ref="Z38:Z45" si="36">W38/((100*C93/D93)-I93)</f>
        <v>0.65282546453281254</v>
      </c>
      <c r="AA38">
        <f t="shared" ref="AA38:AA45" si="37">X38/((100*C102/D102)+-101)</f>
        <v>0.53434806285234471</v>
      </c>
      <c r="AB38">
        <f t="shared" ref="AB38:AB44" si="38">Y38/((100*C84/D84)-I84)</f>
        <v>0.63615415876698722</v>
      </c>
      <c r="AD38">
        <f t="shared" ref="AD38:AD45" si="39">(W38+I93)/(100*C93/D93)</f>
        <v>0.77609903208006237</v>
      </c>
      <c r="AE38">
        <f t="shared" ref="AE38:AE45" si="40">(X38+I102)/(100*C102/D102)</f>
        <v>0.74352307470353174</v>
      </c>
      <c r="AF38">
        <f t="shared" ref="AF38:AF45" si="41">(Y38+I84)/(100*C84/D84)</f>
        <v>0.75862474836327864</v>
      </c>
    </row>
    <row r="39" spans="1:53" x14ac:dyDescent="0.25">
      <c r="A39">
        <v>-25</v>
      </c>
      <c r="B39">
        <v>1.0100499999999999</v>
      </c>
      <c r="C39">
        <v>167.32480000000001</v>
      </c>
      <c r="D39">
        <v>34.0747</v>
      </c>
      <c r="E39">
        <v>48.208399999999997</v>
      </c>
      <c r="F39">
        <v>4.0399999999999998E-2</v>
      </c>
      <c r="G39">
        <v>6.3048999999999999</v>
      </c>
      <c r="H39">
        <v>0.93740000000000001</v>
      </c>
      <c r="I39">
        <v>172.58760000000001</v>
      </c>
      <c r="J39">
        <v>9.0287000000000006</v>
      </c>
      <c r="K39">
        <v>1</v>
      </c>
      <c r="L39">
        <v>0</v>
      </c>
      <c r="M39">
        <v>4.4360999999999997</v>
      </c>
      <c r="N39" t="b">
        <v>0</v>
      </c>
      <c r="O39" t="b">
        <v>1</v>
      </c>
      <c r="P39">
        <v>41.168284729037957</v>
      </c>
      <c r="Q39">
        <v>1779.6836950778959</v>
      </c>
      <c r="V39">
        <v>-20</v>
      </c>
      <c r="W39">
        <f t="shared" si="34"/>
        <v>206.61502577963847</v>
      </c>
      <c r="X39">
        <f t="shared" si="35"/>
        <v>207.4836835669112</v>
      </c>
      <c r="Y39">
        <f t="shared" si="33"/>
        <v>206.94935951134502</v>
      </c>
      <c r="Z39">
        <f t="shared" si="36"/>
        <v>0.67007101397554758</v>
      </c>
      <c r="AA39">
        <f t="shared" si="37"/>
        <v>0.53901406637103566</v>
      </c>
      <c r="AB39">
        <f t="shared" si="38"/>
        <v>0.65157412488013533</v>
      </c>
      <c r="AD39">
        <f t="shared" si="39"/>
        <v>0.79064363265355608</v>
      </c>
      <c r="AE39">
        <f t="shared" si="40"/>
        <v>0.75625868320755063</v>
      </c>
      <c r="AF39">
        <f t="shared" si="41"/>
        <v>0.77226211226929653</v>
      </c>
    </row>
    <row r="40" spans="1:53" x14ac:dyDescent="0.25">
      <c r="A40">
        <v>-20</v>
      </c>
      <c r="B40">
        <v>1.0485500000000001</v>
      </c>
      <c r="C40">
        <v>173.70249999999999</v>
      </c>
      <c r="D40">
        <v>33.833199999999998</v>
      </c>
      <c r="E40">
        <v>51.5246</v>
      </c>
      <c r="F40">
        <v>4.0399999999999998E-2</v>
      </c>
      <c r="G40">
        <v>6.3183999999999996</v>
      </c>
      <c r="H40">
        <v>0.69479999999999997</v>
      </c>
      <c r="I40">
        <v>177.5839</v>
      </c>
      <c r="J40">
        <v>9.3070000000000004</v>
      </c>
      <c r="K40">
        <v>1</v>
      </c>
      <c r="L40">
        <v>0</v>
      </c>
      <c r="M40">
        <v>4.4368999999999996</v>
      </c>
      <c r="N40" t="b">
        <v>0</v>
      </c>
      <c r="O40" t="b">
        <v>1</v>
      </c>
      <c r="P40">
        <v>41.290428426012213</v>
      </c>
      <c r="Q40">
        <v>1606.903966903687</v>
      </c>
      <c r="V40">
        <v>-15</v>
      </c>
      <c r="W40">
        <f t="shared" si="34"/>
        <v>209.28656797607653</v>
      </c>
      <c r="X40">
        <f t="shared" si="35"/>
        <v>210.30531965912812</v>
      </c>
      <c r="Y40">
        <f t="shared" si="33"/>
        <v>209.69488283053695</v>
      </c>
      <c r="Z40">
        <f t="shared" si="36"/>
        <v>0.67850161630667694</v>
      </c>
      <c r="AA40">
        <f t="shared" si="37"/>
        <v>0.54641712209676307</v>
      </c>
      <c r="AB40">
        <f t="shared" si="38"/>
        <v>0.65993888017537883</v>
      </c>
      <c r="AD40">
        <f t="shared" si="39"/>
        <v>0.79590152782993695</v>
      </c>
      <c r="AE40">
        <f t="shared" si="40"/>
        <v>0.76156335871749603</v>
      </c>
      <c r="AF40">
        <f t="shared" si="41"/>
        <v>0.77761187775024698</v>
      </c>
    </row>
    <row r="41" spans="1:53" x14ac:dyDescent="0.25">
      <c r="A41">
        <v>-15</v>
      </c>
      <c r="B41">
        <v>1.03725</v>
      </c>
      <c r="C41">
        <v>171.83070000000001</v>
      </c>
      <c r="D41">
        <v>33.950400000000002</v>
      </c>
      <c r="E41">
        <v>53.807600000000001</v>
      </c>
      <c r="F41">
        <v>4.02E-2</v>
      </c>
      <c r="G41">
        <v>6.3144999999999998</v>
      </c>
      <c r="H41">
        <v>0.69889999999999997</v>
      </c>
      <c r="I41">
        <v>177.4265</v>
      </c>
      <c r="J41">
        <v>9.3254000000000001</v>
      </c>
      <c r="K41">
        <v>1</v>
      </c>
      <c r="L41">
        <v>0</v>
      </c>
      <c r="M41">
        <v>4.4172000000000002</v>
      </c>
      <c r="N41" t="b">
        <v>0</v>
      </c>
      <c r="O41" t="b">
        <v>1</v>
      </c>
      <c r="P41">
        <v>41.462816797495123</v>
      </c>
      <c r="Q41">
        <v>515.09103012084961</v>
      </c>
      <c r="V41">
        <v>-10</v>
      </c>
      <c r="W41">
        <f t="shared" si="34"/>
        <v>211.88196133985113</v>
      </c>
      <c r="X41">
        <f t="shared" si="35"/>
        <v>212.93260607850078</v>
      </c>
      <c r="Y41">
        <f t="shared" si="33"/>
        <v>212.3005749713769</v>
      </c>
      <c r="Z41">
        <f t="shared" si="36"/>
        <v>0.68631237458473782</v>
      </c>
      <c r="AA41">
        <f t="shared" si="37"/>
        <v>0.55308154062680293</v>
      </c>
      <c r="AB41">
        <f t="shared" si="38"/>
        <v>0.66751247292528593</v>
      </c>
      <c r="AD41">
        <f t="shared" si="39"/>
        <v>0.80073116072107753</v>
      </c>
      <c r="AE41">
        <f t="shared" si="40"/>
        <v>0.76621224792389531</v>
      </c>
      <c r="AF41">
        <f t="shared" si="41"/>
        <v>0.78241097181044472</v>
      </c>
    </row>
    <row r="42" spans="1:53" ht="92.25" x14ac:dyDescent="1.35">
      <c r="A42">
        <v>-10</v>
      </c>
      <c r="B42">
        <v>1.02542</v>
      </c>
      <c r="C42">
        <v>169.87129999999999</v>
      </c>
      <c r="D42">
        <v>34.0242</v>
      </c>
      <c r="E42">
        <v>55.924100000000003</v>
      </c>
      <c r="F42">
        <v>4.0300000000000002E-2</v>
      </c>
      <c r="G42">
        <v>6.3102999999999998</v>
      </c>
      <c r="H42">
        <v>0.70389999999999997</v>
      </c>
      <c r="I42">
        <v>177.2679</v>
      </c>
      <c r="J42">
        <v>9.3435000000000006</v>
      </c>
      <c r="K42">
        <v>1</v>
      </c>
      <c r="L42">
        <v>0</v>
      </c>
      <c r="M42">
        <v>4.4355000000000002</v>
      </c>
      <c r="N42" t="b">
        <v>0</v>
      </c>
      <c r="O42" t="b">
        <v>1</v>
      </c>
      <c r="P42">
        <v>41.63024126761259</v>
      </c>
      <c r="Q42">
        <v>691.10267734527588</v>
      </c>
      <c r="V42">
        <v>-5</v>
      </c>
      <c r="W42">
        <f t="shared" si="34"/>
        <v>213.96350101873472</v>
      </c>
      <c r="X42">
        <f t="shared" si="35"/>
        <v>215.11316595169592</v>
      </c>
      <c r="Y42">
        <f t="shared" si="33"/>
        <v>214.41340557814991</v>
      </c>
      <c r="Z42">
        <f t="shared" si="36"/>
        <v>0.69187164045852778</v>
      </c>
      <c r="AA42">
        <f t="shared" si="37"/>
        <v>0.55821168420055445</v>
      </c>
      <c r="AB42">
        <f t="shared" si="38"/>
        <v>0.67298351536860157</v>
      </c>
      <c r="AD42">
        <f t="shared" si="39"/>
        <v>0.80407635575632186</v>
      </c>
      <c r="AE42">
        <f t="shared" si="40"/>
        <v>0.76953714395070094</v>
      </c>
      <c r="AF42">
        <f t="shared" si="41"/>
        <v>0.78578091179149601</v>
      </c>
      <c r="BA42" s="15" t="s">
        <v>48</v>
      </c>
    </row>
    <row r="43" spans="1:53" x14ac:dyDescent="0.25">
      <c r="A43">
        <v>-5</v>
      </c>
      <c r="B43">
        <v>1.0164800000000001</v>
      </c>
      <c r="C43">
        <v>168.3903</v>
      </c>
      <c r="D43">
        <v>34.036999999999999</v>
      </c>
      <c r="E43">
        <v>57.732199999999999</v>
      </c>
      <c r="F43">
        <v>4.0399999999999998E-2</v>
      </c>
      <c r="G43">
        <v>6.3071999999999999</v>
      </c>
      <c r="H43">
        <v>0.71340000000000003</v>
      </c>
      <c r="I43">
        <v>177.10810000000001</v>
      </c>
      <c r="J43">
        <v>9.3613999999999997</v>
      </c>
      <c r="K43">
        <v>1</v>
      </c>
      <c r="L43">
        <v>0</v>
      </c>
      <c r="M43">
        <v>4.4400000000000004</v>
      </c>
      <c r="N43" t="b">
        <v>0</v>
      </c>
      <c r="O43" t="b">
        <v>1</v>
      </c>
      <c r="P43">
        <v>41.792645280061599</v>
      </c>
      <c r="Q43">
        <v>1442.9514014720919</v>
      </c>
      <c r="V43">
        <v>0</v>
      </c>
      <c r="W43">
        <f t="shared" si="34"/>
        <v>213.73945227725676</v>
      </c>
      <c r="X43">
        <f t="shared" si="35"/>
        <v>214.8885655703987</v>
      </c>
      <c r="Y43">
        <f t="shared" si="33"/>
        <v>214.17359702034025</v>
      </c>
      <c r="Z43">
        <f t="shared" si="36"/>
        <v>0.69819876665899105</v>
      </c>
      <c r="AA43">
        <f t="shared" si="37"/>
        <v>0.56242228401505123</v>
      </c>
      <c r="AB43">
        <f t="shared" si="38"/>
        <v>0.67883262410718481</v>
      </c>
      <c r="AD43">
        <f t="shared" si="39"/>
        <v>0.80874607799838127</v>
      </c>
      <c r="AE43">
        <f t="shared" si="40"/>
        <v>0.7737237315928438</v>
      </c>
      <c r="AF43">
        <f t="shared" si="41"/>
        <v>0.79024207756967935</v>
      </c>
    </row>
    <row r="44" spans="1:53" x14ac:dyDescent="0.25">
      <c r="A44">
        <v>0</v>
      </c>
      <c r="B44">
        <v>1.00908</v>
      </c>
      <c r="C44">
        <v>165.797</v>
      </c>
      <c r="D44">
        <v>34.006100000000004</v>
      </c>
      <c r="E44">
        <v>58.601999999999997</v>
      </c>
      <c r="F44">
        <v>4.0399999999999998E-2</v>
      </c>
      <c r="G44">
        <v>6.3017000000000003</v>
      </c>
      <c r="H44">
        <v>0.71460000000000001</v>
      </c>
      <c r="I44">
        <v>176.94710000000001</v>
      </c>
      <c r="J44">
        <v>9.3790999999999993</v>
      </c>
      <c r="K44">
        <v>1</v>
      </c>
      <c r="L44">
        <v>0</v>
      </c>
      <c r="M44">
        <v>4.4412000000000003</v>
      </c>
      <c r="N44" t="b">
        <v>0</v>
      </c>
      <c r="O44" t="b">
        <v>1</v>
      </c>
      <c r="P44">
        <v>41.949955029238481</v>
      </c>
      <c r="Q44">
        <v>1524.4201874732969</v>
      </c>
      <c r="V44">
        <v>5</v>
      </c>
      <c r="W44">
        <f t="shared" si="34"/>
        <v>208.86449233322699</v>
      </c>
      <c r="X44">
        <f t="shared" si="35"/>
        <v>209.61421942361508</v>
      </c>
      <c r="Y44">
        <f t="shared" si="33"/>
        <v>209.09347165135563</v>
      </c>
      <c r="Z44">
        <f t="shared" si="36"/>
        <v>0.70673470421324458</v>
      </c>
      <c r="AA44">
        <f t="shared" si="37"/>
        <v>0.56451188792436435</v>
      </c>
      <c r="AB44">
        <f t="shared" si="38"/>
        <v>0.68570725290387591</v>
      </c>
      <c r="AD44">
        <f t="shared" si="39"/>
        <v>0.8165012630916193</v>
      </c>
      <c r="AE44">
        <f t="shared" si="40"/>
        <v>0.77958731745620613</v>
      </c>
      <c r="AF44">
        <f t="shared" si="41"/>
        <v>0.79709147270920655</v>
      </c>
    </row>
    <row r="45" spans="1:53" x14ac:dyDescent="0.25">
      <c r="A45">
        <v>5</v>
      </c>
      <c r="B45">
        <v>1.0084200000000001</v>
      </c>
      <c r="C45">
        <v>161.13210000000001</v>
      </c>
      <c r="D45">
        <v>33.825299999999999</v>
      </c>
      <c r="E45">
        <v>58.151600000000002</v>
      </c>
      <c r="F45">
        <v>4.0399999999999998E-2</v>
      </c>
      <c r="G45">
        <v>6.2918000000000003</v>
      </c>
      <c r="H45">
        <v>0.70679999999999998</v>
      </c>
      <c r="I45">
        <v>176.78489999999999</v>
      </c>
      <c r="J45">
        <v>9.3963999999999999</v>
      </c>
      <c r="K45">
        <v>1</v>
      </c>
      <c r="L45">
        <v>0</v>
      </c>
      <c r="M45">
        <v>4.4423000000000004</v>
      </c>
      <c r="N45" t="b">
        <v>0</v>
      </c>
      <c r="O45" t="b">
        <v>1</v>
      </c>
      <c r="P45">
        <v>42.102078385823091</v>
      </c>
      <c r="Q45">
        <v>1996.3983359336851</v>
      </c>
      <c r="V45">
        <v>8</v>
      </c>
      <c r="W45">
        <f t="shared" si="34"/>
        <v>205.79804215506644</v>
      </c>
      <c r="X45">
        <f t="shared" si="35"/>
        <v>206.39048121261033</v>
      </c>
      <c r="Y45">
        <f t="shared" si="33"/>
        <v>205.95308292677296</v>
      </c>
      <c r="Z45">
        <f t="shared" si="36"/>
        <v>0.70970054681170081</v>
      </c>
      <c r="AA45">
        <f t="shared" si="37"/>
        <v>0.56532373549475179</v>
      </c>
      <c r="AB45">
        <f>Y45/((100*C91/D91)-I91)</f>
        <v>0.6880089886857067</v>
      </c>
      <c r="AD45">
        <f t="shared" si="39"/>
        <v>0.81938725152291603</v>
      </c>
      <c r="AE45">
        <f t="shared" si="40"/>
        <v>0.78170182950157974</v>
      </c>
      <c r="AF45">
        <f t="shared" si="41"/>
        <v>0.79962093224874631</v>
      </c>
    </row>
    <row r="46" spans="1:53" x14ac:dyDescent="0.25">
      <c r="A46">
        <v>8</v>
      </c>
      <c r="B46">
        <v>1.00746</v>
      </c>
      <c r="C46">
        <v>158.24809999999999</v>
      </c>
      <c r="D46">
        <v>33.697499999999998</v>
      </c>
      <c r="E46">
        <v>57.731999999999999</v>
      </c>
      <c r="F46">
        <v>4.0399999999999998E-2</v>
      </c>
      <c r="G46">
        <v>6.2857000000000003</v>
      </c>
      <c r="H46">
        <v>0.70079999999999998</v>
      </c>
      <c r="I46">
        <v>176.10499999999999</v>
      </c>
      <c r="J46">
        <v>9.3664000000000005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42.137509552822813</v>
      </c>
      <c r="Q46">
        <v>2677.31078338623</v>
      </c>
    </row>
    <row r="47" spans="1:53" x14ac:dyDescent="0.25">
      <c r="A47">
        <v>-29</v>
      </c>
      <c r="B47">
        <v>0.78971999999999998</v>
      </c>
      <c r="C47">
        <v>130.82419999999999</v>
      </c>
      <c r="D47">
        <v>31.7438</v>
      </c>
      <c r="E47">
        <v>40.5443</v>
      </c>
      <c r="F47">
        <v>4.0300000000000002E-2</v>
      </c>
      <c r="G47">
        <v>6.2275</v>
      </c>
      <c r="H47">
        <v>2.6191</v>
      </c>
      <c r="I47">
        <v>149.38310000000001</v>
      </c>
      <c r="J47">
        <v>0</v>
      </c>
      <c r="K47">
        <v>2</v>
      </c>
      <c r="L47">
        <v>0</v>
      </c>
      <c r="M47">
        <v>4.4328000000000003</v>
      </c>
      <c r="N47" t="b">
        <v>0</v>
      </c>
      <c r="O47" t="b">
        <v>1</v>
      </c>
      <c r="P47">
        <v>0</v>
      </c>
      <c r="Q47">
        <v>1313.595105409622</v>
      </c>
    </row>
    <row r="48" spans="1:53" x14ac:dyDescent="0.25">
      <c r="A48">
        <v>-25</v>
      </c>
      <c r="B48">
        <v>0.83677000000000001</v>
      </c>
      <c r="C48">
        <v>138.6199</v>
      </c>
      <c r="D48">
        <v>32.442</v>
      </c>
      <c r="E48">
        <v>42.469200000000001</v>
      </c>
      <c r="F48">
        <v>3.9899999999999998E-2</v>
      </c>
      <c r="G48">
        <v>6.2439999999999998</v>
      </c>
      <c r="H48">
        <v>2.6614</v>
      </c>
      <c r="I48">
        <v>155.58920000000001</v>
      </c>
      <c r="J48">
        <v>0</v>
      </c>
      <c r="K48">
        <v>2</v>
      </c>
      <c r="L48">
        <v>0</v>
      </c>
      <c r="M48">
        <v>4.3872999999999998</v>
      </c>
      <c r="N48" t="b">
        <v>0</v>
      </c>
      <c r="O48" t="b">
        <v>1</v>
      </c>
      <c r="P48">
        <v>0</v>
      </c>
      <c r="Q48">
        <v>602.57790613174438</v>
      </c>
    </row>
    <row r="49" spans="1:17" x14ac:dyDescent="0.25">
      <c r="A49">
        <v>-20</v>
      </c>
      <c r="B49">
        <v>0.87117999999999995</v>
      </c>
      <c r="C49">
        <v>144.31960000000001</v>
      </c>
      <c r="D49">
        <v>32.945999999999998</v>
      </c>
      <c r="E49">
        <v>45.490499999999997</v>
      </c>
      <c r="F49">
        <v>4.0300000000000002E-2</v>
      </c>
      <c r="G49">
        <v>6.2561</v>
      </c>
      <c r="H49">
        <v>2.4197000000000002</v>
      </c>
      <c r="I49">
        <v>159.95830000000001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1165.920869827271</v>
      </c>
    </row>
    <row r="50" spans="1:17" x14ac:dyDescent="0.25">
      <c r="A50">
        <v>-15</v>
      </c>
      <c r="B50">
        <v>0.86153999999999997</v>
      </c>
      <c r="C50">
        <v>142.7234</v>
      </c>
      <c r="D50">
        <v>32.813400000000001</v>
      </c>
      <c r="E50">
        <v>47.664299999999997</v>
      </c>
      <c r="F50">
        <v>4.0300000000000002E-2</v>
      </c>
      <c r="G50">
        <v>6.2526999999999999</v>
      </c>
      <c r="H50">
        <v>2.3912</v>
      </c>
      <c r="I50">
        <v>159.67850000000001</v>
      </c>
      <c r="J50">
        <v>0</v>
      </c>
      <c r="K50">
        <v>2</v>
      </c>
      <c r="L50">
        <v>0</v>
      </c>
      <c r="M50">
        <v>4.4341999999999997</v>
      </c>
      <c r="N50" t="b">
        <v>0</v>
      </c>
      <c r="O50" t="b">
        <v>1</v>
      </c>
      <c r="P50">
        <v>0</v>
      </c>
      <c r="Q50">
        <v>820.91416931152344</v>
      </c>
    </row>
    <row r="51" spans="1:17" x14ac:dyDescent="0.25">
      <c r="A51">
        <v>-10</v>
      </c>
      <c r="B51">
        <v>0.85135000000000005</v>
      </c>
      <c r="C51">
        <v>141.03450000000001</v>
      </c>
      <c r="D51">
        <v>32.659199999999998</v>
      </c>
      <c r="E51">
        <v>49.761600000000001</v>
      </c>
      <c r="F51">
        <v>4.0399999999999998E-2</v>
      </c>
      <c r="G51">
        <v>6.2491000000000003</v>
      </c>
      <c r="H51">
        <v>2.3496999999999999</v>
      </c>
      <c r="I51">
        <v>159.39949999999999</v>
      </c>
      <c r="J51">
        <v>0</v>
      </c>
      <c r="K51">
        <v>2</v>
      </c>
      <c r="L51">
        <v>0</v>
      </c>
      <c r="M51">
        <v>4.4455999999999998</v>
      </c>
      <c r="N51" t="b">
        <v>0</v>
      </c>
      <c r="O51" t="b">
        <v>1</v>
      </c>
      <c r="P51">
        <v>0</v>
      </c>
      <c r="Q51">
        <v>499.01546239852911</v>
      </c>
    </row>
    <row r="52" spans="1:17" x14ac:dyDescent="0.25">
      <c r="A52">
        <v>-5</v>
      </c>
      <c r="B52">
        <v>0.84519999999999995</v>
      </c>
      <c r="C52">
        <v>140.0162</v>
      </c>
      <c r="D52">
        <v>32.545099999999998</v>
      </c>
      <c r="E52">
        <v>51.704099999999997</v>
      </c>
      <c r="F52">
        <v>4.0399999999999998E-2</v>
      </c>
      <c r="G52">
        <v>6.2469999999999999</v>
      </c>
      <c r="H52">
        <v>2.2435999999999998</v>
      </c>
      <c r="I52">
        <v>159.1215</v>
      </c>
      <c r="J52">
        <v>0</v>
      </c>
      <c r="K52">
        <v>2</v>
      </c>
      <c r="L52">
        <v>0</v>
      </c>
      <c r="M52">
        <v>4.4406999999999996</v>
      </c>
      <c r="N52" t="b">
        <v>0</v>
      </c>
      <c r="O52" t="b">
        <v>1</v>
      </c>
      <c r="P52">
        <v>0</v>
      </c>
      <c r="Q52">
        <v>1176.0424516201019</v>
      </c>
    </row>
    <row r="53" spans="1:17" x14ac:dyDescent="0.25">
      <c r="A53">
        <v>0</v>
      </c>
      <c r="B53">
        <v>0.84099999999999997</v>
      </c>
      <c r="C53">
        <v>138.1807</v>
      </c>
      <c r="D53">
        <v>32.437100000000001</v>
      </c>
      <c r="E53">
        <v>52.911000000000001</v>
      </c>
      <c r="F53">
        <v>4.0399999999999998E-2</v>
      </c>
      <c r="G53">
        <v>6.2431000000000001</v>
      </c>
      <c r="H53">
        <v>2.2248000000000001</v>
      </c>
      <c r="I53">
        <v>158.84450000000001</v>
      </c>
      <c r="J53">
        <v>0</v>
      </c>
      <c r="K53">
        <v>2</v>
      </c>
      <c r="L53">
        <v>0</v>
      </c>
      <c r="M53">
        <v>4.4444999999999997</v>
      </c>
      <c r="N53" t="b">
        <v>0</v>
      </c>
      <c r="O53" t="b">
        <v>1</v>
      </c>
      <c r="P53">
        <v>0</v>
      </c>
      <c r="Q53">
        <v>1235.649434566498</v>
      </c>
    </row>
    <row r="54" spans="1:17" x14ac:dyDescent="0.25">
      <c r="A54">
        <v>5</v>
      </c>
      <c r="B54">
        <v>0.84326000000000001</v>
      </c>
      <c r="C54">
        <v>134.74180000000001</v>
      </c>
      <c r="D54">
        <v>32.296399999999998</v>
      </c>
      <c r="E54">
        <v>53.0426</v>
      </c>
      <c r="F54">
        <v>4.1000000000000002E-2</v>
      </c>
      <c r="G54">
        <v>6.2358000000000002</v>
      </c>
      <c r="H54">
        <v>2.3138000000000001</v>
      </c>
      <c r="I54">
        <v>158.5684</v>
      </c>
      <c r="J54">
        <v>0</v>
      </c>
      <c r="K54">
        <v>2</v>
      </c>
      <c r="L54">
        <v>0</v>
      </c>
      <c r="M54">
        <v>4.5034000000000001</v>
      </c>
      <c r="N54" t="b">
        <v>0</v>
      </c>
      <c r="O54" t="b">
        <v>1</v>
      </c>
      <c r="P54">
        <v>0</v>
      </c>
      <c r="Q54">
        <v>578.81526327133179</v>
      </c>
    </row>
    <row r="55" spans="1:17" x14ac:dyDescent="0.25">
      <c r="A55">
        <v>8</v>
      </c>
      <c r="B55">
        <v>0.84101000000000004</v>
      </c>
      <c r="C55">
        <v>132.102</v>
      </c>
      <c r="D55">
        <v>32.140599999999999</v>
      </c>
      <c r="E55">
        <v>52.717700000000001</v>
      </c>
      <c r="F55">
        <v>4.0399999999999998E-2</v>
      </c>
      <c r="G55">
        <v>6.2302</v>
      </c>
      <c r="H55">
        <v>2.4106000000000001</v>
      </c>
      <c r="I55">
        <v>157.91800000000001</v>
      </c>
      <c r="J55">
        <v>0</v>
      </c>
      <c r="K55">
        <v>2</v>
      </c>
      <c r="L55">
        <v>0</v>
      </c>
      <c r="M55">
        <v>4.4423000000000004</v>
      </c>
      <c r="N55" t="b">
        <v>0</v>
      </c>
      <c r="O55" t="b">
        <v>1</v>
      </c>
      <c r="P55">
        <v>0</v>
      </c>
      <c r="Q55">
        <v>1710.826895475388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331.88327765464783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344.13439059257507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290.40114760398859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240.74192070961001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231.82806849479681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331.18327140808111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337.37430882453918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421.18316507339478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499.26347994804382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47.659599999999998</v>
      </c>
      <c r="F65">
        <v>5.5E-2</v>
      </c>
      <c r="G65">
        <v>6.3014000000000001</v>
      </c>
      <c r="H65">
        <v>1.1183000000000001</v>
      </c>
      <c r="I65">
        <v>166.7647</v>
      </c>
      <c r="J65">
        <v>4.3750999999999998</v>
      </c>
      <c r="K65">
        <v>1</v>
      </c>
      <c r="L65">
        <v>0</v>
      </c>
      <c r="M65">
        <v>6.0510000000000002</v>
      </c>
      <c r="N65" t="b">
        <v>1</v>
      </c>
      <c r="O65" t="b">
        <v>0</v>
      </c>
      <c r="P65">
        <v>41.970251152075669</v>
      </c>
      <c r="Q65">
        <v>329.6532518863678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47.802900000000001</v>
      </c>
      <c r="F66">
        <v>3.2099999999999997E-2</v>
      </c>
      <c r="G66">
        <v>6.3014000000000001</v>
      </c>
      <c r="H66">
        <v>1.0295000000000001</v>
      </c>
      <c r="I66">
        <v>173.7689</v>
      </c>
      <c r="J66">
        <v>4.7442000000000002</v>
      </c>
      <c r="K66">
        <v>1</v>
      </c>
      <c r="L66">
        <v>0</v>
      </c>
      <c r="M66">
        <v>3.5253000000000001</v>
      </c>
      <c r="N66" t="b">
        <v>1</v>
      </c>
      <c r="O66" t="b">
        <v>0</v>
      </c>
      <c r="P66">
        <v>41.970251152075669</v>
      </c>
      <c r="Q66">
        <v>340.51434779167181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49.704300000000003</v>
      </c>
      <c r="F67">
        <v>1.66E-2</v>
      </c>
      <c r="G67">
        <v>6.3014000000000001</v>
      </c>
      <c r="H67">
        <v>0.9143</v>
      </c>
      <c r="I67">
        <v>178.77180000000001</v>
      </c>
      <c r="J67">
        <v>5.6224999999999996</v>
      </c>
      <c r="K67">
        <v>1</v>
      </c>
      <c r="L67">
        <v>0</v>
      </c>
      <c r="M67">
        <v>1.8258000000000001</v>
      </c>
      <c r="N67" t="b">
        <v>1</v>
      </c>
      <c r="O67" t="b">
        <v>0</v>
      </c>
      <c r="P67">
        <v>41.970251152075669</v>
      </c>
      <c r="Q67">
        <v>290.35114908218378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52.3277</v>
      </c>
      <c r="F68">
        <v>2.0500000000000001E-2</v>
      </c>
      <c r="G68">
        <v>6.3014000000000001</v>
      </c>
      <c r="H68">
        <v>0.80049999999999999</v>
      </c>
      <c r="I68">
        <v>178.5745</v>
      </c>
      <c r="J68">
        <v>6.5004</v>
      </c>
      <c r="K68">
        <v>1</v>
      </c>
      <c r="L68">
        <v>0</v>
      </c>
      <c r="M68">
        <v>2.2576999999999998</v>
      </c>
      <c r="N68" t="b">
        <v>1</v>
      </c>
      <c r="O68" t="b">
        <v>0</v>
      </c>
      <c r="P68">
        <v>41.970251152075669</v>
      </c>
      <c r="Q68">
        <v>259.11414361000061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54.889000000000003</v>
      </c>
      <c r="F69">
        <v>2.58E-2</v>
      </c>
      <c r="G69">
        <v>6.3014000000000001</v>
      </c>
      <c r="H69">
        <v>0.68669999999999998</v>
      </c>
      <c r="I69">
        <v>178.37710000000001</v>
      </c>
      <c r="J69">
        <v>7.3777999999999997</v>
      </c>
      <c r="K69">
        <v>1</v>
      </c>
      <c r="L69">
        <v>0</v>
      </c>
      <c r="M69">
        <v>2.8403</v>
      </c>
      <c r="N69" t="b">
        <v>1</v>
      </c>
      <c r="O69" t="b">
        <v>0</v>
      </c>
      <c r="P69">
        <v>41.970251152075669</v>
      </c>
      <c r="Q69">
        <v>268.64198637008673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57.0471</v>
      </c>
      <c r="F70">
        <v>2.9399999999999999E-2</v>
      </c>
      <c r="G70">
        <v>6.3014000000000001</v>
      </c>
      <c r="H70">
        <v>0.69930000000000003</v>
      </c>
      <c r="I70">
        <v>178.1797</v>
      </c>
      <c r="J70">
        <v>8.2547999999999995</v>
      </c>
      <c r="K70">
        <v>1</v>
      </c>
      <c r="L70">
        <v>0</v>
      </c>
      <c r="M70">
        <v>3.2290999999999999</v>
      </c>
      <c r="N70" t="b">
        <v>1</v>
      </c>
      <c r="O70" t="b">
        <v>0</v>
      </c>
      <c r="P70">
        <v>41.970251152075669</v>
      </c>
      <c r="Q70">
        <v>270.11287307739258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58.226700000000001</v>
      </c>
      <c r="F71">
        <v>3.2300000000000002E-2</v>
      </c>
      <c r="G71">
        <v>6.2984999999999998</v>
      </c>
      <c r="H71">
        <v>0.70679999999999998</v>
      </c>
      <c r="I71">
        <v>177.98240000000001</v>
      </c>
      <c r="J71">
        <v>9.1316000000000006</v>
      </c>
      <c r="K71">
        <v>1</v>
      </c>
      <c r="L71">
        <v>0</v>
      </c>
      <c r="M71">
        <v>3.5478000000000001</v>
      </c>
      <c r="N71" t="b">
        <v>1</v>
      </c>
      <c r="O71" t="b">
        <v>0</v>
      </c>
      <c r="P71">
        <v>41.970251152075669</v>
      </c>
      <c r="Q71">
        <v>333.29851603508001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57.876399999999997</v>
      </c>
      <c r="F72">
        <v>3.56E-2</v>
      </c>
      <c r="G72">
        <v>6.2888999999999999</v>
      </c>
      <c r="H72">
        <v>0.6996</v>
      </c>
      <c r="I72">
        <v>177.00290000000001</v>
      </c>
      <c r="J72">
        <v>9.3630999999999993</v>
      </c>
      <c r="K72">
        <v>1</v>
      </c>
      <c r="L72">
        <v>0</v>
      </c>
      <c r="M72">
        <v>3.915</v>
      </c>
      <c r="N72" t="b">
        <v>1</v>
      </c>
      <c r="O72" t="b">
        <v>0</v>
      </c>
      <c r="P72">
        <v>42.084068030180873</v>
      </c>
      <c r="Q72">
        <v>461.35740375518799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57.497</v>
      </c>
      <c r="F73">
        <v>3.6999999999999998E-2</v>
      </c>
      <c r="G73">
        <v>6.2831999999999999</v>
      </c>
      <c r="H73">
        <v>0.69440000000000002</v>
      </c>
      <c r="I73">
        <v>176.06630000000001</v>
      </c>
      <c r="J73">
        <v>9.3331</v>
      </c>
      <c r="K73">
        <v>1</v>
      </c>
      <c r="L73">
        <v>0</v>
      </c>
      <c r="M73">
        <v>4.0686</v>
      </c>
      <c r="N73" t="b">
        <v>1</v>
      </c>
      <c r="O73" t="b">
        <v>0</v>
      </c>
      <c r="P73">
        <v>42.119550124135628</v>
      </c>
      <c r="Q73">
        <v>520.0368959903717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48.297899999999998</v>
      </c>
      <c r="F74">
        <v>0.107</v>
      </c>
      <c r="G74">
        <v>6.3014000000000001</v>
      </c>
      <c r="H74">
        <v>1.1182000000000001</v>
      </c>
      <c r="I74">
        <v>153.49449999999999</v>
      </c>
      <c r="J74">
        <v>0</v>
      </c>
      <c r="K74">
        <v>2</v>
      </c>
      <c r="L74">
        <v>0</v>
      </c>
      <c r="M74">
        <v>11.767799999999999</v>
      </c>
      <c r="N74" t="b">
        <v>1</v>
      </c>
      <c r="O74" t="b">
        <v>0</v>
      </c>
      <c r="P74">
        <v>0</v>
      </c>
      <c r="Q74">
        <v>363.36688590049738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48.092100000000002</v>
      </c>
      <c r="F75">
        <v>8.6999999999999994E-2</v>
      </c>
      <c r="G75">
        <v>6.3014000000000001</v>
      </c>
      <c r="H75">
        <v>1.0299</v>
      </c>
      <c r="I75">
        <v>159.69200000000001</v>
      </c>
      <c r="J75">
        <v>0</v>
      </c>
      <c r="K75">
        <v>2</v>
      </c>
      <c r="L75">
        <v>0</v>
      </c>
      <c r="M75">
        <v>9.5690000000000008</v>
      </c>
      <c r="N75" t="b">
        <v>1</v>
      </c>
      <c r="O75" t="b">
        <v>0</v>
      </c>
      <c r="P75">
        <v>0</v>
      </c>
      <c r="Q75">
        <v>329.23662066459661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49.920200000000001</v>
      </c>
      <c r="F76">
        <v>7.6100000000000001E-2</v>
      </c>
      <c r="G76">
        <v>6.3014000000000001</v>
      </c>
      <c r="H76">
        <v>0.91439999999999999</v>
      </c>
      <c r="I76">
        <v>163.4958</v>
      </c>
      <c r="J76">
        <v>0</v>
      </c>
      <c r="K76">
        <v>2</v>
      </c>
      <c r="L76">
        <v>0</v>
      </c>
      <c r="M76">
        <v>8.3622999999999994</v>
      </c>
      <c r="N76" t="b">
        <v>1</v>
      </c>
      <c r="O76" t="b">
        <v>0</v>
      </c>
      <c r="P76">
        <v>0</v>
      </c>
      <c r="Q76">
        <v>281.85298418998718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52.890799999999999</v>
      </c>
      <c r="F77">
        <v>8.3400000000000002E-2</v>
      </c>
      <c r="G77">
        <v>6.3014000000000001</v>
      </c>
      <c r="H77">
        <v>0.8004</v>
      </c>
      <c r="I77">
        <v>162.4042</v>
      </c>
      <c r="J77">
        <v>0</v>
      </c>
      <c r="K77">
        <v>2</v>
      </c>
      <c r="L77">
        <v>0</v>
      </c>
      <c r="M77">
        <v>9.1655999999999995</v>
      </c>
      <c r="N77" t="b">
        <v>1</v>
      </c>
      <c r="O77" t="b">
        <v>0</v>
      </c>
      <c r="P77">
        <v>0</v>
      </c>
      <c r="Q77">
        <v>228.8639996051788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55.710299999999997</v>
      </c>
      <c r="F78">
        <v>8.9800000000000005E-2</v>
      </c>
      <c r="G78">
        <v>6.3014000000000001</v>
      </c>
      <c r="H78">
        <v>0.68820000000000003</v>
      </c>
      <c r="I78">
        <v>161.31030000000001</v>
      </c>
      <c r="J78">
        <v>0</v>
      </c>
      <c r="K78">
        <v>2</v>
      </c>
      <c r="L78">
        <v>0</v>
      </c>
      <c r="M78">
        <v>9.8735999999999997</v>
      </c>
      <c r="N78" t="b">
        <v>1</v>
      </c>
      <c r="O78" t="b">
        <v>0</v>
      </c>
      <c r="P78">
        <v>0</v>
      </c>
      <c r="Q78">
        <v>288.69999718666082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58.164700000000003</v>
      </c>
      <c r="F79">
        <v>9.7199999999999995E-2</v>
      </c>
      <c r="G79">
        <v>6.3014000000000001</v>
      </c>
      <c r="H79">
        <v>0.6996</v>
      </c>
      <c r="I79">
        <v>160.21430000000001</v>
      </c>
      <c r="J79">
        <v>0</v>
      </c>
      <c r="K79">
        <v>2</v>
      </c>
      <c r="L79">
        <v>0</v>
      </c>
      <c r="M79">
        <v>10.6812</v>
      </c>
      <c r="N79" t="b">
        <v>1</v>
      </c>
      <c r="O79" t="b">
        <v>0</v>
      </c>
      <c r="P79">
        <v>0</v>
      </c>
      <c r="Q79">
        <v>238.85584616661069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59.502299999999998</v>
      </c>
      <c r="F80">
        <v>0.1061</v>
      </c>
      <c r="G80">
        <v>6.2984999999999998</v>
      </c>
      <c r="H80">
        <v>0.70689999999999997</v>
      </c>
      <c r="I80">
        <v>159.11670000000001</v>
      </c>
      <c r="J80">
        <v>0</v>
      </c>
      <c r="K80">
        <v>2</v>
      </c>
      <c r="L80">
        <v>0</v>
      </c>
      <c r="M80">
        <v>11.662800000000001</v>
      </c>
      <c r="N80" t="b">
        <v>1</v>
      </c>
      <c r="O80" t="b">
        <v>0</v>
      </c>
      <c r="P80">
        <v>0</v>
      </c>
      <c r="Q80">
        <v>292.8595278263092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58.725499999999997</v>
      </c>
      <c r="F81">
        <v>0.1086</v>
      </c>
      <c r="G81">
        <v>6.2888999999999999</v>
      </c>
      <c r="H81">
        <v>0.69969999999999999</v>
      </c>
      <c r="I81">
        <v>158.63310000000001</v>
      </c>
      <c r="J81">
        <v>0</v>
      </c>
      <c r="K81">
        <v>2</v>
      </c>
      <c r="L81">
        <v>0</v>
      </c>
      <c r="M81">
        <v>11.9384</v>
      </c>
      <c r="N81" t="b">
        <v>1</v>
      </c>
      <c r="O81" t="b">
        <v>0</v>
      </c>
      <c r="P81">
        <v>0</v>
      </c>
      <c r="Q81">
        <v>451.3567316532135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58.1858</v>
      </c>
      <c r="F82">
        <v>0.10920000000000001</v>
      </c>
      <c r="G82">
        <v>6.2831999999999999</v>
      </c>
      <c r="H82">
        <v>0.69440000000000002</v>
      </c>
      <c r="I82">
        <v>157.9812</v>
      </c>
      <c r="J82">
        <v>0</v>
      </c>
      <c r="K82">
        <v>2</v>
      </c>
      <c r="L82">
        <v>0</v>
      </c>
      <c r="M82">
        <v>12.005100000000001</v>
      </c>
      <c r="N82" t="b">
        <v>1</v>
      </c>
      <c r="O82" t="b">
        <v>0</v>
      </c>
      <c r="P82">
        <v>0</v>
      </c>
      <c r="Q82">
        <v>524.84872984886169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331.18327116966248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346.33217906951899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290.22114610672003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239.2419030666351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231.84806871414179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331.43327379226679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339.59433627128601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421.40316939353937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504.0235378742218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47.73</v>
      </c>
      <c r="F92">
        <v>5.9400000000000001E-2</v>
      </c>
      <c r="G92">
        <v>6.3014000000000001</v>
      </c>
      <c r="H92">
        <v>1.1202000000000001</v>
      </c>
      <c r="I92">
        <v>165.6311</v>
      </c>
      <c r="J92">
        <v>8.6666000000000007</v>
      </c>
      <c r="K92">
        <v>1</v>
      </c>
      <c r="L92">
        <v>0</v>
      </c>
      <c r="M92">
        <v>6.5252999999999997</v>
      </c>
      <c r="N92" t="b">
        <v>0</v>
      </c>
      <c r="O92" t="b">
        <v>0</v>
      </c>
      <c r="P92">
        <v>41.168284729037957</v>
      </c>
      <c r="Q92">
        <v>332.5032856464386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47.842300000000002</v>
      </c>
      <c r="F93">
        <v>3.6499999999999998E-2</v>
      </c>
      <c r="G93">
        <v>6.3014000000000001</v>
      </c>
      <c r="H93">
        <v>1.0302</v>
      </c>
      <c r="I93">
        <v>172.58760000000001</v>
      </c>
      <c r="J93">
        <v>9.0287000000000006</v>
      </c>
      <c r="K93">
        <v>1</v>
      </c>
      <c r="L93">
        <v>0</v>
      </c>
      <c r="M93">
        <v>4.016</v>
      </c>
      <c r="N93" t="b">
        <v>0</v>
      </c>
      <c r="O93" t="b">
        <v>0</v>
      </c>
      <c r="P93">
        <v>41.168284729037957</v>
      </c>
      <c r="Q93">
        <v>361.54653859138489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49.732500000000002</v>
      </c>
      <c r="F94">
        <v>2.1100000000000001E-2</v>
      </c>
      <c r="G94">
        <v>6.3014000000000001</v>
      </c>
      <c r="H94">
        <v>0.91379999999999995</v>
      </c>
      <c r="I94">
        <v>177.5839</v>
      </c>
      <c r="J94">
        <v>9.3070000000000004</v>
      </c>
      <c r="K94">
        <v>1</v>
      </c>
      <c r="L94">
        <v>0</v>
      </c>
      <c r="M94">
        <v>2.3246000000000002</v>
      </c>
      <c r="N94" t="b">
        <v>0</v>
      </c>
      <c r="O94" t="b">
        <v>0</v>
      </c>
      <c r="P94">
        <v>41.290428426012213</v>
      </c>
      <c r="Q94">
        <v>357.1964864730835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52.365000000000002</v>
      </c>
      <c r="F95">
        <v>2.5000000000000001E-2</v>
      </c>
      <c r="G95">
        <v>6.3014000000000001</v>
      </c>
      <c r="H95">
        <v>0.7994</v>
      </c>
      <c r="I95">
        <v>177.4265</v>
      </c>
      <c r="J95">
        <v>9.3254000000000001</v>
      </c>
      <c r="K95">
        <v>1</v>
      </c>
      <c r="L95">
        <v>0</v>
      </c>
      <c r="M95">
        <v>2.7454999999999998</v>
      </c>
      <c r="N95" t="b">
        <v>0</v>
      </c>
      <c r="O95" t="b">
        <v>0</v>
      </c>
      <c r="P95">
        <v>41.462816797495123</v>
      </c>
      <c r="Q95">
        <v>240.55191874504089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54.9223</v>
      </c>
      <c r="F96">
        <v>0.03</v>
      </c>
      <c r="G96">
        <v>6.3014000000000001</v>
      </c>
      <c r="H96">
        <v>0.68689999999999996</v>
      </c>
      <c r="I96">
        <v>177.2679</v>
      </c>
      <c r="J96">
        <v>9.3435000000000006</v>
      </c>
      <c r="K96">
        <v>1</v>
      </c>
      <c r="L96">
        <v>0</v>
      </c>
      <c r="M96">
        <v>3.2926000000000002</v>
      </c>
      <c r="N96" t="b">
        <v>0</v>
      </c>
      <c r="O96" t="b">
        <v>0</v>
      </c>
      <c r="P96">
        <v>41.63024126761259</v>
      </c>
      <c r="Q96">
        <v>248.69637584686279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57.0852</v>
      </c>
      <c r="F97">
        <v>3.3399999999999999E-2</v>
      </c>
      <c r="G97">
        <v>6.3014000000000001</v>
      </c>
      <c r="H97">
        <v>0.69940000000000002</v>
      </c>
      <c r="I97">
        <v>177.10810000000001</v>
      </c>
      <c r="J97">
        <v>9.3613999999999997</v>
      </c>
      <c r="K97">
        <v>1</v>
      </c>
      <c r="L97">
        <v>0</v>
      </c>
      <c r="M97">
        <v>3.6724000000000001</v>
      </c>
      <c r="N97" t="b">
        <v>0</v>
      </c>
      <c r="O97" t="b">
        <v>0</v>
      </c>
      <c r="P97">
        <v>41.792645280061599</v>
      </c>
      <c r="Q97">
        <v>300.23309993743902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58.259599999999999</v>
      </c>
      <c r="F98">
        <v>3.6299999999999999E-2</v>
      </c>
      <c r="G98">
        <v>6.2984999999999998</v>
      </c>
      <c r="H98">
        <v>0.70679999999999998</v>
      </c>
      <c r="I98">
        <v>176.94710000000001</v>
      </c>
      <c r="J98">
        <v>9.3790999999999993</v>
      </c>
      <c r="K98">
        <v>1</v>
      </c>
      <c r="L98">
        <v>0</v>
      </c>
      <c r="M98">
        <v>3.9902000000000002</v>
      </c>
      <c r="N98" t="b">
        <v>0</v>
      </c>
      <c r="O98" t="b">
        <v>0</v>
      </c>
      <c r="P98">
        <v>41.949955029238481</v>
      </c>
      <c r="Q98">
        <v>323.08744692802429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57.874000000000002</v>
      </c>
      <c r="F99">
        <v>3.6400000000000002E-2</v>
      </c>
      <c r="G99">
        <v>6.2888999999999999</v>
      </c>
      <c r="H99">
        <v>0.6996</v>
      </c>
      <c r="I99">
        <v>176.78489999999999</v>
      </c>
      <c r="J99">
        <v>9.3963999999999999</v>
      </c>
      <c r="K99">
        <v>1</v>
      </c>
      <c r="L99">
        <v>0</v>
      </c>
      <c r="M99">
        <v>4.0058999999999996</v>
      </c>
      <c r="N99" t="b">
        <v>0</v>
      </c>
      <c r="O99" t="b">
        <v>0</v>
      </c>
      <c r="P99">
        <v>42.102078385823091</v>
      </c>
      <c r="Q99">
        <v>480.2365505695343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57.496400000000001</v>
      </c>
      <c r="F100">
        <v>3.6900000000000002E-2</v>
      </c>
      <c r="G100">
        <v>6.2831999999999999</v>
      </c>
      <c r="H100">
        <v>0.69440000000000002</v>
      </c>
      <c r="I100">
        <v>176.10499999999999</v>
      </c>
      <c r="J100">
        <v>9.3664000000000005</v>
      </c>
      <c r="K100">
        <v>1</v>
      </c>
      <c r="L100">
        <v>0</v>
      </c>
      <c r="M100">
        <v>4.0529999999999999</v>
      </c>
      <c r="N100" t="b">
        <v>0</v>
      </c>
      <c r="O100" t="b">
        <v>0</v>
      </c>
      <c r="P100">
        <v>42.137509552822813</v>
      </c>
      <c r="Q100">
        <v>557.44255352020264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49.358400000000003</v>
      </c>
      <c r="F101">
        <v>0.1217</v>
      </c>
      <c r="G101">
        <v>6.3014000000000001</v>
      </c>
      <c r="H101">
        <v>1.1186</v>
      </c>
      <c r="I101">
        <v>149.43559999999999</v>
      </c>
      <c r="J101">
        <v>0</v>
      </c>
      <c r="K101">
        <v>2</v>
      </c>
      <c r="L101">
        <v>0</v>
      </c>
      <c r="M101">
        <v>13.3827</v>
      </c>
      <c r="N101" t="b">
        <v>0</v>
      </c>
      <c r="O101" t="b">
        <v>0</v>
      </c>
      <c r="P101">
        <v>0</v>
      </c>
      <c r="Q101">
        <v>316.79501366615301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49.060699999999997</v>
      </c>
      <c r="F102">
        <v>0.1016</v>
      </c>
      <c r="G102">
        <v>6.3014000000000001</v>
      </c>
      <c r="H102">
        <v>1.0295000000000001</v>
      </c>
      <c r="I102">
        <v>155.64019999999999</v>
      </c>
      <c r="J102">
        <v>0</v>
      </c>
      <c r="K102">
        <v>2</v>
      </c>
      <c r="L102">
        <v>0</v>
      </c>
      <c r="M102">
        <v>11.1715</v>
      </c>
      <c r="N102" t="b">
        <v>0</v>
      </c>
      <c r="O102" t="b">
        <v>0</v>
      </c>
      <c r="P102">
        <v>0</v>
      </c>
      <c r="Q102">
        <v>309.15630412101751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50.702800000000003</v>
      </c>
      <c r="F103">
        <v>8.8599999999999998E-2</v>
      </c>
      <c r="G103">
        <v>6.3014000000000001</v>
      </c>
      <c r="H103">
        <v>0.91469999999999996</v>
      </c>
      <c r="I103">
        <v>160.00649999999999</v>
      </c>
      <c r="J103">
        <v>0</v>
      </c>
      <c r="K103">
        <v>2</v>
      </c>
      <c r="L103">
        <v>0</v>
      </c>
      <c r="M103">
        <v>9.7452000000000005</v>
      </c>
      <c r="N103" t="b">
        <v>0</v>
      </c>
      <c r="O103" t="b">
        <v>0</v>
      </c>
      <c r="P103">
        <v>0</v>
      </c>
      <c r="Q103">
        <v>305.29239058494568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53.491100000000003</v>
      </c>
      <c r="F104">
        <v>9.3100000000000002E-2</v>
      </c>
      <c r="G104">
        <v>6.3014000000000001</v>
      </c>
      <c r="H104">
        <v>0.80069999999999997</v>
      </c>
      <c r="I104">
        <v>159.7235</v>
      </c>
      <c r="J104">
        <v>0</v>
      </c>
      <c r="K104">
        <v>2</v>
      </c>
      <c r="L104">
        <v>0</v>
      </c>
      <c r="M104">
        <v>10.236599999999999</v>
      </c>
      <c r="N104" t="b">
        <v>0</v>
      </c>
      <c r="O104" t="b">
        <v>0</v>
      </c>
      <c r="P104">
        <v>0</v>
      </c>
      <c r="Q104">
        <v>221.21605896949771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56.079300000000003</v>
      </c>
      <c r="F105">
        <v>9.64E-2</v>
      </c>
      <c r="G105">
        <v>6.3014000000000001</v>
      </c>
      <c r="H105">
        <v>0.68810000000000004</v>
      </c>
      <c r="I105">
        <v>159.44130000000001</v>
      </c>
      <c r="J105">
        <v>0</v>
      </c>
      <c r="K105">
        <v>2</v>
      </c>
      <c r="L105">
        <v>0</v>
      </c>
      <c r="M105">
        <v>10.593500000000001</v>
      </c>
      <c r="N105" t="b">
        <v>0</v>
      </c>
      <c r="O105" t="b">
        <v>0</v>
      </c>
      <c r="P105">
        <v>0</v>
      </c>
      <c r="Q105">
        <v>229.30057406425479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58.344700000000003</v>
      </c>
      <c r="F106">
        <v>0.1012</v>
      </c>
      <c r="G106">
        <v>6.3014000000000001</v>
      </c>
      <c r="H106">
        <v>0.6996</v>
      </c>
      <c r="I106">
        <v>159.15989999999999</v>
      </c>
      <c r="J106">
        <v>0</v>
      </c>
      <c r="K106">
        <v>2</v>
      </c>
      <c r="L106">
        <v>0</v>
      </c>
      <c r="M106">
        <v>11.1235</v>
      </c>
      <c r="N106" t="b">
        <v>0</v>
      </c>
      <c r="O106" t="b">
        <v>0</v>
      </c>
      <c r="P106">
        <v>0</v>
      </c>
      <c r="Q106">
        <v>262.32761549949652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59.521599999999999</v>
      </c>
      <c r="F107">
        <v>0.107</v>
      </c>
      <c r="G107">
        <v>6.2984999999999998</v>
      </c>
      <c r="H107">
        <v>0.70689999999999997</v>
      </c>
      <c r="I107">
        <v>158.87950000000001</v>
      </c>
      <c r="J107">
        <v>0</v>
      </c>
      <c r="K107">
        <v>2</v>
      </c>
      <c r="L107">
        <v>0</v>
      </c>
      <c r="M107">
        <v>11.764200000000001</v>
      </c>
      <c r="N107" t="b">
        <v>0</v>
      </c>
      <c r="O107" t="b">
        <v>0</v>
      </c>
      <c r="P107">
        <v>0</v>
      </c>
      <c r="Q107">
        <v>284.93591213226318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58.726100000000002</v>
      </c>
      <c r="F108">
        <v>0.1087</v>
      </c>
      <c r="G108">
        <v>6.2888999999999999</v>
      </c>
      <c r="H108">
        <v>0.69969999999999999</v>
      </c>
      <c r="I108">
        <v>158.6</v>
      </c>
      <c r="J108">
        <v>0</v>
      </c>
      <c r="K108">
        <v>2</v>
      </c>
      <c r="L108">
        <v>0</v>
      </c>
      <c r="M108">
        <v>11.9557</v>
      </c>
      <c r="N108" t="b">
        <v>0</v>
      </c>
      <c r="O108" t="b">
        <v>0</v>
      </c>
      <c r="P108">
        <v>0</v>
      </c>
      <c r="Q108">
        <v>401.09405732154852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58.186599999999999</v>
      </c>
      <c r="F109">
        <v>0.1094</v>
      </c>
      <c r="G109">
        <v>6.2831999999999999</v>
      </c>
      <c r="H109">
        <v>0.69450000000000001</v>
      </c>
      <c r="I109">
        <v>157.94800000000001</v>
      </c>
      <c r="J109">
        <v>0</v>
      </c>
      <c r="K109">
        <v>2</v>
      </c>
      <c r="L109">
        <v>0</v>
      </c>
      <c r="M109">
        <v>12.023999999999999</v>
      </c>
      <c r="N109" t="b">
        <v>0</v>
      </c>
      <c r="O109" t="b">
        <v>0</v>
      </c>
      <c r="P109">
        <v>0</v>
      </c>
      <c r="Q109">
        <v>447.52736759185791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topLeftCell="A82" workbookViewId="0">
      <selection sqref="A1:Q109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25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25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25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25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25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25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25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25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25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25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25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25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25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25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25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25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25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25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25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25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25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25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25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25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25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25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25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25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25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25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25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25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25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25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25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25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71" zoomScale="70" zoomScaleNormal="70" workbookViewId="0">
      <selection sqref="A1:Q109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25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25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25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25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25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25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25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25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25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25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25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25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25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25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25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25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25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25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25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25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25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25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25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25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25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25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25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25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25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25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25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25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25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25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25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25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J70"/>
  <sheetViews>
    <sheetView topLeftCell="A22" zoomScale="70" zoomScaleNormal="70" workbookViewId="0">
      <selection activeCell="H61" sqref="H61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4" x14ac:dyDescent="0.25">
      <c r="A1" t="s">
        <v>33</v>
      </c>
    </row>
    <row r="2" spans="1:4" x14ac:dyDescent="0.25">
      <c r="B2" t="s">
        <v>28</v>
      </c>
    </row>
    <row r="3" spans="1:4" ht="30" x14ac:dyDescent="0.25">
      <c r="A3" t="s">
        <v>32</v>
      </c>
      <c r="B3" s="8" t="s">
        <v>29</v>
      </c>
      <c r="C3" s="9" t="s">
        <v>30</v>
      </c>
      <c r="D3" s="10" t="s">
        <v>31</v>
      </c>
    </row>
    <row r="4" spans="1:4" x14ac:dyDescent="0.25">
      <c r="A4">
        <v>-29</v>
      </c>
    </row>
    <row r="5" spans="1:4" x14ac:dyDescent="0.25">
      <c r="A5">
        <v>-25</v>
      </c>
    </row>
    <row r="6" spans="1:4" x14ac:dyDescent="0.25">
      <c r="A6">
        <v>-20</v>
      </c>
    </row>
    <row r="7" spans="1:4" x14ac:dyDescent="0.25">
      <c r="A7">
        <v>-15</v>
      </c>
    </row>
    <row r="8" spans="1:4" x14ac:dyDescent="0.25">
      <c r="A8">
        <v>-10</v>
      </c>
    </row>
    <row r="9" spans="1:4" x14ac:dyDescent="0.25">
      <c r="A9">
        <v>-5</v>
      </c>
    </row>
    <row r="10" spans="1:4" x14ac:dyDescent="0.25">
      <c r="A10">
        <v>0</v>
      </c>
      <c r="D10" s="1"/>
    </row>
    <row r="11" spans="1:4" x14ac:dyDescent="0.25">
      <c r="A11">
        <v>5</v>
      </c>
    </row>
    <row r="12" spans="1:4" x14ac:dyDescent="0.25">
      <c r="A12">
        <v>8</v>
      </c>
    </row>
    <row r="15" spans="1:4" x14ac:dyDescent="0.25">
      <c r="D15" s="1"/>
    </row>
    <row r="21" spans="1:10" x14ac:dyDescent="0.25">
      <c r="D21" s="1"/>
    </row>
    <row r="30" spans="1:10" x14ac:dyDescent="0.25">
      <c r="B30" t="s">
        <v>57</v>
      </c>
    </row>
    <row r="31" spans="1:10" x14ac:dyDescent="0.25">
      <c r="A31" t="s">
        <v>62</v>
      </c>
      <c r="B31" t="s">
        <v>58</v>
      </c>
      <c r="C31" t="s">
        <v>59</v>
      </c>
      <c r="D31" t="s">
        <v>64</v>
      </c>
      <c r="F31" t="s">
        <v>62</v>
      </c>
      <c r="G31" t="s">
        <v>60</v>
      </c>
      <c r="H31" t="s">
        <v>61</v>
      </c>
      <c r="I31" t="s">
        <v>60</v>
      </c>
      <c r="J31" t="s">
        <v>61</v>
      </c>
    </row>
    <row r="32" spans="1:10" x14ac:dyDescent="0.25">
      <c r="A32">
        <v>-29</v>
      </c>
      <c r="B32">
        <f>'140m3'!V15-'140m3'!X15</f>
        <v>-0.23880182200960576</v>
      </c>
      <c r="C32">
        <f>'140m3'!W15-'140m3'!X15</f>
        <v>-0.18788795339713715</v>
      </c>
      <c r="D32">
        <f>'250m3 '!V15-'250m3 '!X15</f>
        <v>-0.45573296255184914</v>
      </c>
      <c r="E32">
        <f>'250m3 '!W15-'250m3 '!X15</f>
        <v>-0.19987864679427503</v>
      </c>
      <c r="F32">
        <v>-29</v>
      </c>
      <c r="G32">
        <f>'140m3'!V3-'140m3'!X3</f>
        <v>3.1096861477831226</v>
      </c>
      <c r="H32">
        <f>'140m3'!W3-'140m3'!X3</f>
        <v>-0.71058001578944641</v>
      </c>
      <c r="I32">
        <f>'250m3 '!V3-'250m3 '!X3</f>
        <v>6.0733103656885135</v>
      </c>
      <c r="J32">
        <f>'250m3 '!W3-'250m3 '!X3</f>
        <v>-3.2153040473789929</v>
      </c>
    </row>
    <row r="33" spans="1:10" x14ac:dyDescent="0.25">
      <c r="A33">
        <v>-25</v>
      </c>
      <c r="B33">
        <f>'140m3'!V16-'140m3'!X16</f>
        <v>-0.17450013063259462</v>
      </c>
      <c r="C33">
        <f>'140m3'!W16-'140m3'!X16</f>
        <v>-0.18265282917593595</v>
      </c>
      <c r="D33">
        <f>'250m3 '!V16-'250m3 '!X16</f>
        <v>-0.32188119337584453</v>
      </c>
      <c r="E33">
        <f>'250m3 '!W16-'250m3 '!X16</f>
        <v>-0.22906444881442667</v>
      </c>
      <c r="F33">
        <v>-25</v>
      </c>
      <c r="G33">
        <f>'140m3'!V4-'140m3'!X4</f>
        <v>3.3126573424029857</v>
      </c>
      <c r="H33">
        <f>'140m3'!W4-'140m3'!X4</f>
        <v>-1.627469635130268</v>
      </c>
      <c r="I33">
        <f>'250m3 '!V4-'250m3 '!X4</f>
        <v>6.6547405774694539</v>
      </c>
      <c r="J33">
        <f>'250m3 '!W4-'250m3 '!X4</f>
        <v>-4.3657073728867601</v>
      </c>
    </row>
    <row r="34" spans="1:10" x14ac:dyDescent="0.25">
      <c r="A34">
        <v>-20</v>
      </c>
      <c r="B34">
        <f>'140m3'!V17-'140m3'!X17</f>
        <v>-0.12994398714513977</v>
      </c>
      <c r="C34">
        <f>'140m3'!W17-'140m3'!X17</f>
        <v>-0.15324250697500474</v>
      </c>
      <c r="D34">
        <f>'250m3 '!V17-'250m3 '!X17</f>
        <v>-0.23300017208933355</v>
      </c>
      <c r="E34">
        <f>'250m3 '!W17-'250m3 '!X17</f>
        <v>-0.18277264661347203</v>
      </c>
      <c r="F34">
        <v>-20</v>
      </c>
      <c r="G34">
        <f>'140m3'!V5-'140m3'!X5</f>
        <v>3.3034065084317206</v>
      </c>
      <c r="H34">
        <f>'140m3'!W5-'140m3'!X5</f>
        <v>-1.8090551054119999</v>
      </c>
      <c r="I34">
        <f>'250m3 '!V5-'250m3 '!X5</f>
        <v>6.7775786531845199</v>
      </c>
      <c r="J34">
        <f>'250m3 '!W5-'250m3 '!X5</f>
        <v>-5.2921536835937673</v>
      </c>
    </row>
    <row r="35" spans="1:10" x14ac:dyDescent="0.25">
      <c r="A35">
        <v>-15</v>
      </c>
      <c r="B35">
        <f>'140m3'!V18-'140m3'!X18</f>
        <v>-0.15581249632111849</v>
      </c>
      <c r="C35">
        <f>'140m3'!W18-'140m3'!X18</f>
        <v>-8.6626992663497049E-2</v>
      </c>
      <c r="D35">
        <f>'250m3 '!V18-'250m3 '!X18</f>
        <v>-0.27975590053165433</v>
      </c>
      <c r="E35">
        <f>'250m3 '!W18-'250m3 '!X18</f>
        <v>-5.8472808633723616E-2</v>
      </c>
      <c r="F35">
        <v>-15</v>
      </c>
      <c r="G35">
        <f>'140m3'!V6-'140m3'!X6</f>
        <v>3.7295874708346446</v>
      </c>
      <c r="H35">
        <f>'140m3'!W6-'140m3'!X6</f>
        <v>-2.2322784929612283</v>
      </c>
      <c r="I35">
        <f>'250m3 '!V6-'250m3 '!X6</f>
        <v>7.3167377673258898</v>
      </c>
      <c r="J35">
        <f>'250m3 '!W6-'250m3 '!X6</f>
        <v>-5.9700032407017716</v>
      </c>
    </row>
    <row r="36" spans="1:10" x14ac:dyDescent="0.25">
      <c r="A36">
        <v>-10</v>
      </c>
      <c r="B36">
        <f>'140m3'!V19-'140m3'!X19</f>
        <v>-0.15603445558744511</v>
      </c>
      <c r="C36">
        <f>'140m3'!W19-'140m3'!X19</f>
        <v>-2.1403028261573809E-2</v>
      </c>
      <c r="D36">
        <f>'250m3 '!V19-'250m3 '!X19</f>
        <v>-0.28420555833068306</v>
      </c>
      <c r="E36">
        <f>'250m3 '!W19-'250m3 '!X19</f>
        <v>6.5050869346123363E-2</v>
      </c>
      <c r="F36">
        <v>-10</v>
      </c>
      <c r="G36">
        <f>'140m3'!V7-'140m3'!X7</f>
        <v>3.9797367532270584</v>
      </c>
      <c r="H36">
        <f>'140m3'!W7-'140m3'!X7</f>
        <v>-2.673871692068019</v>
      </c>
      <c r="I36">
        <f>'250m3 '!V7-'250m3 '!X7</f>
        <v>7.8765328842212057</v>
      </c>
      <c r="J36">
        <f>'250m3 '!W7-'250m3 '!X7</f>
        <v>-6.6865755913875091</v>
      </c>
    </row>
    <row r="37" spans="1:10" x14ac:dyDescent="0.25">
      <c r="A37">
        <v>-5</v>
      </c>
      <c r="B37">
        <f>'140m3'!V20-'140m3'!X20</f>
        <v>-0.16314879063261856</v>
      </c>
      <c r="C37">
        <f>'140m3'!W20-'140m3'!X20</f>
        <v>5.1975966783658123E-2</v>
      </c>
      <c r="D37">
        <f>'250m3 '!V20-'250m3 '!X20</f>
        <v>-0.29486310126526405</v>
      </c>
      <c r="E37">
        <f>'250m3 '!W20-'250m3 '!X20</f>
        <v>0.1872907187028261</v>
      </c>
      <c r="F37">
        <v>-5</v>
      </c>
      <c r="G37">
        <f>'140m3'!V8-'140m3'!X8</f>
        <v>4.3222286524933509</v>
      </c>
      <c r="H37">
        <f>'140m3'!W8-'140m3'!X8</f>
        <v>-2.8990846707921207</v>
      </c>
      <c r="I37">
        <f>'250m3 '!V8-'250m3 '!X8</f>
        <v>8.2824505365018695</v>
      </c>
      <c r="J37">
        <f>'250m3 '!W8-'250m3 '!X8</f>
        <v>-7.1614590693885987</v>
      </c>
    </row>
    <row r="38" spans="1:10" x14ac:dyDescent="0.25">
      <c r="A38">
        <v>0</v>
      </c>
      <c r="B38">
        <f>'140m3'!V21-'140m3'!X21</f>
        <v>-0.16019165852208062</v>
      </c>
      <c r="C38">
        <f>'140m3'!W21-'140m3'!X21</f>
        <v>0.10341913540668202</v>
      </c>
      <c r="D38">
        <f>'250m3 '!V21-'250m3 '!X21</f>
        <v>-0.28740582346623</v>
      </c>
      <c r="E38">
        <f>'250m3 '!W21-'250m3 '!X21</f>
        <v>0.28352385741624175</v>
      </c>
      <c r="F38">
        <v>0</v>
      </c>
      <c r="G38">
        <f>'140m3'!V9-'140m3'!X9</f>
        <v>4.2104878684529581</v>
      </c>
      <c r="H38">
        <f>'140m3'!W9-'140m3'!X9</f>
        <v>-3.2766249933865197</v>
      </c>
      <c r="I38">
        <f>'250m3 '!V9-'250m3 '!X9</f>
        <v>8.5643494673365126</v>
      </c>
      <c r="J38">
        <f>'250m3 '!W9-'250m3 '!X9</f>
        <v>-7.8343363417331489</v>
      </c>
    </row>
    <row r="39" spans="1:10" x14ac:dyDescent="0.25">
      <c r="A39">
        <v>5</v>
      </c>
      <c r="B39">
        <f>'140m3'!V22-'140m3'!X22</f>
        <v>-8.5560709898970799E-2</v>
      </c>
      <c r="C39">
        <f>'140m3'!W22-'140m3'!X22</f>
        <v>0.11227983045191081</v>
      </c>
      <c r="D39">
        <f>'250m3 '!V22-'250m3 '!X22</f>
        <v>-0.15393026695375056</v>
      </c>
      <c r="E39">
        <f>'250m3 '!W22-'250m3 '!X22</f>
        <v>0.23046717961727836</v>
      </c>
      <c r="F39">
        <v>5</v>
      </c>
      <c r="G39">
        <f>'140m3'!V10-'140m3'!X10</f>
        <v>4.1020124965443756</v>
      </c>
      <c r="H39">
        <f>'140m3'!W10-'140m3'!X10</f>
        <v>-3.5311869739713018</v>
      </c>
      <c r="I39">
        <f>'250m3 '!V10-'250m3 '!X10</f>
        <v>8.3406299893886171</v>
      </c>
      <c r="J39">
        <f>'250m3 '!W10-'250m3 '!X10</f>
        <v>-7.7339606852525264</v>
      </c>
    </row>
    <row r="40" spans="1:10" x14ac:dyDescent="0.25">
      <c r="A40">
        <v>8</v>
      </c>
      <c r="B40">
        <f>'140m3'!V23-'140m3'!X23</f>
        <v>-6.7903069898960666E-2</v>
      </c>
      <c r="C40">
        <f>'140m3'!W23-'140m3'!X23</f>
        <v>0.1037513768740439</v>
      </c>
      <c r="D40">
        <f>'250m3 '!V23-'250m3 '!X23</f>
        <v>-0.11263697264220696</v>
      </c>
      <c r="E40">
        <f>'250m3 '!W23-'250m3 '!X23</f>
        <v>0.19866323246148454</v>
      </c>
      <c r="F40">
        <v>8</v>
      </c>
      <c r="G40">
        <f>'140m3'!V11-'140m3'!X11</f>
        <v>3.9990093387559682</v>
      </c>
      <c r="H40">
        <f>'140m3'!W11-'140m3'!X11</f>
        <v>-3.2706193519510975</v>
      </c>
      <c r="I40">
        <f>'250m3 '!V11-'250m3 '!X11</f>
        <v>8.207877776937778</v>
      </c>
      <c r="J40">
        <f>'250m3 '!W11-'250m3 '!X11</f>
        <v>-7.6602747797660697</v>
      </c>
    </row>
    <row r="41" spans="1:10" x14ac:dyDescent="0.25">
      <c r="A41" t="s">
        <v>63</v>
      </c>
      <c r="D41" t="s">
        <v>64</v>
      </c>
      <c r="F41" t="s">
        <v>63</v>
      </c>
    </row>
    <row r="42" spans="1:10" x14ac:dyDescent="0.25">
      <c r="A42">
        <v>-29</v>
      </c>
      <c r="B42">
        <f>'140m3'!V37-'140m3'!X37</f>
        <v>-0.21448307191923277</v>
      </c>
      <c r="C42">
        <f>'140m3'!W37-'140m3'!X37</f>
        <v>1.6337751738404904E-2</v>
      </c>
      <c r="D42">
        <f>'250m3 '!V37-'250m3 '!X37</f>
        <v>-0.4051031796172424</v>
      </c>
      <c r="E42">
        <f>'250m3 '!W37-'250m3 '!X37</f>
        <v>0.24759062659222764</v>
      </c>
      <c r="F42">
        <v>-29</v>
      </c>
      <c r="G42">
        <f>'140m3'!V26-'140m3'!X26</f>
        <v>4.2532952667198742</v>
      </c>
      <c r="H42">
        <f>'140m3'!W26-'140m3'!X26</f>
        <v>-2.2299800635193776</v>
      </c>
      <c r="I42">
        <f>'250m3 '!V26-'250m3 '!X26</f>
        <v>8.9890492689420967</v>
      </c>
      <c r="J42">
        <f>'250m3 '!W26-'250m3 '!X26</f>
        <v>-6.4185544486761614</v>
      </c>
    </row>
    <row r="43" spans="1:10" x14ac:dyDescent="0.25">
      <c r="A43">
        <v>-25</v>
      </c>
      <c r="B43">
        <f>'140m3'!V38-'140m3'!X38</f>
        <v>-0.156362741275899</v>
      </c>
      <c r="C43">
        <f>'140m3'!W38-'140m3'!X38</f>
        <v>-9.9600189048203447E-3</v>
      </c>
      <c r="D43">
        <f>'250m3 '!V38-'250m3 '!X38</f>
        <v>-0.292532060350851</v>
      </c>
      <c r="E43">
        <f>'250m3 '!W38-'250m3 '!X38</f>
        <v>0.17656268017015009</v>
      </c>
      <c r="F43">
        <v>-25</v>
      </c>
      <c r="G43">
        <f>'140m3'!V27-'140m3'!X27</f>
        <v>4.9307790030515832</v>
      </c>
      <c r="H43">
        <f>'140m3'!W27-'140m3'!X27</f>
        <v>-3.312864404221159</v>
      </c>
      <c r="I43">
        <f>'250m3 '!V27-'250m3 '!X27</f>
        <v>9.7930330367357499</v>
      </c>
      <c r="J43">
        <f>'250m3 '!W27-'250m3 '!X27</f>
        <v>-7.959739092333848</v>
      </c>
    </row>
    <row r="44" spans="1:10" x14ac:dyDescent="0.25">
      <c r="A44">
        <v>-20</v>
      </c>
      <c r="B44">
        <f>'140m3'!V39-'140m3'!X39</f>
        <v>-0.11459225852203758</v>
      </c>
      <c r="C44">
        <f>'140m3'!W39-'140m3'!X39</f>
        <v>-1.370657321635349E-2</v>
      </c>
      <c r="D44">
        <f>'250m3 '!V39-'250m3 '!X39</f>
        <v>-0.21058994695374622</v>
      </c>
      <c r="E44">
        <f>'250m3 '!W39-'250m3 '!X39</f>
        <v>0.14105336017013315</v>
      </c>
      <c r="F44">
        <v>-20</v>
      </c>
      <c r="G44">
        <f>'140m3'!V28-'140m3'!X28</f>
        <v>4.93468337383311</v>
      </c>
      <c r="H44">
        <f>'140m3'!W28-'140m3'!X28</f>
        <v>-3.2989481620201957</v>
      </c>
      <c r="I44">
        <f>'250m3 '!V28-'250m3 '!X28</f>
        <v>9.7187767958745894</v>
      </c>
      <c r="J44">
        <f>'250m3 '!W28-'250m3 '!X28</f>
        <v>-8.3029496318659994</v>
      </c>
    </row>
    <row r="45" spans="1:10" x14ac:dyDescent="0.25">
      <c r="A45">
        <v>-15</v>
      </c>
      <c r="B45">
        <f>'140m3'!V40-'140m3'!X40</f>
        <v>-0.14048868696437466</v>
      </c>
      <c r="C45">
        <f>'140m3'!W40-'140m3'!X40</f>
        <v>1.7233500361470533E-2</v>
      </c>
      <c r="D45">
        <f>'250m3 '!V40-'250m3 '!X40</f>
        <v>-0.24918133833065781</v>
      </c>
      <c r="E45">
        <f>'250m3 '!W40-'250m3 '!X40</f>
        <v>0.19107845448164085</v>
      </c>
      <c r="F45">
        <v>-15</v>
      </c>
      <c r="G45">
        <f>'140m3'!V29-'140m3'!X29</f>
        <v>4.9023641879531965</v>
      </c>
      <c r="H45">
        <f>'140m3'!W29-'140m3'!X29</f>
        <v>-3.3753144768846539</v>
      </c>
      <c r="I45">
        <f>'250m3 '!V29-'250m3 '!X29</f>
        <v>9.6828443839341105</v>
      </c>
      <c r="J45">
        <f>'250m3 '!W29-'250m3 '!X29</f>
        <v>-8.4774932012334148</v>
      </c>
    </row>
    <row r="46" spans="1:10" x14ac:dyDescent="0.25">
      <c r="A46">
        <v>-10</v>
      </c>
      <c r="B46">
        <f>'140m3'!V41-'140m3'!X41</f>
        <v>-0.13831702127589551</v>
      </c>
      <c r="C46">
        <f>'140m3'!W41-'140m3'!X41</f>
        <v>4.151106898461876E-2</v>
      </c>
      <c r="D46">
        <f>'250m3 '!V41-'250m3 '!X41</f>
        <v>-0.25435666824029113</v>
      </c>
      <c r="E46">
        <f>'250m3 '!W41-'250m3 '!X41</f>
        <v>0.21427019026052108</v>
      </c>
      <c r="F46">
        <v>-10</v>
      </c>
      <c r="G46">
        <f>'140m3'!V30-'140m3'!X30</f>
        <v>4.8131983506964957</v>
      </c>
      <c r="H46">
        <f>'140m3'!W30-'140m3'!X30</f>
        <v>-3.4679569559701804</v>
      </c>
      <c r="I46">
        <f>'250m3 '!V30-'250m3 '!X30</f>
        <v>9.4910225059330457</v>
      </c>
      <c r="J46">
        <f>'250m3 '!W30-'250m3 '!X30</f>
        <v>-8.3683956557256352</v>
      </c>
    </row>
    <row r="47" spans="1:10" x14ac:dyDescent="0.25">
      <c r="A47">
        <v>-5</v>
      </c>
      <c r="B47">
        <f>'140m3'!V42-'140m3'!X42</f>
        <v>-0.14500209485376558</v>
      </c>
      <c r="C47">
        <f>'140m3'!W42-'140m3'!X42</f>
        <v>8.1774368984582679E-2</v>
      </c>
      <c r="D47">
        <f>'250m3 '!V42-'250m3 '!X42</f>
        <v>-0.27166740970756109</v>
      </c>
      <c r="E47">
        <f>'250m3 '!W42-'250m3 '!X42</f>
        <v>0.25531895668262905</v>
      </c>
      <c r="F47">
        <v>-5</v>
      </c>
      <c r="G47">
        <f>'140m3'!V31-'140m3'!X31</f>
        <v>4.7950896154492568</v>
      </c>
      <c r="H47">
        <f>'140m3'!W31-'140m3'!X31</f>
        <v>-3.3474682632961219</v>
      </c>
      <c r="I47">
        <f>'250m3 '!V31-'250m3 '!X31</f>
        <v>9.2641447071770529</v>
      </c>
      <c r="J47">
        <f>'250m3 '!W31-'250m3 '!X31</f>
        <v>-8.1777125100052785</v>
      </c>
    </row>
    <row r="48" spans="1:10" x14ac:dyDescent="0.25">
      <c r="A48">
        <v>0</v>
      </c>
      <c r="B48">
        <f>'140m3'!V43-'140m3'!X43</f>
        <v>-0.14022019558748866</v>
      </c>
      <c r="C48">
        <f>'140m3'!W43-'140m3'!X43</f>
        <v>0.11347198971819239</v>
      </c>
      <c r="D48">
        <f>'250m3 '!V43-'250m3 '!X43</f>
        <v>-0.26363731833069437</v>
      </c>
      <c r="E48">
        <f>'250m3 '!W43-'250m3 '!X43</f>
        <v>0.28999627814988571</v>
      </c>
      <c r="F48">
        <v>0</v>
      </c>
      <c r="G48">
        <f>'140m3'!V32-'140m3'!X32</f>
        <v>4.3161073110260588</v>
      </c>
      <c r="H48">
        <f>'140m3'!W32-'140m3'!X32</f>
        <v>-3.386322869356718</v>
      </c>
      <c r="I48">
        <f>'250m3 '!V32-'250m3 '!X32</f>
        <v>8.7546066697289007</v>
      </c>
      <c r="J48">
        <f>'250m3 '!W32-'250m3 '!X32</f>
        <v>-8.084006253492845</v>
      </c>
    </row>
    <row r="49" spans="1:10" x14ac:dyDescent="0.25">
      <c r="A49">
        <v>5</v>
      </c>
      <c r="B49">
        <f>'140m3'!V44-'140m3'!X44</f>
        <v>-8.7422702743168657E-2</v>
      </c>
      <c r="C49">
        <f>'140m3'!W44-'140m3'!X44</f>
        <v>0.10946625045190217</v>
      </c>
      <c r="D49">
        <f>'250m3 '!V44-'250m3 '!X44</f>
        <v>-0.15378275906434169</v>
      </c>
      <c r="E49">
        <f>'250m3 '!W44-'250m3 '!X44</f>
        <v>0.22959399961723648</v>
      </c>
      <c r="F49">
        <v>5</v>
      </c>
      <c r="G49">
        <f>'140m3'!V33-'140m3'!X33</f>
        <v>4.0912934202126223</v>
      </c>
      <c r="H49">
        <f>'140m3'!W33-'140m3'!X33</f>
        <v>-3.2829348227645028</v>
      </c>
      <c r="I49">
        <f>'250m3 '!V33-'250m3 '!X33</f>
        <v>8.338041909388636</v>
      </c>
      <c r="J49">
        <f>'250m3 '!W33-'250m3 '!X33</f>
        <v>-7.7756915843381194</v>
      </c>
    </row>
    <row r="50" spans="1:10" x14ac:dyDescent="0.25">
      <c r="A50">
        <v>8</v>
      </c>
      <c r="B50">
        <f>'140m3'!V45-'140m3'!X45</f>
        <v>-6.6554096321056022E-2</v>
      </c>
      <c r="C50">
        <f>'140m3'!W45-'140m3'!X45</f>
        <v>0.1027811768740321</v>
      </c>
      <c r="D50">
        <f>'250m3 '!V45-'250m3 '!X45</f>
        <v>-0.11631442622010013</v>
      </c>
      <c r="E50">
        <f>'250m3 '!W45-'250m3 '!X45</f>
        <v>0.20117644603934082</v>
      </c>
      <c r="F50">
        <v>8</v>
      </c>
      <c r="G50">
        <f>'140m3'!V34-'140m3'!X34</f>
        <v>4.0107098994896262</v>
      </c>
      <c r="H50">
        <f>'140m3'!W34-'140m3'!X34</f>
        <v>-3.2871649304837831</v>
      </c>
      <c r="I50">
        <f>'250m3 '!V34-'250m3 '!X34</f>
        <v>8.1905348119830137</v>
      </c>
      <c r="J50">
        <f>'250m3 '!W34-'250m3 '!X34</f>
        <v>-7.6857672568314968</v>
      </c>
    </row>
    <row r="51" spans="1:10" x14ac:dyDescent="0.25">
      <c r="A51" t="s">
        <v>62</v>
      </c>
    </row>
    <row r="52" spans="1:10" x14ac:dyDescent="0.25">
      <c r="A52">
        <v>-29</v>
      </c>
    </row>
    <row r="53" spans="1:10" x14ac:dyDescent="0.25">
      <c r="A53">
        <v>-25</v>
      </c>
    </row>
    <row r="54" spans="1:10" x14ac:dyDescent="0.25">
      <c r="A54">
        <v>-20</v>
      </c>
    </row>
    <row r="55" spans="1:10" x14ac:dyDescent="0.25">
      <c r="A55">
        <v>-15</v>
      </c>
    </row>
    <row r="56" spans="1:10" x14ac:dyDescent="0.25">
      <c r="A56">
        <v>-10</v>
      </c>
    </row>
    <row r="57" spans="1:10" x14ac:dyDescent="0.25">
      <c r="A57">
        <v>-5</v>
      </c>
    </row>
    <row r="58" spans="1:10" x14ac:dyDescent="0.25">
      <c r="A58">
        <v>0</v>
      </c>
    </row>
    <row r="59" spans="1:10" x14ac:dyDescent="0.25">
      <c r="A59">
        <v>5</v>
      </c>
    </row>
    <row r="60" spans="1:10" x14ac:dyDescent="0.25">
      <c r="A60">
        <v>8</v>
      </c>
    </row>
    <row r="61" spans="1:10" x14ac:dyDescent="0.25">
      <c r="A61" t="s">
        <v>63</v>
      </c>
    </row>
    <row r="62" spans="1:10" x14ac:dyDescent="0.25">
      <c r="A62">
        <v>-29</v>
      </c>
    </row>
    <row r="63" spans="1:10" x14ac:dyDescent="0.25">
      <c r="A63">
        <v>-25</v>
      </c>
    </row>
    <row r="64" spans="1:10" x14ac:dyDescent="0.25">
      <c r="A64">
        <v>-20</v>
      </c>
    </row>
    <row r="65" spans="1:1" x14ac:dyDescent="0.25">
      <c r="A65">
        <v>-15</v>
      </c>
    </row>
    <row r="66" spans="1:1" x14ac:dyDescent="0.25">
      <c r="A66">
        <v>-10</v>
      </c>
    </row>
    <row r="67" spans="1:1" x14ac:dyDescent="0.25">
      <c r="A67">
        <v>-5</v>
      </c>
    </row>
    <row r="68" spans="1:1" x14ac:dyDescent="0.25">
      <c r="A68">
        <v>0</v>
      </c>
    </row>
    <row r="69" spans="1:1" x14ac:dyDescent="0.25">
      <c r="A69">
        <v>5</v>
      </c>
    </row>
    <row r="70" spans="1:1" x14ac:dyDescent="0.25">
      <c r="A70">
        <v>8</v>
      </c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55"/>
  <sheetViews>
    <sheetView topLeftCell="A13" zoomScale="70" zoomScaleNormal="70" workbookViewId="0">
      <selection activeCell="I11" sqref="I11"/>
    </sheetView>
  </sheetViews>
  <sheetFormatPr defaultRowHeight="15" x14ac:dyDescent="0.25"/>
  <cols>
    <col min="1" max="1" width="9.5703125" customWidth="1"/>
    <col min="3" max="3" width="13" customWidth="1"/>
    <col min="4" max="4" width="20.285156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7" x14ac:dyDescent="0.25">
      <c r="A1" t="s">
        <v>17</v>
      </c>
    </row>
    <row r="2" spans="1:7" ht="41.25" customHeight="1" x14ac:dyDescent="0.25"/>
    <row r="3" spans="1:7" x14ac:dyDescent="0.25">
      <c r="A3" s="4" t="s">
        <v>18</v>
      </c>
      <c r="B3" s="4" t="s">
        <v>19</v>
      </c>
      <c r="C3" t="s">
        <v>53</v>
      </c>
      <c r="D3" t="s">
        <v>54</v>
      </c>
      <c r="E3" s="4" t="s">
        <v>20</v>
      </c>
      <c r="F3" t="s">
        <v>55</v>
      </c>
      <c r="G3" t="s">
        <v>56</v>
      </c>
    </row>
    <row r="4" spans="1:7" x14ac:dyDescent="0.25">
      <c r="A4">
        <v>-29</v>
      </c>
      <c r="B4" s="4">
        <f>(0.0000292068458214167*A4^5 - 0.000181763266662305*A4^4 - 0.0146406705096931*A4^3 + 0.466723799061245*A4^2 + 0.502480696426503*A4 + 1536.44313667204)/1000</f>
        <v>1.5438335530757965</v>
      </c>
      <c r="C4">
        <f>(0.0000282163466786454*A4^5 - 0.000191745646342347*A4^4 - 0.0136402124675756*A4^3 + 0.496723231465464*A4^2 + 0.5524132547503*A4 + 1736.41324234364)/1000</f>
        <v>1.7564408940380254</v>
      </c>
      <c r="D4">
        <f>(0.0000292068458214167*A4^5 - 0.000181763266662305*A4^4 - 0.0146406705096931*A4^3 + 0.466723799061245*A4^2 + 0.502480696426503*A4 + 1347.13221156412)/1000</f>
        <v>1.3545226279678766</v>
      </c>
      <c r="E4" s="4">
        <f t="shared" ref="E4:E12" si="0">(-0.0000384367188130952*A4^5 + 0.000014526740241827*A4^4 + 0.0255916283280886*A4^3 + 0.00493530763260175*A4^2 - 4.81697653485037*A4 + 855.10485500437)/1000</f>
        <v>1.1734492989517744</v>
      </c>
      <c r="F4" s="4">
        <f>(-0.0000384367188130952*A4^5 + 0.000014526740241827*A4^4 + 0.0255916283280886*A4^3 + 0.00493530763260175*A4^2 - 4.81697653485037*A4 + 1055.10485500437)/1000</f>
        <v>1.3734492989517744</v>
      </c>
      <c r="G4" s="4">
        <f>(-0.0000384367188130952*A4^5 + 0.000014526740241827*A4^4 + 0.0255916283280886*A4^3 + 0.00493530763260175*A4^2 - 4.81697653485037*A4 + 700.10485500437)/1000</f>
        <v>1.0184492989517744</v>
      </c>
    </row>
    <row r="5" spans="1:7" x14ac:dyDescent="0.25">
      <c r="A5">
        <v>-25</v>
      </c>
      <c r="B5" s="4">
        <f>(0.0000292068458214167*A5^5 - 0.000181763266662305*A5^4 - 0.0146406705096931*A5^3 + 0.466723799061245*A5^2 + 0.502480696426503*A5 + 1536.44313667204)/1000</f>
        <v>1.6881195906238751</v>
      </c>
      <c r="C5">
        <f t="shared" ref="C5:C12" si="1">(0.0000282163466786454*A5^5 - 0.000191745646342347*A5^4 - 0.0136402124675756*A5^3 + 0.496723231465464*A5^2 + 0.5524132547503*A5 + 1736.41324234364)/1000</f>
        <v>1.8957323468105403</v>
      </c>
      <c r="D5">
        <f t="shared" ref="D5:D12" si="2">(0.0000292068458214167*A5^5 - 0.000181763266662305*A5^4 - 0.0146406705096931*A5^3 + 0.466723799061245*A5^2 + 0.502480696426503*A5 + 1347.13221156412)/1000</f>
        <v>1.4988086655159549</v>
      </c>
      <c r="E5" s="4">
        <f t="shared" si="0"/>
        <v>0.95977773308571745</v>
      </c>
      <c r="F5" s="4">
        <f t="shared" ref="F5:F12" si="3">(-0.0000384367188130952*A5^5 + 0.000014526740241827*A5^4 + 0.0255916283280886*A5^3 + 0.00493530763260175*A5^2 - 4.81697653485037*A5 + 1055.10485500437)/1000</f>
        <v>1.1597777330857175</v>
      </c>
      <c r="G5" s="4">
        <f t="shared" ref="G5:G12" si="4">(-0.0000384367188130952*A5^5 + 0.000014526740241827*A5^4 + 0.0255916283280886*A5^3 + 0.00493530763260175*A5^2 - 4.81697653485037*A5 + 700.10485500437)/1000</f>
        <v>0.80477773308571754</v>
      </c>
    </row>
    <row r="6" spans="1:7" x14ac:dyDescent="0.25">
      <c r="A6">
        <v>-20</v>
      </c>
      <c r="B6" s="4">
        <f>(0.0000292068458214167*A6^5 - 0.000181763266662305*A6^4 - 0.0146406705096931*A6^3 + 0.466723799061245*A6^2 + 0.502480696426503*A6 + 1536.44313667204)/1000</f>
        <v>1.7076643771510505</v>
      </c>
      <c r="C6">
        <f t="shared" si="1"/>
        <v>1.9122043567889835</v>
      </c>
      <c r="D6">
        <f t="shared" si="2"/>
        <v>1.5183534520431305</v>
      </c>
      <c r="E6" s="4">
        <f t="shared" si="0"/>
        <v>0.87400726077030633</v>
      </c>
      <c r="F6" s="4">
        <f t="shared" si="3"/>
        <v>1.0740072607703062</v>
      </c>
      <c r="G6" s="4">
        <f t="shared" si="4"/>
        <v>0.7190072607703063</v>
      </c>
    </row>
    <row r="7" spans="1:7" x14ac:dyDescent="0.25">
      <c r="A7">
        <v>-15</v>
      </c>
      <c r="B7" s="4">
        <f>(0.0000292068458214167*A7^5 - 0.000181763266662305*A7^4 - 0.0146406705096931*A7^3 + 0.466723799061245*A7^2 + 0.502480696426503*A7 + 1536.44313667204)/1000</f>
        <v>1.6519503300642193</v>
      </c>
      <c r="C7">
        <f t="shared" si="1"/>
        <v>1.8547915760750047</v>
      </c>
      <c r="D7">
        <f t="shared" si="2"/>
        <v>1.4626394049562994</v>
      </c>
      <c r="E7" s="4">
        <f t="shared" si="0"/>
        <v>0.87202150121059863</v>
      </c>
      <c r="F7" s="4">
        <f t="shared" si="3"/>
        <v>1.0720215012105985</v>
      </c>
      <c r="G7" s="4">
        <f t="shared" si="4"/>
        <v>0.71702150121059871</v>
      </c>
    </row>
    <row r="8" spans="1:7" x14ac:dyDescent="0.25">
      <c r="A8">
        <v>-10</v>
      </c>
      <c r="B8" s="4">
        <f>(0.0000292068458214167*A8^5 - 0.000181763266662305*A8^4 - 0.0146406705096931*A8^3 + 0.466723799061245*A8^2 + 0.502480696426503*A8 + 1536.44313667204)/1000</f>
        <v>1.587993062874828</v>
      </c>
      <c r="C8">
        <f t="shared" si="1"/>
        <v>1.7894625542789708</v>
      </c>
      <c r="D8">
        <f t="shared" si="2"/>
        <v>1.3986821377669081</v>
      </c>
      <c r="E8" s="4">
        <f t="shared" si="0"/>
        <v>0.88216546207177315</v>
      </c>
      <c r="F8" s="4">
        <f t="shared" si="3"/>
        <v>1.0821654620717729</v>
      </c>
      <c r="G8" s="4">
        <f t="shared" si="4"/>
        <v>0.72716546207177313</v>
      </c>
    </row>
    <row r="9" spans="1:7" x14ac:dyDescent="0.25">
      <c r="A9">
        <v>-5</v>
      </c>
      <c r="B9" s="4">
        <f t="shared" ref="B9:B12" si="5">(0.0000292068458214167*A9^5 - 0.000181763266662305*A9^4 - 0.0146406705096931*A9^3 + 0.466723799061245*A9^2 + 0.502480696426503*A9 + 1536.44313667204)/1000</f>
        <v>1.5472240385452944</v>
      </c>
      <c r="C9">
        <f t="shared" si="1"/>
        <v>1.7475662663026372</v>
      </c>
      <c r="D9">
        <f t="shared" si="2"/>
        <v>1.3579131134373745</v>
      </c>
      <c r="E9" s="4">
        <f t="shared" si="0"/>
        <v>0.87624336078736786</v>
      </c>
      <c r="F9" s="4">
        <f t="shared" si="3"/>
        <v>1.0762433607873678</v>
      </c>
      <c r="G9" s="4">
        <f t="shared" si="4"/>
        <v>0.72124336078736795</v>
      </c>
    </row>
    <row r="10" spans="1:7" x14ac:dyDescent="0.25">
      <c r="A10">
        <v>0</v>
      </c>
      <c r="B10" s="4">
        <f t="shared" si="5"/>
        <v>1.5364431366720401</v>
      </c>
      <c r="C10">
        <f t="shared" si="1"/>
        <v>1.73641324234364</v>
      </c>
      <c r="D10">
        <f t="shared" si="2"/>
        <v>1.34713221156412</v>
      </c>
      <c r="E10" s="4">
        <f t="shared" si="0"/>
        <v>0.85510485500437006</v>
      </c>
      <c r="F10" s="4">
        <f t="shared" si="3"/>
        <v>1.05510485500437</v>
      </c>
      <c r="G10" s="4">
        <f t="shared" si="4"/>
        <v>0.70010485500437003</v>
      </c>
    </row>
    <row r="11" spans="1:7" x14ac:dyDescent="0.25">
      <c r="A11">
        <v>5</v>
      </c>
      <c r="B11" s="4">
        <f t="shared" si="5"/>
        <v>1.54877122066852</v>
      </c>
      <c r="C11">
        <f t="shared" si="1"/>
        <v>1.7498566978999879</v>
      </c>
      <c r="D11">
        <f t="shared" si="2"/>
        <v>1.3594602955606001</v>
      </c>
      <c r="E11" s="4">
        <f t="shared" si="0"/>
        <v>0.83423127302830447</v>
      </c>
      <c r="F11" s="4">
        <f t="shared" si="3"/>
        <v>1.0342312730283045</v>
      </c>
      <c r="G11" s="4">
        <f t="shared" si="4"/>
        <v>0.67923127302830444</v>
      </c>
    </row>
    <row r="12" spans="1:7" x14ac:dyDescent="0.25">
      <c r="A12">
        <v>8</v>
      </c>
      <c r="B12" s="4">
        <f t="shared" si="5"/>
        <v>1.5630498296660362</v>
      </c>
      <c r="C12">
        <f t="shared" si="1"/>
        <v>1.7657782494925809</v>
      </c>
      <c r="D12">
        <f t="shared" si="2"/>
        <v>1.3737389045581163</v>
      </c>
      <c r="E12" s="4">
        <f t="shared" si="0"/>
        <v>0.82878782324399802</v>
      </c>
      <c r="F12" s="4">
        <f t="shared" si="3"/>
        <v>1.028787823243998</v>
      </c>
      <c r="G12" s="4">
        <f t="shared" si="4"/>
        <v>0.673787823243998</v>
      </c>
    </row>
    <row r="16" spans="1:7" x14ac:dyDescent="0.25">
      <c r="B16">
        <f>0.0000358619528053605*A4^5 - 0.000379724657991076*A4^4 - 0.0158829254247223*A4^3 + 0.521492467029231*A4^2 + 0.430287752478577*A4 + 1535.32324024035</f>
        <v>1344.6468351233034</v>
      </c>
    </row>
    <row r="20" spans="1:2" ht="30" customHeight="1" x14ac:dyDescent="0.25"/>
    <row r="28" spans="1:2" ht="17.25" customHeight="1" x14ac:dyDescent="0.25">
      <c r="A28" t="s">
        <v>19</v>
      </c>
      <c r="B28" t="s">
        <v>23</v>
      </c>
    </row>
    <row r="29" spans="1:2" ht="17.25" customHeight="1" x14ac:dyDescent="0.25">
      <c r="A29" t="s">
        <v>24</v>
      </c>
      <c r="B29" t="s">
        <v>25</v>
      </c>
    </row>
    <row r="49" spans="3:6" x14ac:dyDescent="0.25">
      <c r="D49" t="s">
        <v>26</v>
      </c>
    </row>
    <row r="50" spans="3:6" x14ac:dyDescent="0.25">
      <c r="D50" s="6" t="s">
        <v>21</v>
      </c>
      <c r="E50" s="2" t="s">
        <v>22</v>
      </c>
      <c r="F50" s="3" t="s">
        <v>27</v>
      </c>
    </row>
    <row r="51" spans="3:6" x14ac:dyDescent="0.25">
      <c r="C51" s="5">
        <v>-29</v>
      </c>
      <c r="D51" s="6" t="e">
        <f>E21/((Обработка!B5+Обработка!C11)*4)*1000000</f>
        <v>#DIV/0!</v>
      </c>
      <c r="E51" s="2" t="e">
        <f>F21/((Обработка!C5+Обработка!B11)*4)*1000000</f>
        <v>#DIV/0!</v>
      </c>
      <c r="F51" s="3" t="e">
        <f>G21/((Обработка!D5+Обработка!D11)*4)*1000000</f>
        <v>#DIV/0!</v>
      </c>
    </row>
    <row r="52" spans="3:6" x14ac:dyDescent="0.25">
      <c r="C52" s="5">
        <v>-15</v>
      </c>
      <c r="D52" s="6" t="e">
        <f>E22/((Обработка!B6+Обработка!C12)*4)*1000000</f>
        <v>#DIV/0!</v>
      </c>
      <c r="E52" s="2" t="e">
        <f>F22/((Обработка!C6+Обработка!B12)*4)*1000000</f>
        <v>#DIV/0!</v>
      </c>
      <c r="F52" s="3" t="e">
        <f>G22/((Обработка!D6+Обработка!D12)*4)*1000000</f>
        <v>#DIV/0!</v>
      </c>
    </row>
    <row r="53" spans="3:6" x14ac:dyDescent="0.25">
      <c r="C53" s="5">
        <v>0</v>
      </c>
      <c r="D53" s="6" t="e">
        <f>E23/((Обработка!B7+Обработка!#REF!)*4)*1000000</f>
        <v>#REF!</v>
      </c>
      <c r="E53" s="2" t="e">
        <f>F23/((Обработка!C7+Обработка!#REF!)*4)*1000000</f>
        <v>#REF!</v>
      </c>
      <c r="F53" s="3" t="e">
        <f>G23/((Обработка!D7+Обработка!#REF!)*4)*1000000</f>
        <v>#REF!</v>
      </c>
    </row>
    <row r="54" spans="3:6" x14ac:dyDescent="0.25">
      <c r="C54" s="5">
        <v>8</v>
      </c>
      <c r="D54" s="6" t="e">
        <f>E24/((Обработка!B8+Обработка!C13)*4)*1000000</f>
        <v>#DIV/0!</v>
      </c>
      <c r="E54" s="2" t="e">
        <f>F24/((Обработка!C8+Обработка!B13)*4)*1000000</f>
        <v>#DIV/0!</v>
      </c>
      <c r="F54" s="3" t="e">
        <f>G24/((Обработка!D8+Обработка!D13)*4)*1000000</f>
        <v>#DIV/0!</v>
      </c>
    </row>
    <row r="55" spans="3:6" x14ac:dyDescent="0.25">
      <c r="C55" s="5">
        <v>15</v>
      </c>
      <c r="D55" s="6" t="e">
        <f>E25/((Обработка!B9+Обработка!C14)*4)*1000000</f>
        <v>#DIV/0!</v>
      </c>
      <c r="E55" s="2" t="e">
        <f>F25/((Обработка!C9+Обработка!B14)*4)*1000000</f>
        <v>#DIV/0!</v>
      </c>
      <c r="F55" s="3" t="e">
        <f>G25/((Обработка!D9+Обработка!D14)*4)*1000000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140m3</vt:lpstr>
      <vt:lpstr>250m3 </vt:lpstr>
      <vt:lpstr>250m3 обр</vt:lpstr>
      <vt:lpstr>400m3 обр</vt:lpstr>
      <vt:lpstr>565m3 обр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2022-12-20T15:33:38Z</dcterms:modified>
</cp:coreProperties>
</file>