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OparinMV\Documents\GitHub\GZ\"/>
    </mc:Choice>
  </mc:AlternateContent>
  <xr:revisionPtr revIDLastSave="0" documentId="13_ncr:1_{E8E7225E-972E-4A4D-85C0-B3F927E5C30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40m3" sheetId="4" r:id="rId1"/>
    <sheet name="250m3" sheetId="5" r:id="rId2"/>
    <sheet name="400m3" sheetId="6" r:id="rId3"/>
    <sheet name="565m3" sheetId="7" r:id="rId4"/>
    <sheet name="Обработка" sheetId="8" r:id="rId5"/>
    <sheet name="Деньги" sheetId="9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9" l="1"/>
  <c r="K8" i="9"/>
  <c r="C8" i="9"/>
  <c r="J8" i="9" s="1"/>
  <c r="B8" i="9"/>
  <c r="F8" i="9" s="1"/>
  <c r="F16" i="9" s="1"/>
  <c r="C7" i="9"/>
  <c r="K7" i="9" s="1"/>
  <c r="B7" i="9"/>
  <c r="E7" i="9" s="1"/>
  <c r="E15" i="9" s="1"/>
  <c r="I6" i="9"/>
  <c r="I14" i="9" s="1"/>
  <c r="C6" i="9"/>
  <c r="K6" i="9" s="1"/>
  <c r="B6" i="9"/>
  <c r="G6" i="9" s="1"/>
  <c r="G14" i="9" s="1"/>
  <c r="C5" i="9"/>
  <c r="J5" i="9" s="1"/>
  <c r="B5" i="9"/>
  <c r="F5" i="9" s="1"/>
  <c r="F13" i="9" s="1"/>
  <c r="F4" i="9"/>
  <c r="F12" i="9" s="1"/>
  <c r="D4" i="9"/>
  <c r="C4" i="9"/>
  <c r="K4" i="9" s="1"/>
  <c r="B4" i="9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67" i="8"/>
  <c r="B67" i="8"/>
  <c r="E66" i="8"/>
  <c r="B66" i="8"/>
  <c r="E65" i="8"/>
  <c r="B65" i="8"/>
  <c r="E64" i="8"/>
  <c r="B64" i="8"/>
  <c r="E63" i="8"/>
  <c r="B63" i="8"/>
  <c r="E62" i="8"/>
  <c r="B62" i="8"/>
  <c r="E61" i="8"/>
  <c r="B61" i="8"/>
  <c r="E60" i="8"/>
  <c r="B60" i="8"/>
  <c r="E59" i="8"/>
  <c r="B59" i="8"/>
  <c r="E58" i="8"/>
  <c r="B58" i="8"/>
  <c r="E57" i="8"/>
  <c r="B57" i="8"/>
  <c r="E56" i="8"/>
  <c r="B56" i="8"/>
  <c r="E55" i="8"/>
  <c r="B55" i="8"/>
  <c r="E54" i="8"/>
  <c r="B54" i="8"/>
  <c r="E53" i="8"/>
  <c r="B53" i="8"/>
  <c r="I26" i="8"/>
  <c r="H26" i="8"/>
  <c r="G26" i="8"/>
  <c r="D26" i="8"/>
  <c r="C26" i="8"/>
  <c r="F26" i="8" s="1"/>
  <c r="B26" i="8"/>
  <c r="E26" i="8" s="1"/>
  <c r="I25" i="8"/>
  <c r="H25" i="8"/>
  <c r="G25" i="8"/>
  <c r="E25" i="8"/>
  <c r="D25" i="8"/>
  <c r="C25" i="8"/>
  <c r="F25" i="8" s="1"/>
  <c r="B25" i="8"/>
  <c r="I24" i="8"/>
  <c r="H24" i="8"/>
  <c r="G24" i="8"/>
  <c r="D24" i="8"/>
  <c r="C24" i="8"/>
  <c r="F24" i="8" s="1"/>
  <c r="B24" i="8"/>
  <c r="E24" i="8" s="1"/>
  <c r="I23" i="8"/>
  <c r="H23" i="8"/>
  <c r="G23" i="8"/>
  <c r="D23" i="8"/>
  <c r="C23" i="8"/>
  <c r="F23" i="8" s="1"/>
  <c r="B23" i="8"/>
  <c r="E23" i="8" s="1"/>
  <c r="I22" i="8"/>
  <c r="H22" i="8"/>
  <c r="G22" i="8"/>
  <c r="F22" i="8"/>
  <c r="E22" i="8"/>
  <c r="D22" i="8"/>
  <c r="C22" i="8"/>
  <c r="B22" i="8"/>
  <c r="D20" i="8"/>
  <c r="E20" i="8" s="1"/>
  <c r="C20" i="8"/>
  <c r="F20" i="8" s="1"/>
  <c r="B20" i="8"/>
  <c r="D19" i="8"/>
  <c r="C19" i="8"/>
  <c r="F19" i="8" s="1"/>
  <c r="B19" i="8"/>
  <c r="E19" i="8" s="1"/>
  <c r="D18" i="8"/>
  <c r="C18" i="8"/>
  <c r="F18" i="8" s="1"/>
  <c r="B18" i="8"/>
  <c r="E18" i="8" s="1"/>
  <c r="D17" i="8"/>
  <c r="C17" i="8"/>
  <c r="F17" i="8" s="1"/>
  <c r="B17" i="8"/>
  <c r="E17" i="8" s="1"/>
  <c r="F16" i="8"/>
  <c r="D16" i="8"/>
  <c r="E16" i="8" s="1"/>
  <c r="C16" i="8"/>
  <c r="B16" i="8"/>
  <c r="I14" i="8"/>
  <c r="H14" i="8"/>
  <c r="G14" i="8"/>
  <c r="D14" i="8"/>
  <c r="C14" i="8"/>
  <c r="F14" i="8" s="1"/>
  <c r="B14" i="8"/>
  <c r="E14" i="8" s="1"/>
  <c r="I13" i="8"/>
  <c r="H13" i="8"/>
  <c r="G13" i="8"/>
  <c r="D13" i="8"/>
  <c r="E13" i="8" s="1"/>
  <c r="C13" i="8"/>
  <c r="F13" i="8" s="1"/>
  <c r="B13" i="8"/>
  <c r="I12" i="8"/>
  <c r="H12" i="8"/>
  <c r="G12" i="8"/>
  <c r="F12" i="8"/>
  <c r="D12" i="8"/>
  <c r="E12" i="8" s="1"/>
  <c r="C12" i="8"/>
  <c r="J6" i="9" s="1"/>
  <c r="B12" i="8"/>
  <c r="I11" i="8"/>
  <c r="H11" i="8"/>
  <c r="G11" i="8"/>
  <c r="D11" i="8"/>
  <c r="C11" i="8"/>
  <c r="F11" i="8" s="1"/>
  <c r="B11" i="8"/>
  <c r="E11" i="8" s="1"/>
  <c r="I10" i="8"/>
  <c r="H10" i="8"/>
  <c r="G10" i="8"/>
  <c r="D10" i="8"/>
  <c r="E10" i="8" s="1"/>
  <c r="C10" i="8"/>
  <c r="F10" i="8" s="1"/>
  <c r="B10" i="8"/>
  <c r="D8" i="8"/>
  <c r="J78" i="8" s="1"/>
  <c r="C8" i="8"/>
  <c r="I78" i="8" s="1"/>
  <c r="B8" i="8"/>
  <c r="H78" i="8" s="1"/>
  <c r="D7" i="8"/>
  <c r="G7" i="9" s="1"/>
  <c r="G15" i="9" s="1"/>
  <c r="C7" i="8"/>
  <c r="I77" i="8" s="1"/>
  <c r="B7" i="8"/>
  <c r="H77" i="8" s="1"/>
  <c r="D6" i="8"/>
  <c r="J76" i="8" s="1"/>
  <c r="C6" i="8"/>
  <c r="F6" i="8" s="1"/>
  <c r="B6" i="8"/>
  <c r="E6" i="9" s="1"/>
  <c r="E14" i="9" s="1"/>
  <c r="F5" i="8"/>
  <c r="D5" i="8"/>
  <c r="E5" i="8" s="1"/>
  <c r="C5" i="8"/>
  <c r="I75" i="8" s="1"/>
  <c r="B5" i="8"/>
  <c r="H75" i="8" s="1"/>
  <c r="E4" i="8"/>
  <c r="D4" i="8"/>
  <c r="F4" i="8" s="1"/>
  <c r="C4" i="8"/>
  <c r="I74" i="8" s="1"/>
  <c r="B4" i="8"/>
  <c r="E4" i="9" s="1"/>
  <c r="E12" i="9" s="1"/>
  <c r="J13" i="9" l="1"/>
  <c r="K14" i="9"/>
  <c r="G23" i="9" s="1"/>
  <c r="F53" i="9" s="1"/>
  <c r="O6" i="9"/>
  <c r="S6" i="9" s="1"/>
  <c r="J14" i="9"/>
  <c r="E23" i="9" s="1"/>
  <c r="M6" i="9"/>
  <c r="Q6" i="9" s="1"/>
  <c r="O7" i="9"/>
  <c r="S7" i="9" s="1"/>
  <c r="K15" i="9"/>
  <c r="G24" i="9"/>
  <c r="F54" i="9" s="1"/>
  <c r="J16" i="9"/>
  <c r="M8" i="9"/>
  <c r="K75" i="8"/>
  <c r="K12" i="9"/>
  <c r="O8" i="9"/>
  <c r="S8" i="9" s="1"/>
  <c r="L74" i="8"/>
  <c r="K78" i="8"/>
  <c r="L78" i="8"/>
  <c r="F7" i="9"/>
  <c r="F15" i="9" s="1"/>
  <c r="H74" i="8"/>
  <c r="E8" i="9"/>
  <c r="E16" i="9" s="1"/>
  <c r="E25" i="9" s="1"/>
  <c r="I7" i="9"/>
  <c r="J77" i="8"/>
  <c r="L77" i="8" s="1"/>
  <c r="K5" i="9"/>
  <c r="F8" i="8"/>
  <c r="J74" i="8"/>
  <c r="H76" i="8"/>
  <c r="K76" i="8" s="1"/>
  <c r="J7" i="9"/>
  <c r="G8" i="9"/>
  <c r="G16" i="9" s="1"/>
  <c r="E8" i="8"/>
  <c r="E6" i="8"/>
  <c r="I76" i="8"/>
  <c r="L76" i="8" s="1"/>
  <c r="I8" i="9"/>
  <c r="G4" i="9"/>
  <c r="G12" i="9" s="1"/>
  <c r="G21" i="9" s="1"/>
  <c r="F51" i="9" s="1"/>
  <c r="E5" i="9"/>
  <c r="E13" i="9" s="1"/>
  <c r="E22" i="9" s="1"/>
  <c r="K16" i="9"/>
  <c r="I4" i="9"/>
  <c r="E7" i="8"/>
  <c r="J4" i="9"/>
  <c r="G5" i="9"/>
  <c r="G13" i="9" s="1"/>
  <c r="F7" i="8"/>
  <c r="J75" i="8"/>
  <c r="L75" i="8" s="1"/>
  <c r="I5" i="9"/>
  <c r="F6" i="9"/>
  <c r="F14" i="9" s="1"/>
  <c r="F23" i="9" s="1"/>
  <c r="J23" i="9" l="1"/>
  <c r="E53" i="9"/>
  <c r="I23" i="9"/>
  <c r="D53" i="9"/>
  <c r="M4" i="9"/>
  <c r="J12" i="9"/>
  <c r="E21" i="9" s="1"/>
  <c r="O4" i="9"/>
  <c r="S4" i="9" s="1"/>
  <c r="O5" i="9"/>
  <c r="S5" i="9" s="1"/>
  <c r="K13" i="9"/>
  <c r="G22" i="9" s="1"/>
  <c r="Q8" i="9"/>
  <c r="D55" i="9"/>
  <c r="I25" i="9"/>
  <c r="N7" i="9"/>
  <c r="R7" i="9" s="1"/>
  <c r="I15" i="9"/>
  <c r="F24" i="9" s="1"/>
  <c r="N4" i="9"/>
  <c r="I12" i="9"/>
  <c r="F21" i="9" s="1"/>
  <c r="N6" i="9"/>
  <c r="R6" i="9" s="1"/>
  <c r="K74" i="8"/>
  <c r="K77" i="8"/>
  <c r="D52" i="9"/>
  <c r="N8" i="9"/>
  <c r="R8" i="9" s="1"/>
  <c r="I16" i="9"/>
  <c r="F25" i="9" s="1"/>
  <c r="I13" i="9"/>
  <c r="F22" i="9" s="1"/>
  <c r="N5" i="9"/>
  <c r="M5" i="9"/>
  <c r="J15" i="9"/>
  <c r="E24" i="9" s="1"/>
  <c r="M7" i="9"/>
  <c r="Q7" i="9" s="1"/>
  <c r="G25" i="9"/>
  <c r="F55" i="9" s="1"/>
  <c r="F52" i="9" l="1"/>
  <c r="I22" i="9"/>
  <c r="J22" i="9"/>
  <c r="E52" i="9"/>
  <c r="I21" i="9"/>
  <c r="D51" i="9"/>
  <c r="Q4" i="9"/>
  <c r="E51" i="9"/>
  <c r="J21" i="9"/>
  <c r="E55" i="9"/>
  <c r="J25" i="9"/>
  <c r="R4" i="9"/>
  <c r="Q5" i="9"/>
  <c r="E54" i="9"/>
  <c r="J24" i="9"/>
  <c r="D54" i="9"/>
  <c r="I24" i="9"/>
  <c r="R5" i="9"/>
</calcChain>
</file>

<file path=xl/sharedStrings.xml><?xml version="1.0" encoding="utf-8"?>
<sst xmlns="http://schemas.openxmlformats.org/spreadsheetml/2006/main" count="185" uniqueCount="76">
  <si>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</si>
  <si>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</si>
  <si>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</si>
  <si>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</si>
  <si>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</si>
  <si>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</si>
  <si>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</si>
  <si>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</si>
  <si>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</si>
  <si>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</si>
  <si>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М</t>
  </si>
  <si>
    <t>ASW_bull</t>
  </si>
  <si>
    <t>Delta_P_Diafragma</t>
  </si>
  <si>
    <t>INKOND</t>
  </si>
  <si>
    <t>ASWatm</t>
  </si>
  <si>
    <t>Calculate_minimum</t>
  </si>
  <si>
    <t>Бак аккумулятор под давлением</t>
  </si>
  <si>
    <t>1000 м3</t>
  </si>
  <si>
    <t>бак цилиндрический D=6 H= 10 kol-vo = 2</t>
  </si>
  <si>
    <t>Суммарная мощность НЕТТО энергоблоков</t>
  </si>
  <si>
    <t>День (нагрузка номинальная 100%)</t>
  </si>
  <si>
    <t>t air, C</t>
  </si>
  <si>
    <t>зарядка, МВт</t>
  </si>
  <si>
    <t>разрядка, МВт</t>
  </si>
  <si>
    <t>нет аккум, МВт</t>
  </si>
  <si>
    <t>разность зарядка-нетаккум, МВт</t>
  </si>
  <si>
    <t>разность разрядка-нетаккум, МВт</t>
  </si>
  <si>
    <t>Нагрузка,%</t>
  </si>
  <si>
    <t>Ночь (нагрузка минимальная)</t>
  </si>
  <si>
    <t>Нагрузка зарядки ,%</t>
  </si>
  <si>
    <t>Нагрузка разрядки,%</t>
  </si>
  <si>
    <t>Нагрузка без аккум,%</t>
  </si>
  <si>
    <t>Бак аккумулятор атмосферный</t>
  </si>
  <si>
    <t>погрешность вычислений бака под давлением</t>
  </si>
  <si>
    <t>Погрешность Минимум-максимум теплофикационная мощность турбины, %</t>
  </si>
  <si>
    <t>атмосферный тип,%</t>
  </si>
  <si>
    <t>Нет аккум</t>
  </si>
  <si>
    <t>зарядка</t>
  </si>
  <si>
    <t>Разрядка</t>
  </si>
  <si>
    <t>Qнр, МДж/кг</t>
  </si>
  <si>
    <t>Расход топлива кг/ч</t>
  </si>
  <si>
    <t>день</t>
  </si>
  <si>
    <t>ночь</t>
  </si>
  <si>
    <t>МОЩНОСТЬ СРЕДНЯЯ, МВТ</t>
  </si>
  <si>
    <t>Разность Мощностей относительно без аккум, МВТ</t>
  </si>
  <si>
    <t>день разрядка-ноч-разрядка</t>
  </si>
  <si>
    <t>ночь разрядка-день-зарядка</t>
  </si>
  <si>
    <t>без аккум</t>
  </si>
  <si>
    <t>То что скинет Дима (ОБНОВИТЬ)</t>
  </si>
  <si>
    <t xml:space="preserve">Результаты </t>
  </si>
  <si>
    <t>Прибыль только с продажи электроэнергии в рублях, млн руб</t>
  </si>
  <si>
    <t>Прибыль в процентах относительно без аккум</t>
  </si>
  <si>
    <t xml:space="preserve">Прибыль от продажи электроэнергии в пик </t>
  </si>
  <si>
    <t>Прибыль от продажи электроэнергии в провал</t>
  </si>
  <si>
    <t>Днем- зарядка, ночью-разрядка</t>
  </si>
  <si>
    <t>Днем- разрядка, ночью-зарядка</t>
  </si>
  <si>
    <t xml:space="preserve">Без аккум </t>
  </si>
  <si>
    <t>Т</t>
  </si>
  <si>
    <t>Пик</t>
  </si>
  <si>
    <t>Провал</t>
  </si>
  <si>
    <t>Аккум зарядка</t>
  </si>
  <si>
    <t>Аккум разрядка</t>
  </si>
  <si>
    <t>Без Аккум</t>
  </si>
  <si>
    <t>Маржинальная прибыль</t>
  </si>
  <si>
    <t>доход от продажи ээ - расходы на топливо</t>
  </si>
  <si>
    <t>цена топлива</t>
  </si>
  <si>
    <t>Сумма маржинальной прибыли</t>
  </si>
  <si>
    <t>Приращения</t>
  </si>
  <si>
    <t>Зарядка день-разрядка ночь</t>
  </si>
  <si>
    <t>Зарядка ночь разрядка день</t>
  </si>
  <si>
    <t>Без аккум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</si>
  <si>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</si>
  <si>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</si>
  <si>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</si>
  <si>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</si>
  <si>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Нет Аккум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</si>
</sst>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3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0" borderId="2" xfId="0" applyBorder="1"/>
    <xf numFmtId="0" fontId="0" fillId="4" borderId="2" xfId="0" applyFill="1" applyBorder="1"/>
    <xf numFmtId="0" fontId="2" fillId="0" borderId="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под давлением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Обработка!$E$4:$E$8</c:f>
              <c:numCache>
                <c:formatCode>General</c:formatCode>
                <c:ptCount val="5"/>
                <c:pt idx="0">
                  <c:v>9.8616000000000099</c:v>
                </c:pt>
                <c:pt idx="1">
                  <c:v>9.3731000000000222</c:v>
                </c:pt>
                <c:pt idx="2">
                  <c:v>2.4755999999999858</c:v>
                </c:pt>
                <c:pt idx="3">
                  <c:v>-4.556399999999968</c:v>
                </c:pt>
                <c:pt idx="4">
                  <c:v>-7.1284000000000276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E-44D3-AD02-6CE9C005035F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Обработка!$E$10:$E$14</c:f>
              <c:numCache>
                <c:formatCode>General</c:formatCode>
                <c:ptCount val="5"/>
                <c:pt idx="0">
                  <c:v>24.112700000000046</c:v>
                </c:pt>
                <c:pt idx="1">
                  <c:v>0</c:v>
                </c:pt>
                <c:pt idx="2">
                  <c:v>-6.0783999999999878</c:v>
                </c:pt>
                <c:pt idx="3">
                  <c:v>-38.81880000000001</c:v>
                </c:pt>
                <c:pt idx="4">
                  <c:v>-25.815500000000014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E-44D3-AD02-6CE9C005035F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Обработка!$F$4:$F$8</c:f>
              <c:numCache>
                <c:formatCode>General</c:formatCode>
                <c:ptCount val="5"/>
                <c:pt idx="0">
                  <c:v>2.5261000000000138</c:v>
                </c:pt>
                <c:pt idx="1">
                  <c:v>5.0105999999999824</c:v>
                </c:pt>
                <c:pt idx="2">
                  <c:v>5.6256000000000199</c:v>
                </c:pt>
                <c:pt idx="3">
                  <c:v>5.0579000000000178</c:v>
                </c:pt>
                <c:pt idx="4">
                  <c:v>2.211199999999991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7E-44D3-AD02-6CE9C005035F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Обработка!$F$10:$F$14</c:f>
              <c:numCache>
                <c:formatCode>General</c:formatCode>
                <c:ptCount val="5"/>
                <c:pt idx="0">
                  <c:v>8.5399000000000456</c:v>
                </c:pt>
                <c:pt idx="1">
                  <c:v>0</c:v>
                </c:pt>
                <c:pt idx="2">
                  <c:v>-13.270700000000005</c:v>
                </c:pt>
                <c:pt idx="3">
                  <c:v>-12.860099999999989</c:v>
                </c:pt>
                <c:pt idx="4">
                  <c:v>-14.147199999999998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7E-44D3-AD02-6CE9C005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678.90364985102883</c:v>
                </c:pt>
                <c:pt idx="1">
                  <c:v>591.23143934863026</c:v>
                </c:pt>
                <c:pt idx="2">
                  <c:v>523.83745455115923</c:v>
                </c:pt>
                <c:pt idx="3">
                  <c:v>505.75089331009315</c:v>
                </c:pt>
                <c:pt idx="4">
                  <c:v>540.15917171440617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9-47D6-89FF-19B232710EF0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666.92614392067162</c:v>
                </c:pt>
                <c:pt idx="1">
                  <c:v>574.54863468428368</c:v>
                </c:pt>
                <c:pt idx="2">
                  <c:v>519.4732999466288</c:v>
                </c:pt>
                <c:pt idx="3">
                  <c:v>530.31137339868405</c:v>
                </c:pt>
                <c:pt idx="4">
                  <c:v>558.80795120928269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9-47D6-89FF-19B232710EF0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656.32374381196814</c:v>
                </c:pt>
                <c:pt idx="1">
                  <c:v>0</c:v>
                </c:pt>
                <c:pt idx="2">
                  <c:v>482.82566107095363</c:v>
                </c:pt>
                <c:pt idx="3">
                  <c:v>495.04051347110794</c:v>
                </c:pt>
                <c:pt idx="4">
                  <c:v>538.05965607114365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49-47D6-89FF-19B23271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атмосферные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Обработка!$E$16:$E$20</c:f>
              <c:numCache>
                <c:formatCode>General</c:formatCode>
                <c:ptCount val="5"/>
                <c:pt idx="0">
                  <c:v>9.8616000000000099</c:v>
                </c:pt>
                <c:pt idx="1">
                  <c:v>9.3731000000000222</c:v>
                </c:pt>
                <c:pt idx="2">
                  <c:v>2.4755999999999858</c:v>
                </c:pt>
                <c:pt idx="3">
                  <c:v>-4.6012999999999806</c:v>
                </c:pt>
                <c:pt idx="4">
                  <c:v>-7.1602000000000317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6-4525-A8F2-D0618FA0C6A7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Обработка!$E$22:$E$26</c:f>
              <c:numCache>
                <c:formatCode>General</c:formatCode>
                <c:ptCount val="5"/>
                <c:pt idx="0">
                  <c:v>24.112700000000046</c:v>
                </c:pt>
                <c:pt idx="1">
                  <c:v>8.8400000000000318</c:v>
                </c:pt>
                <c:pt idx="2">
                  <c:v>-6.0783999999999878</c:v>
                </c:pt>
                <c:pt idx="3">
                  <c:v>-41.108200000000011</c:v>
                </c:pt>
                <c:pt idx="4">
                  <c:v>-29.020099999999985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6-4525-A8F2-D0618FA0C6A7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Обработка!$F$16:$F$20</c:f>
              <c:numCache>
                <c:formatCode>General</c:formatCode>
                <c:ptCount val="5"/>
                <c:pt idx="0">
                  <c:v>2.507300000000015</c:v>
                </c:pt>
                <c:pt idx="1">
                  <c:v>4.9832999999999856</c:v>
                </c:pt>
                <c:pt idx="2">
                  <c:v>5.6085000000000207</c:v>
                </c:pt>
                <c:pt idx="3">
                  <c:v>5.0392000000000223</c:v>
                </c:pt>
                <c:pt idx="4">
                  <c:v>2.1922999999999888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6-4525-A8F2-D0618FA0C6A7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Обработка!$F$22:$F$26</c:f>
              <c:numCache>
                <c:formatCode>General</c:formatCode>
                <c:ptCount val="5"/>
                <c:pt idx="0">
                  <c:v>5.5976000000000283</c:v>
                </c:pt>
                <c:pt idx="1">
                  <c:v>-5.6880999999999631</c:v>
                </c:pt>
                <c:pt idx="2">
                  <c:v>-15.090100000000035</c:v>
                </c:pt>
                <c:pt idx="3">
                  <c:v>-13.613699999999994</c:v>
                </c:pt>
                <c:pt idx="4">
                  <c:v>-14.301699999999954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6-4525-A8F2-D0618FA0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215.7191</c:v>
                </c:pt>
                <c:pt idx="1">
                  <c:v>215.52710000000002</c:v>
                </c:pt>
                <c:pt idx="2">
                  <c:v>210.67279999999997</c:v>
                </c:pt>
                <c:pt idx="3">
                  <c:v>206.37070000000003</c:v>
                </c:pt>
                <c:pt idx="4">
                  <c:v>206.44629999999998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4-48D0-AC8E-00F0CE1869DC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222.9496</c:v>
                </c:pt>
                <c:pt idx="1">
                  <c:v>221.1276</c:v>
                </c:pt>
                <c:pt idx="2">
                  <c:v>215.876</c:v>
                </c:pt>
                <c:pt idx="3">
                  <c:v>183.66489999999999</c:v>
                </c:pt>
                <c:pt idx="4">
                  <c:v>196.72949999999997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4-48D0-AC8E-00F0CE1869DC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208.3836</c:v>
                </c:pt>
                <c:pt idx="1">
                  <c:v>211.16459999999998</c:v>
                </c:pt>
                <c:pt idx="2">
                  <c:v>213.8228</c:v>
                </c:pt>
                <c:pt idx="3">
                  <c:v>215.98500000000001</c:v>
                </c:pt>
                <c:pt idx="4">
                  <c:v>215.7859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4-48D0-AC8E-00F0CE1869DC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207.3768</c:v>
                </c:pt>
                <c:pt idx="1">
                  <c:v>208.4872</c:v>
                </c:pt>
                <c:pt idx="2">
                  <c:v>208.68369999999999</c:v>
                </c:pt>
                <c:pt idx="3">
                  <c:v>209.62360000000001</c:v>
                </c:pt>
                <c:pt idx="4">
                  <c:v>208.39779999999999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44-48D0-AC8E-00F0CE1869DC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205.85749999999999</c:v>
                </c:pt>
                <c:pt idx="1">
                  <c:v>206.154</c:v>
                </c:pt>
                <c:pt idx="2">
                  <c:v>208.19719999999998</c:v>
                </c:pt>
                <c:pt idx="3">
                  <c:v>210.9271</c:v>
                </c:pt>
                <c:pt idx="4">
                  <c:v>213.57470000000001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44-48D0-AC8E-00F0CE1869DC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Обработка!$D$10:$D$14</c:f>
              <c:numCache>
                <c:formatCode>General</c:formatCode>
                <c:ptCount val="5"/>
                <c:pt idx="0">
                  <c:v>198.83689999999996</c:v>
                </c:pt>
                <c:pt idx="1">
                  <c:v>0</c:v>
                </c:pt>
                <c:pt idx="2">
                  <c:v>221.95439999999999</c:v>
                </c:pt>
                <c:pt idx="3">
                  <c:v>222.4837</c:v>
                </c:pt>
                <c:pt idx="4">
                  <c:v>222.54499999999999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44-48D0-AC8E-00F0CE18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E-2"/>
              <c:y val="0.2302657568283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208.3836</c:v>
                </c:pt>
                <c:pt idx="1">
                  <c:v>211.16459999999998</c:v>
                </c:pt>
                <c:pt idx="2">
                  <c:v>213.8228</c:v>
                </c:pt>
                <c:pt idx="3">
                  <c:v>215.98500000000001</c:v>
                </c:pt>
                <c:pt idx="4">
                  <c:v>215.7859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A-46DD-9844-8FD2A4818086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207.3768</c:v>
                </c:pt>
                <c:pt idx="1">
                  <c:v>208.4872</c:v>
                </c:pt>
                <c:pt idx="2">
                  <c:v>208.68369999999999</c:v>
                </c:pt>
                <c:pt idx="3">
                  <c:v>209.62360000000001</c:v>
                </c:pt>
                <c:pt idx="4">
                  <c:v>208.39779999999999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6A-46DD-9844-8FD2A4818086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205.85749999999999</c:v>
                </c:pt>
                <c:pt idx="1">
                  <c:v>206.154</c:v>
                </c:pt>
                <c:pt idx="2">
                  <c:v>208.19719999999998</c:v>
                </c:pt>
                <c:pt idx="3">
                  <c:v>210.9271</c:v>
                </c:pt>
                <c:pt idx="4">
                  <c:v>213.57470000000001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6A-46DD-9844-8FD2A4818086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  <c:pt idx="0">
                  <c:v>204.43449999999999</c:v>
                </c:pt>
                <c:pt idx="1">
                  <c:v>206.59950000000001</c:v>
                </c:pt>
                <c:pt idx="2">
                  <c:v>206.86429999999996</c:v>
                </c:pt>
                <c:pt idx="3">
                  <c:v>208.87</c:v>
                </c:pt>
                <c:pt idx="4">
                  <c:v>208.24330000000003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6A-46DD-9844-8FD2A4818086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  <c:pt idx="0">
                  <c:v>208.3648</c:v>
                </c:pt>
                <c:pt idx="1">
                  <c:v>211.13729999999998</c:v>
                </c:pt>
                <c:pt idx="2">
                  <c:v>213.8057</c:v>
                </c:pt>
                <c:pt idx="3">
                  <c:v>215.96630000000002</c:v>
                </c:pt>
                <c:pt idx="4">
                  <c:v>215.767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6A-46DD-9844-8FD2A4818086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198.83689999999996</c:v>
                </c:pt>
                <c:pt idx="1">
                  <c:v>212.28759999999997</c:v>
                </c:pt>
                <c:pt idx="2">
                  <c:v>221.95439999999999</c:v>
                </c:pt>
                <c:pt idx="3">
                  <c:v>222.4837</c:v>
                </c:pt>
                <c:pt idx="4">
                  <c:v>222.54499999999999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6A-46DD-9844-8FD2A481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215.7191</c:v>
                </c:pt>
                <c:pt idx="1">
                  <c:v>215.52710000000002</c:v>
                </c:pt>
                <c:pt idx="2">
                  <c:v>210.67279999999997</c:v>
                </c:pt>
                <c:pt idx="3">
                  <c:v>206.37070000000003</c:v>
                </c:pt>
                <c:pt idx="4">
                  <c:v>206.44629999999998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B-4569-9FEF-169F4581A47D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222.9496</c:v>
                </c:pt>
                <c:pt idx="1">
                  <c:v>221.1276</c:v>
                </c:pt>
                <c:pt idx="2">
                  <c:v>215.876</c:v>
                </c:pt>
                <c:pt idx="3">
                  <c:v>183.66489999999999</c:v>
                </c:pt>
                <c:pt idx="4">
                  <c:v>196.72949999999997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B-4569-9FEF-169F4581A47D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205.85749999999999</c:v>
                </c:pt>
                <c:pt idx="1">
                  <c:v>206.154</c:v>
                </c:pt>
                <c:pt idx="2">
                  <c:v>208.19719999999998</c:v>
                </c:pt>
                <c:pt idx="3">
                  <c:v>210.9271</c:v>
                </c:pt>
                <c:pt idx="4">
                  <c:v>213.57470000000001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6B-4569-9FEF-169F4581A47D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  <c:pt idx="0">
                  <c:v>222.9496</c:v>
                </c:pt>
                <c:pt idx="1">
                  <c:v>221.1276</c:v>
                </c:pt>
                <c:pt idx="2">
                  <c:v>215.876</c:v>
                </c:pt>
                <c:pt idx="3">
                  <c:v>181.37549999999999</c:v>
                </c:pt>
                <c:pt idx="4">
                  <c:v>193.5249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6B-4569-9FEF-169F4581A47D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  <c:pt idx="0">
                  <c:v>215.7191</c:v>
                </c:pt>
                <c:pt idx="1">
                  <c:v>215.52710000000002</c:v>
                </c:pt>
                <c:pt idx="2">
                  <c:v>210.67279999999997</c:v>
                </c:pt>
                <c:pt idx="3">
                  <c:v>206.32580000000002</c:v>
                </c:pt>
                <c:pt idx="4">
                  <c:v>206.41449999999998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6B-4569-9FEF-169F4581A47D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198.83689999999996</c:v>
                </c:pt>
                <c:pt idx="1">
                  <c:v>212.28759999999997</c:v>
                </c:pt>
                <c:pt idx="2">
                  <c:v>221.95439999999999</c:v>
                </c:pt>
                <c:pt idx="3">
                  <c:v>222.4837</c:v>
                </c:pt>
                <c:pt idx="4">
                  <c:v>222.54499999999999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6B-4569-9FEF-169F4581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796513838740964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под давлением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'140m3'!$B$7:$B$11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-29</c:v>
                </c:pt>
                <c:pt idx="4">
                  <c:v>-25</c:v>
                </c:pt>
              </c:numCache>
            </c:numRef>
          </c:xVal>
          <c:yVal>
            <c:numRef>
              <c:f>'140m3'!$K$7:$K$11</c:f>
              <c:numCache>
                <c:formatCode>General</c:formatCode>
                <c:ptCount val="5"/>
                <c:pt idx="3">
                  <c:v>3.4666999999999999</c:v>
                </c:pt>
                <c:pt idx="4">
                  <c:v>3.6114999999999999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6-4CCF-8568-8117AFB0C73B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'400m3'!$B$7:$B$11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-29</c:v>
                </c:pt>
                <c:pt idx="4">
                  <c:v>-25</c:v>
                </c:pt>
              </c:numCache>
            </c:numRef>
          </c:xVal>
          <c:yVal>
            <c:numRef>
              <c:f>'400m3'!$K$7:$K$11</c:f>
              <c:numCache>
                <c:formatCode>General</c:formatCode>
                <c:ptCount val="5"/>
                <c:pt idx="3">
                  <c:v>1.75</c:v>
                </c:pt>
                <c:pt idx="4">
                  <c:v>1.8976999999999999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6-4CCF-8568-8117AFB0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73649627147675889"/>
          <c:h val="0.10317847550139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  <c:pt idx="0">
                  <c:v>2.3055221807927015</c:v>
                </c:pt>
                <c:pt idx="1">
                  <c:v>2.1513815404399135</c:v>
                </c:pt>
                <c:pt idx="2">
                  <c:v>2.0085328906950273</c:v>
                </c:pt>
                <c:pt idx="3">
                  <c:v>1.9852046985105247</c:v>
                </c:pt>
                <c:pt idx="4">
                  <c:v>2.0334103322162473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A-4525-86FF-69C354723F6F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  <c:pt idx="0">
                  <c:v>2.3333185816492166</c:v>
                </c:pt>
                <c:pt idx="1">
                  <c:v>2.1666458095159022</c:v>
                </c:pt>
                <c:pt idx="2">
                  <c:v>2.0524927568116866</c:v>
                </c:pt>
                <c:pt idx="3">
                  <c:v>1.9592582005509818</c:v>
                </c:pt>
                <c:pt idx="4">
                  <c:v>2.0543596932311536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2A-4525-86FF-69C354723F6F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  <c:pt idx="0">
                  <c:v>2.2045389462521792</c:v>
                </c:pt>
                <c:pt idx="1">
                  <c:v>0</c:v>
                </c:pt>
                <c:pt idx="2">
                  <c:v>2.0387097761756721</c:v>
                </c:pt>
                <c:pt idx="3">
                  <c:v>2.0563253966288864</c:v>
                </c:pt>
                <c:pt idx="4">
                  <c:v>2.1270311444515881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2A-4525-86FF-69C35472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  <c:pt idx="0">
                  <c:v>1.1489654029880236</c:v>
                </c:pt>
                <c:pt idx="1">
                  <c:v>1.0027623395736078</c:v>
                </c:pt>
                <c:pt idx="2">
                  <c:v>0.87869856603793273</c:v>
                </c:pt>
                <c:pt idx="3">
                  <c:v>0.84155795534762756</c:v>
                </c:pt>
                <c:pt idx="4">
                  <c:v>0.89632738178643301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6-4875-AF66-75B7928D392D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  <c:pt idx="0">
                  <c:v>1.1506695512838554</c:v>
                </c:pt>
                <c:pt idx="1">
                  <c:v>0.9934915731786611</c:v>
                </c:pt>
                <c:pt idx="2">
                  <c:v>0.89286821447642595</c:v>
                </c:pt>
                <c:pt idx="3">
                  <c:v>0.84775554939058695</c:v>
                </c:pt>
                <c:pt idx="4">
                  <c:v>0.92206754206511088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56-4875-AF66-75B7928D392D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  <c:pt idx="0">
                  <c:v>1.0624421748309527</c:v>
                </c:pt>
                <c:pt idx="1">
                  <c:v>0</c:v>
                </c:pt>
                <c:pt idx="2">
                  <c:v>0.83075292252291355</c:v>
                </c:pt>
                <c:pt idx="3">
                  <c:v>0.85822361990369467</c:v>
                </c:pt>
                <c:pt idx="4">
                  <c:v>0.93863366315140118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56-4875-AF66-75B7928D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  <c:pt idx="0">
                  <c:v>8.6523228157070919E-2</c:v>
                </c:pt>
                <c:pt idx="1">
                  <c:v>0</c:v>
                </c:pt>
                <c:pt idx="2">
                  <c:v>4.7945643515019176E-2</c:v>
                </c:pt>
                <c:pt idx="3">
                  <c:v>-1.6665664556067106E-2</c:v>
                </c:pt>
                <c:pt idx="4">
                  <c:v>-4.2306281364968168E-2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D-490C-A561-35ECB761A81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  <c:pt idx="0">
                  <c:v>8.8227376452902684E-2</c:v>
                </c:pt>
                <c:pt idx="1">
                  <c:v>0</c:v>
                </c:pt>
                <c:pt idx="2">
                  <c:v>6.2115291953512397E-2</c:v>
                </c:pt>
                <c:pt idx="3">
                  <c:v>-1.0468070513107719E-2</c:v>
                </c:pt>
                <c:pt idx="4">
                  <c:v>-1.6566121086290297E-2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D-490C-A561-35ECB761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6000436273E-2"/>
              <c:y val="0.12770514843573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27</xdr:row>
      <xdr:rowOff>180976</xdr:rowOff>
    </xdr:from>
    <xdr:to>
      <xdr:col>4</xdr:col>
      <xdr:colOff>1454524</xdr:colOff>
      <xdr:row>48</xdr:row>
      <xdr:rowOff>10762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160243</xdr:colOff>
      <xdr:row>27</xdr:row>
      <xdr:rowOff>108696</xdr:rowOff>
    </xdr:from>
    <xdr:to>
      <xdr:col>8</xdr:col>
      <xdr:colOff>1913404</xdr:colOff>
      <xdr:row>47</xdr:row>
      <xdr:rowOff>128982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30416</xdr:colOff>
      <xdr:row>46</xdr:row>
      <xdr:rowOff>54428</xdr:rowOff>
    </xdr:from>
    <xdr:to>
      <xdr:col>25</xdr:col>
      <xdr:colOff>597787</xdr:colOff>
      <xdr:row>71</xdr:row>
      <xdr:rowOff>7931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526677</xdr:colOff>
      <xdr:row>46</xdr:row>
      <xdr:rowOff>78441</xdr:rowOff>
    </xdr:from>
    <xdr:to>
      <xdr:col>13</xdr:col>
      <xdr:colOff>18283</xdr:colOff>
      <xdr:row>71</xdr:row>
      <xdr:rowOff>31944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1106327</xdr:colOff>
      <xdr:row>24</xdr:row>
      <xdr:rowOff>143640</xdr:rowOff>
    </xdr:from>
    <xdr:to>
      <xdr:col>20</xdr:col>
      <xdr:colOff>339179</xdr:colOff>
      <xdr:row>49</xdr:row>
      <xdr:rowOff>97143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8</xdr:row>
      <xdr:rowOff>66675</xdr:rowOff>
    </xdr:from>
    <xdr:to>
      <xdr:col>19</xdr:col>
      <xdr:colOff>200025</xdr:colOff>
      <xdr:row>25</xdr:row>
      <xdr:rowOff>39228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29</xdr:row>
      <xdr:rowOff>19050</xdr:rowOff>
    </xdr:from>
    <xdr:to>
      <xdr:col>7</xdr:col>
      <xdr:colOff>600075</xdr:colOff>
      <xdr:row>45</xdr:row>
      <xdr:rowOff>182103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19050</xdr:rowOff>
    </xdr:from>
    <xdr:to>
      <xdr:col>16</xdr:col>
      <xdr:colOff>381000</xdr:colOff>
      <xdr:row>45</xdr:row>
      <xdr:rowOff>182103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981075</xdr:colOff>
      <xdr:row>47</xdr:row>
      <xdr:rowOff>76200</xdr:rowOff>
    </xdr:from>
    <xdr:to>
      <xdr:col>15</xdr:col>
      <xdr:colOff>38100</xdr:colOff>
      <xdr:row>66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workbookViewId="0">
      <selection activeCell="D36" sqref="D36"/>
    </sheetView>
  </sheetViews>
  <sheetFormatPr defaultRowHeight="15" x14ac:dyDescent="0.25"/>
  <sheetData>
    <row r="1" spans="1:16" x14ac:dyDescent="0.25">
      <c r="A1" t="s">
        <v>10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 x14ac:dyDescent="0.25">
      <c r="A2" s="16">
        <v>0</v>
      </c>
      <c r="B2">
        <v>-29</v>
      </c>
      <c r="C2">
        <v>1</v>
      </c>
      <c r="D2">
        <v>165.66</v>
      </c>
      <c r="E2">
        <v>34.075800000000001</v>
      </c>
      <c r="F2">
        <v>47.6524</v>
      </c>
      <c r="G2">
        <v>5.1700000000000003E-2</v>
      </c>
      <c r="H2">
        <v>6.3014000000000001</v>
      </c>
      <c r="I2">
        <v>1.1017999999999999</v>
      </c>
      <c r="J2">
        <v>167.48</v>
      </c>
      <c r="L2">
        <v>0</v>
      </c>
      <c r="M2">
        <v>-0.15959999999999999</v>
      </c>
      <c r="N2">
        <v>5.6806999999999999</v>
      </c>
      <c r="O2" t="b">
        <v>0</v>
      </c>
      <c r="P2" t="b">
        <v>0</v>
      </c>
    </row>
    <row r="3" spans="1:16" x14ac:dyDescent="0.25">
      <c r="A3" s="16">
        <v>1</v>
      </c>
      <c r="B3">
        <v>-25</v>
      </c>
      <c r="C3">
        <v>1</v>
      </c>
      <c r="D3">
        <v>165.66</v>
      </c>
      <c r="E3">
        <v>34.0824</v>
      </c>
      <c r="F3">
        <v>47.835599999999999</v>
      </c>
      <c r="G3">
        <v>2.87E-2</v>
      </c>
      <c r="H3">
        <v>6.3014000000000001</v>
      </c>
      <c r="I3">
        <v>1.0115000000000001</v>
      </c>
      <c r="J3">
        <v>174.51419999999999</v>
      </c>
      <c r="L3">
        <v>0</v>
      </c>
      <c r="M3">
        <v>-0.1646</v>
      </c>
      <c r="N3">
        <v>3.1516999999999999</v>
      </c>
      <c r="O3" t="b">
        <v>0</v>
      </c>
      <c r="P3" t="b">
        <v>0</v>
      </c>
    </row>
    <row r="4" spans="1:16" x14ac:dyDescent="0.25">
      <c r="A4" s="16">
        <v>2</v>
      </c>
      <c r="B4">
        <v>-20</v>
      </c>
      <c r="C4">
        <v>1</v>
      </c>
      <c r="D4">
        <v>165.66</v>
      </c>
      <c r="E4">
        <v>34.091200000000001</v>
      </c>
      <c r="F4">
        <v>49.767200000000003</v>
      </c>
      <c r="G4">
        <v>1.3100000000000001E-2</v>
      </c>
      <c r="H4">
        <v>6.3014000000000001</v>
      </c>
      <c r="I4">
        <v>0.91549999999999998</v>
      </c>
      <c r="J4">
        <v>179.5386</v>
      </c>
      <c r="L4">
        <v>0</v>
      </c>
      <c r="M4">
        <v>-0.14230000000000001</v>
      </c>
      <c r="N4">
        <v>1.4435</v>
      </c>
      <c r="O4" t="b">
        <v>0</v>
      </c>
      <c r="P4" t="b">
        <v>0</v>
      </c>
    </row>
    <row r="5" spans="1:16" x14ac:dyDescent="0.25">
      <c r="A5" s="16">
        <v>3</v>
      </c>
      <c r="B5">
        <v>-15</v>
      </c>
      <c r="C5">
        <v>1</v>
      </c>
      <c r="D5">
        <v>165.66</v>
      </c>
      <c r="E5">
        <v>34.094799999999999</v>
      </c>
      <c r="F5">
        <v>52.385300000000001</v>
      </c>
      <c r="G5">
        <v>1.7100000000000001E-2</v>
      </c>
      <c r="H5">
        <v>6.3014000000000001</v>
      </c>
      <c r="I5">
        <v>0.79969999999999997</v>
      </c>
      <c r="J5">
        <v>179.34039999999999</v>
      </c>
      <c r="L5">
        <v>0</v>
      </c>
      <c r="M5">
        <v>-0.10879999999999999</v>
      </c>
      <c r="N5">
        <v>1.8758999999999999</v>
      </c>
      <c r="O5" t="b">
        <v>0</v>
      </c>
      <c r="P5" t="b">
        <v>0</v>
      </c>
    </row>
    <row r="6" spans="1:16" x14ac:dyDescent="0.25">
      <c r="A6" s="16">
        <v>4</v>
      </c>
      <c r="B6">
        <v>-10</v>
      </c>
      <c r="C6">
        <v>1</v>
      </c>
      <c r="D6">
        <v>165.66</v>
      </c>
      <c r="E6">
        <v>34.0869</v>
      </c>
      <c r="F6">
        <v>54.926699999999997</v>
      </c>
      <c r="G6">
        <v>2.2200000000000001E-2</v>
      </c>
      <c r="H6">
        <v>6.3014000000000001</v>
      </c>
      <c r="I6">
        <v>0.68840000000000001</v>
      </c>
      <c r="J6">
        <v>179.1422</v>
      </c>
      <c r="L6">
        <v>0</v>
      </c>
      <c r="M6">
        <v>-7.9899999999999999E-2</v>
      </c>
      <c r="N6">
        <v>2.4457</v>
      </c>
      <c r="O6" t="b">
        <v>0</v>
      </c>
      <c r="P6" t="b">
        <v>0</v>
      </c>
    </row>
    <row r="7" spans="1:16" x14ac:dyDescent="0.25">
      <c r="A7" s="16">
        <v>5</v>
      </c>
      <c r="B7">
        <v>-5</v>
      </c>
      <c r="C7">
        <v>1</v>
      </c>
      <c r="D7">
        <v>165.66</v>
      </c>
      <c r="E7">
        <v>34.061100000000003</v>
      </c>
      <c r="F7">
        <v>57.085700000000003</v>
      </c>
      <c r="G7">
        <v>2.5899999999999999E-2</v>
      </c>
      <c r="H7">
        <v>6.3014000000000001</v>
      </c>
      <c r="I7">
        <v>0.69930000000000003</v>
      </c>
      <c r="J7">
        <v>178.94399999999999</v>
      </c>
      <c r="L7">
        <v>0</v>
      </c>
      <c r="M7">
        <v>-5.6599999999999998E-2</v>
      </c>
      <c r="N7">
        <v>2.8450000000000002</v>
      </c>
      <c r="O7" t="b">
        <v>0</v>
      </c>
      <c r="P7" t="b">
        <v>0</v>
      </c>
    </row>
    <row r="8" spans="1:16" x14ac:dyDescent="0.25">
      <c r="A8" s="16">
        <v>6</v>
      </c>
      <c r="B8">
        <v>0</v>
      </c>
      <c r="C8">
        <v>1</v>
      </c>
      <c r="D8">
        <v>164.30459999999999</v>
      </c>
      <c r="E8">
        <v>34.012099999999997</v>
      </c>
      <c r="F8">
        <v>58.256500000000003</v>
      </c>
      <c r="G8">
        <v>2.8799999999999999E-2</v>
      </c>
      <c r="H8">
        <v>6.2984999999999998</v>
      </c>
      <c r="I8">
        <v>0.70669999999999999</v>
      </c>
      <c r="J8">
        <v>178.7458</v>
      </c>
      <c r="L8">
        <v>0</v>
      </c>
      <c r="M8">
        <v>-3.8300000000000001E-2</v>
      </c>
      <c r="N8">
        <v>3.1654</v>
      </c>
      <c r="O8" t="b">
        <v>0</v>
      </c>
      <c r="P8" t="b">
        <v>0</v>
      </c>
    </row>
    <row r="9" spans="1:16" x14ac:dyDescent="0.25">
      <c r="A9" s="16">
        <v>7</v>
      </c>
      <c r="B9">
        <v>5</v>
      </c>
      <c r="C9">
        <v>1</v>
      </c>
      <c r="D9">
        <v>159.78659999999999</v>
      </c>
      <c r="E9">
        <v>33.830199999999998</v>
      </c>
      <c r="F9">
        <v>57.903700000000001</v>
      </c>
      <c r="G9">
        <v>2.9100000000000001E-2</v>
      </c>
      <c r="H9">
        <v>6.2888999999999999</v>
      </c>
      <c r="I9">
        <v>0.69950000000000001</v>
      </c>
      <c r="J9">
        <v>178.54759999999999</v>
      </c>
      <c r="L9">
        <v>0</v>
      </c>
      <c r="M9">
        <v>-2.5100000000000001E-2</v>
      </c>
      <c r="N9">
        <v>3.1941999999999999</v>
      </c>
      <c r="O9" t="b">
        <v>0</v>
      </c>
      <c r="P9" t="b">
        <v>0</v>
      </c>
    </row>
    <row r="10" spans="1:16" x14ac:dyDescent="0.25">
      <c r="A10" s="16">
        <v>8</v>
      </c>
      <c r="B10">
        <v>-29</v>
      </c>
      <c r="C10">
        <v>1</v>
      </c>
      <c r="D10">
        <v>165.66</v>
      </c>
      <c r="E10">
        <v>34.075800000000001</v>
      </c>
      <c r="F10">
        <v>48.192</v>
      </c>
      <c r="G10">
        <v>7.8399999999999997E-2</v>
      </c>
      <c r="H10">
        <v>6.3014000000000001</v>
      </c>
      <c r="I10">
        <v>1.1014999999999999</v>
      </c>
      <c r="J10">
        <v>160.4599</v>
      </c>
      <c r="K10">
        <v>3.4666999999999999</v>
      </c>
      <c r="L10">
        <v>1</v>
      </c>
      <c r="M10">
        <v>-0.1515</v>
      </c>
      <c r="N10">
        <v>8.6191999999999993</v>
      </c>
      <c r="O10" t="b">
        <v>0</v>
      </c>
      <c r="P10" t="b">
        <v>0</v>
      </c>
    </row>
    <row r="11" spans="1:16" x14ac:dyDescent="0.25">
      <c r="A11" s="16">
        <v>9</v>
      </c>
      <c r="B11">
        <v>-25</v>
      </c>
      <c r="C11">
        <v>1</v>
      </c>
      <c r="D11">
        <v>165.66</v>
      </c>
      <c r="E11">
        <v>34.0824</v>
      </c>
      <c r="F11">
        <v>48.156399999999998</v>
      </c>
      <c r="G11">
        <v>5.6500000000000002E-2</v>
      </c>
      <c r="H11">
        <v>6.3014000000000001</v>
      </c>
      <c r="I11">
        <v>1.0122</v>
      </c>
      <c r="J11">
        <v>167.19919999999999</v>
      </c>
      <c r="K11">
        <v>3.6114999999999999</v>
      </c>
      <c r="L11">
        <v>1</v>
      </c>
      <c r="M11">
        <v>-0.15629999999999999</v>
      </c>
      <c r="N11">
        <v>6.2092999999999998</v>
      </c>
      <c r="O11" t="b">
        <v>0</v>
      </c>
      <c r="P11" t="b">
        <v>0</v>
      </c>
    </row>
    <row r="12" spans="1:16" x14ac:dyDescent="0.25">
      <c r="A12" s="16">
        <v>10</v>
      </c>
      <c r="B12">
        <v>-20</v>
      </c>
      <c r="C12">
        <v>1</v>
      </c>
      <c r="D12">
        <v>165.66</v>
      </c>
      <c r="E12">
        <v>34.091200000000001</v>
      </c>
      <c r="F12">
        <v>49.982300000000002</v>
      </c>
      <c r="G12">
        <v>4.1700000000000001E-2</v>
      </c>
      <c r="H12">
        <v>6.3014000000000001</v>
      </c>
      <c r="I12">
        <v>0.91559999999999997</v>
      </c>
      <c r="J12">
        <v>172.024</v>
      </c>
      <c r="K12">
        <v>3.7227999999999999</v>
      </c>
      <c r="L12">
        <v>1</v>
      </c>
      <c r="M12">
        <v>-0.13420000000000001</v>
      </c>
      <c r="N12">
        <v>4.5829000000000004</v>
      </c>
      <c r="O12" t="b">
        <v>0</v>
      </c>
      <c r="P12" t="b">
        <v>0</v>
      </c>
    </row>
    <row r="13" spans="1:16" x14ac:dyDescent="0.25">
      <c r="A13" s="16">
        <v>11</v>
      </c>
      <c r="B13">
        <v>-15</v>
      </c>
      <c r="C13">
        <v>1</v>
      </c>
      <c r="D13">
        <v>165.66</v>
      </c>
      <c r="E13">
        <v>34.094799999999999</v>
      </c>
      <c r="F13">
        <v>52.651299999999999</v>
      </c>
      <c r="G13">
        <v>4.5600000000000002E-2</v>
      </c>
      <c r="H13">
        <v>6.3014000000000001</v>
      </c>
      <c r="I13">
        <v>0.79969999999999997</v>
      </c>
      <c r="J13">
        <v>171.84960000000001</v>
      </c>
      <c r="K13">
        <v>3.7302</v>
      </c>
      <c r="L13">
        <v>1</v>
      </c>
      <c r="M13">
        <v>-0.1007</v>
      </c>
      <c r="N13">
        <v>5.0163000000000002</v>
      </c>
      <c r="O13" t="b">
        <v>0</v>
      </c>
      <c r="P13" t="b">
        <v>0</v>
      </c>
    </row>
    <row r="14" spans="1:16" x14ac:dyDescent="0.25">
      <c r="A14" s="16">
        <v>12</v>
      </c>
      <c r="B14">
        <v>-10</v>
      </c>
      <c r="C14">
        <v>1</v>
      </c>
      <c r="D14">
        <v>165.66</v>
      </c>
      <c r="E14">
        <v>34.0869</v>
      </c>
      <c r="F14">
        <v>55.2029</v>
      </c>
      <c r="G14">
        <v>4.9799999999999997E-2</v>
      </c>
      <c r="H14">
        <v>6.3014000000000001</v>
      </c>
      <c r="I14">
        <v>0.68889999999999996</v>
      </c>
      <c r="J14">
        <v>171.6746</v>
      </c>
      <c r="K14">
        <v>3.7374000000000001</v>
      </c>
      <c r="L14">
        <v>1</v>
      </c>
      <c r="M14">
        <v>-7.22E-2</v>
      </c>
      <c r="N14">
        <v>5.4771999999999998</v>
      </c>
      <c r="O14" t="b">
        <v>0</v>
      </c>
      <c r="P14" t="b">
        <v>0</v>
      </c>
    </row>
    <row r="15" spans="1:16" x14ac:dyDescent="0.25">
      <c r="A15" s="16">
        <v>13</v>
      </c>
      <c r="B15">
        <v>-5</v>
      </c>
      <c r="C15">
        <v>1</v>
      </c>
      <c r="D15">
        <v>165.66</v>
      </c>
      <c r="E15">
        <v>34.061100000000003</v>
      </c>
      <c r="F15">
        <v>57.379399999999997</v>
      </c>
      <c r="G15">
        <v>5.3600000000000002E-2</v>
      </c>
      <c r="H15">
        <v>6.3014000000000001</v>
      </c>
      <c r="I15">
        <v>0.69940000000000002</v>
      </c>
      <c r="J15">
        <v>171.4992</v>
      </c>
      <c r="K15">
        <v>3.7446000000000002</v>
      </c>
      <c r="L15">
        <v>1</v>
      </c>
      <c r="M15">
        <v>-4.9000000000000002E-2</v>
      </c>
      <c r="N15">
        <v>5.8955000000000002</v>
      </c>
      <c r="O15" t="b">
        <v>0</v>
      </c>
      <c r="P15" t="b">
        <v>0</v>
      </c>
    </row>
    <row r="16" spans="1:16" x14ac:dyDescent="0.25">
      <c r="A16" s="16">
        <v>14</v>
      </c>
      <c r="B16">
        <v>0</v>
      </c>
      <c r="C16">
        <v>1</v>
      </c>
      <c r="D16">
        <v>164.30459999999999</v>
      </c>
      <c r="E16">
        <v>34.012099999999997</v>
      </c>
      <c r="F16">
        <v>58.544199999999996</v>
      </c>
      <c r="G16">
        <v>5.7599999999999998E-2</v>
      </c>
      <c r="H16">
        <v>6.2984999999999998</v>
      </c>
      <c r="I16">
        <v>0.70679999999999998</v>
      </c>
      <c r="J16">
        <v>171.32329999999999</v>
      </c>
      <c r="K16">
        <v>3.7515999999999998</v>
      </c>
      <c r="L16">
        <v>1</v>
      </c>
      <c r="M16">
        <v>-3.0700000000000002E-2</v>
      </c>
      <c r="N16">
        <v>6.3314000000000004</v>
      </c>
      <c r="O16" t="b">
        <v>0</v>
      </c>
      <c r="P16" t="b">
        <v>0</v>
      </c>
    </row>
    <row r="17" spans="1:16" x14ac:dyDescent="0.25">
      <c r="A17" s="16">
        <v>15</v>
      </c>
      <c r="B17">
        <v>5</v>
      </c>
      <c r="C17">
        <v>1</v>
      </c>
      <c r="D17">
        <v>159.78659999999999</v>
      </c>
      <c r="E17">
        <v>33.830199999999998</v>
      </c>
      <c r="F17">
        <v>58.030500000000004</v>
      </c>
      <c r="G17">
        <v>5.8200000000000002E-2</v>
      </c>
      <c r="H17">
        <v>6.2888999999999999</v>
      </c>
      <c r="I17">
        <v>0.69950000000000001</v>
      </c>
      <c r="J17">
        <v>171.14689999999999</v>
      </c>
      <c r="K17">
        <v>3.7585000000000002</v>
      </c>
      <c r="L17">
        <v>1</v>
      </c>
      <c r="M17">
        <v>-1.78E-2</v>
      </c>
      <c r="N17">
        <v>6.3997000000000002</v>
      </c>
      <c r="O17" t="b">
        <v>0</v>
      </c>
      <c r="P17" t="b">
        <v>0</v>
      </c>
    </row>
    <row r="18" spans="1:16" x14ac:dyDescent="0.25">
      <c r="A18" s="16">
        <v>16</v>
      </c>
      <c r="B18">
        <v>-29</v>
      </c>
      <c r="C18">
        <v>1</v>
      </c>
      <c r="D18">
        <v>165.66</v>
      </c>
      <c r="E18">
        <v>34.075800000000001</v>
      </c>
      <c r="F18">
        <v>48.704500000000003</v>
      </c>
      <c r="G18">
        <v>0.10100000000000001</v>
      </c>
      <c r="H18">
        <v>6.3014000000000001</v>
      </c>
      <c r="I18">
        <v>1.1027</v>
      </c>
      <c r="J18">
        <v>154.58179999999999</v>
      </c>
      <c r="K18">
        <v>0</v>
      </c>
      <c r="L18">
        <v>2</v>
      </c>
      <c r="M18">
        <v>-0.14699999999999999</v>
      </c>
      <c r="N18">
        <v>11.1053</v>
      </c>
      <c r="O18" t="b">
        <v>0</v>
      </c>
      <c r="P18" t="b">
        <v>0</v>
      </c>
    </row>
    <row r="19" spans="1:16" x14ac:dyDescent="0.25">
      <c r="A19" s="16">
        <v>17</v>
      </c>
      <c r="B19">
        <v>-25</v>
      </c>
      <c r="C19">
        <v>1</v>
      </c>
      <c r="D19">
        <v>165.66</v>
      </c>
      <c r="E19">
        <v>34.0824</v>
      </c>
      <c r="F19">
        <v>48.528199999999998</v>
      </c>
      <c r="G19">
        <v>8.0299999999999996E-2</v>
      </c>
      <c r="H19">
        <v>6.3014000000000001</v>
      </c>
      <c r="I19">
        <v>1.012</v>
      </c>
      <c r="J19">
        <v>161.0043</v>
      </c>
      <c r="K19">
        <v>0</v>
      </c>
      <c r="L19">
        <v>2</v>
      </c>
      <c r="M19">
        <v>-0.15140000000000001</v>
      </c>
      <c r="N19">
        <v>8.8269000000000002</v>
      </c>
      <c r="O19" t="b">
        <v>0</v>
      </c>
      <c r="P19" t="b">
        <v>0</v>
      </c>
    </row>
    <row r="20" spans="1:16" x14ac:dyDescent="0.25">
      <c r="A20" s="16">
        <v>18</v>
      </c>
      <c r="B20">
        <v>-20</v>
      </c>
      <c r="C20">
        <v>1</v>
      </c>
      <c r="D20">
        <v>165.66</v>
      </c>
      <c r="E20">
        <v>34.091200000000001</v>
      </c>
      <c r="F20">
        <v>50.265599999999999</v>
      </c>
      <c r="G20">
        <v>6.6600000000000006E-2</v>
      </c>
      <c r="H20">
        <v>6.3014000000000001</v>
      </c>
      <c r="I20">
        <v>0.91590000000000005</v>
      </c>
      <c r="J20">
        <v>165.5436</v>
      </c>
      <c r="K20">
        <v>0</v>
      </c>
      <c r="L20">
        <v>2</v>
      </c>
      <c r="M20">
        <v>-0.12870000000000001</v>
      </c>
      <c r="N20">
        <v>7.3174000000000001</v>
      </c>
      <c r="O20" t="b">
        <v>0</v>
      </c>
      <c r="P20" t="b">
        <v>0</v>
      </c>
    </row>
    <row r="21" spans="1:16" x14ac:dyDescent="0.25">
      <c r="A21" s="16">
        <v>19</v>
      </c>
      <c r="B21">
        <v>-15</v>
      </c>
      <c r="C21">
        <v>1</v>
      </c>
      <c r="D21">
        <v>165.66</v>
      </c>
      <c r="E21">
        <v>34.094799999999999</v>
      </c>
      <c r="F21">
        <v>53.005400000000002</v>
      </c>
      <c r="G21">
        <v>7.0900000000000005E-2</v>
      </c>
      <c r="H21">
        <v>6.3014000000000001</v>
      </c>
      <c r="I21">
        <v>0.79979999999999996</v>
      </c>
      <c r="J21">
        <v>165.27930000000001</v>
      </c>
      <c r="K21">
        <v>0</v>
      </c>
      <c r="L21">
        <v>2</v>
      </c>
      <c r="M21">
        <v>-9.4899999999999998E-2</v>
      </c>
      <c r="N21">
        <v>7.7953999999999999</v>
      </c>
      <c r="O21" t="b">
        <v>0</v>
      </c>
      <c r="P21" t="b">
        <v>0</v>
      </c>
    </row>
    <row r="22" spans="1:16" x14ac:dyDescent="0.25">
      <c r="A22" s="16">
        <v>20</v>
      </c>
      <c r="B22">
        <v>-10</v>
      </c>
      <c r="C22">
        <v>1</v>
      </c>
      <c r="D22">
        <v>165.66</v>
      </c>
      <c r="E22">
        <v>34.0869</v>
      </c>
      <c r="F22">
        <v>55.593499999999999</v>
      </c>
      <c r="G22">
        <v>7.4700000000000003E-2</v>
      </c>
      <c r="H22">
        <v>6.3014000000000001</v>
      </c>
      <c r="I22">
        <v>0.68769999999999998</v>
      </c>
      <c r="J22">
        <v>165.01519999999999</v>
      </c>
      <c r="K22">
        <v>0</v>
      </c>
      <c r="L22">
        <v>2</v>
      </c>
      <c r="M22">
        <v>-6.6199999999999995E-2</v>
      </c>
      <c r="N22">
        <v>8.2087000000000003</v>
      </c>
      <c r="O22" t="b">
        <v>0</v>
      </c>
      <c r="P22" t="b">
        <v>0</v>
      </c>
    </row>
    <row r="23" spans="1:16" x14ac:dyDescent="0.25">
      <c r="A23" s="16">
        <v>21</v>
      </c>
      <c r="B23">
        <v>-5</v>
      </c>
      <c r="C23">
        <v>1</v>
      </c>
      <c r="D23">
        <v>165.66</v>
      </c>
      <c r="E23">
        <v>34.061100000000003</v>
      </c>
      <c r="F23">
        <v>57.822200000000002</v>
      </c>
      <c r="G23">
        <v>7.9000000000000001E-2</v>
      </c>
      <c r="H23">
        <v>6.3014000000000001</v>
      </c>
      <c r="I23">
        <v>0.69950000000000001</v>
      </c>
      <c r="J23">
        <v>164.75110000000001</v>
      </c>
      <c r="K23">
        <v>0</v>
      </c>
      <c r="L23">
        <v>2</v>
      </c>
      <c r="M23">
        <v>-4.2599999999999999E-2</v>
      </c>
      <c r="N23">
        <v>8.6882999999999999</v>
      </c>
      <c r="O23" t="b">
        <v>0</v>
      </c>
      <c r="P23" t="b">
        <v>0</v>
      </c>
    </row>
    <row r="24" spans="1:16" x14ac:dyDescent="0.25">
      <c r="A24" s="16">
        <v>22</v>
      </c>
      <c r="B24">
        <v>0</v>
      </c>
      <c r="C24">
        <v>1</v>
      </c>
      <c r="D24">
        <v>164.30459999999999</v>
      </c>
      <c r="E24">
        <v>34.012099999999997</v>
      </c>
      <c r="F24">
        <v>59.023200000000003</v>
      </c>
      <c r="G24">
        <v>8.4199999999999997E-2</v>
      </c>
      <c r="H24">
        <v>6.2984999999999998</v>
      </c>
      <c r="I24">
        <v>0.70679999999999998</v>
      </c>
      <c r="J24">
        <v>164.4873</v>
      </c>
      <c r="K24">
        <v>0</v>
      </c>
      <c r="L24">
        <v>2</v>
      </c>
      <c r="M24">
        <v>-2.4E-2</v>
      </c>
      <c r="N24">
        <v>9.2553000000000001</v>
      </c>
      <c r="O24" t="b">
        <v>0</v>
      </c>
      <c r="P24" t="b">
        <v>0</v>
      </c>
    </row>
    <row r="25" spans="1:16" x14ac:dyDescent="0.25">
      <c r="A25" s="16">
        <v>23</v>
      </c>
      <c r="B25">
        <v>5</v>
      </c>
      <c r="C25">
        <v>1</v>
      </c>
      <c r="D25">
        <v>159.78659999999999</v>
      </c>
      <c r="E25">
        <v>33.830199999999998</v>
      </c>
      <c r="F25">
        <v>58.378599999999999</v>
      </c>
      <c r="G25">
        <v>8.5500000000000007E-2</v>
      </c>
      <c r="H25">
        <v>6.2888999999999999</v>
      </c>
      <c r="I25">
        <v>0.6996</v>
      </c>
      <c r="J25">
        <v>164.2236</v>
      </c>
      <c r="K25">
        <v>0</v>
      </c>
      <c r="L25">
        <v>2</v>
      </c>
      <c r="M25">
        <v>-1.11E-2</v>
      </c>
      <c r="N25">
        <v>9.3969000000000005</v>
      </c>
      <c r="O25" t="b">
        <v>0</v>
      </c>
      <c r="P2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selection activeCell="K23" sqref="K23"/>
    </sheetView>
  </sheetViews>
  <sheetFormatPr defaultRowHeight="15" x14ac:dyDescent="0.25"/>
  <sheetData>
    <row r="1" spans="1:16" x14ac:dyDescent="0.25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 x14ac:dyDescent="0.25">
      <c r="A2" s="16">
        <v>0</v>
      </c>
      <c r="B2">
        <v>-29</v>
      </c>
      <c r="C2">
        <v>0.97</v>
      </c>
      <c r="D2">
        <v>160.17509999999999</v>
      </c>
      <c r="E2">
        <v>33.968200000000003</v>
      </c>
      <c r="F2">
        <v>46.477600000000002</v>
      </c>
      <c r="G2">
        <v>4.0399999999999998E-2</v>
      </c>
      <c r="H2">
        <v>6.2896999999999998</v>
      </c>
      <c r="I2">
        <v>1.4857</v>
      </c>
      <c r="J2">
        <v>167.48</v>
      </c>
      <c r="L2">
        <v>0</v>
      </c>
      <c r="M2">
        <v>-0.16300000000000001</v>
      </c>
      <c r="N2">
        <v>4.4413999999999998</v>
      </c>
      <c r="O2" t="b">
        <v>0</v>
      </c>
      <c r="P2" t="b">
        <v>1</v>
      </c>
    </row>
    <row r="3" spans="1:16" x14ac:dyDescent="0.25">
      <c r="A3" s="16">
        <v>1</v>
      </c>
      <c r="B3">
        <v>-25</v>
      </c>
      <c r="C3">
        <v>1.03</v>
      </c>
      <c r="D3">
        <v>170.52199999999999</v>
      </c>
      <c r="E3">
        <v>33.996600000000001</v>
      </c>
      <c r="F3">
        <v>48.893000000000001</v>
      </c>
      <c r="G3">
        <v>4.0500000000000001E-2</v>
      </c>
      <c r="H3">
        <v>6.3117000000000001</v>
      </c>
      <c r="I3">
        <v>0.7752</v>
      </c>
      <c r="J3">
        <v>174.51419999999999</v>
      </c>
      <c r="L3">
        <v>0</v>
      </c>
      <c r="M3">
        <v>-0.1603</v>
      </c>
      <c r="N3">
        <v>4.4470000000000001</v>
      </c>
      <c r="O3" t="b">
        <v>0</v>
      </c>
      <c r="P3" t="b">
        <v>1</v>
      </c>
    </row>
    <row r="4" spans="1:16" x14ac:dyDescent="0.25">
      <c r="A4" s="16">
        <v>2</v>
      </c>
      <c r="B4">
        <v>-20</v>
      </c>
      <c r="C4">
        <v>1.07</v>
      </c>
      <c r="D4">
        <v>176.83949999999999</v>
      </c>
      <c r="E4">
        <v>33.5565</v>
      </c>
      <c r="F4">
        <v>52.1935</v>
      </c>
      <c r="G4">
        <v>4.0300000000000002E-2</v>
      </c>
      <c r="H4">
        <v>6.3250999999999999</v>
      </c>
      <c r="I4">
        <v>0.71319999999999995</v>
      </c>
      <c r="J4">
        <v>179.5386</v>
      </c>
      <c r="L4">
        <v>0</v>
      </c>
      <c r="M4">
        <v>-0.13350000000000001</v>
      </c>
      <c r="N4">
        <v>4.4355000000000002</v>
      </c>
      <c r="O4" t="b">
        <v>0</v>
      </c>
      <c r="P4" t="b">
        <v>1</v>
      </c>
    </row>
    <row r="5" spans="1:16" x14ac:dyDescent="0.25">
      <c r="A5" s="16">
        <v>3</v>
      </c>
      <c r="B5">
        <v>-15</v>
      </c>
      <c r="C5">
        <v>1.06</v>
      </c>
      <c r="D5">
        <v>175.01070000000001</v>
      </c>
      <c r="E5">
        <v>33.735199999999999</v>
      </c>
      <c r="F5">
        <v>54.552799999999998</v>
      </c>
      <c r="G5">
        <v>4.0300000000000002E-2</v>
      </c>
      <c r="H5">
        <v>6.3212000000000002</v>
      </c>
      <c r="I5">
        <v>0.71830000000000005</v>
      </c>
      <c r="J5">
        <v>179.34039999999999</v>
      </c>
      <c r="L5">
        <v>0</v>
      </c>
      <c r="M5">
        <v>-0.10150000000000001</v>
      </c>
      <c r="N5">
        <v>4.4344999999999999</v>
      </c>
      <c r="O5" t="b">
        <v>0</v>
      </c>
      <c r="P5" t="b">
        <v>1</v>
      </c>
    </row>
    <row r="6" spans="1:16" x14ac:dyDescent="0.25">
      <c r="A6" s="16">
        <v>4</v>
      </c>
      <c r="B6">
        <v>-10</v>
      </c>
      <c r="C6">
        <v>1.04</v>
      </c>
      <c r="D6">
        <v>172.95859999999999</v>
      </c>
      <c r="E6">
        <v>33.878399999999999</v>
      </c>
      <c r="F6">
        <v>56.665100000000002</v>
      </c>
      <c r="G6">
        <v>4.1099999999999998E-2</v>
      </c>
      <c r="H6">
        <v>6.3169000000000004</v>
      </c>
      <c r="I6">
        <v>0.72070000000000001</v>
      </c>
      <c r="J6">
        <v>179.1422</v>
      </c>
      <c r="L6">
        <v>0</v>
      </c>
      <c r="M6">
        <v>-7.4099999999999999E-2</v>
      </c>
      <c r="N6">
        <v>4.5213000000000001</v>
      </c>
      <c r="O6" t="b">
        <v>0</v>
      </c>
      <c r="P6" t="b">
        <v>1</v>
      </c>
    </row>
    <row r="7" spans="1:16" x14ac:dyDescent="0.25">
      <c r="A7" s="16">
        <v>5</v>
      </c>
      <c r="B7">
        <v>-5</v>
      </c>
      <c r="C7">
        <v>1.04</v>
      </c>
      <c r="D7">
        <v>171.59870000000001</v>
      </c>
      <c r="E7">
        <v>33.9283</v>
      </c>
      <c r="F7">
        <v>58.435600000000001</v>
      </c>
      <c r="G7">
        <v>4.0099999999999997E-2</v>
      </c>
      <c r="H7">
        <v>6.3140000000000001</v>
      </c>
      <c r="I7">
        <v>0.73060000000000003</v>
      </c>
      <c r="J7">
        <v>178.94399999999999</v>
      </c>
      <c r="L7">
        <v>0</v>
      </c>
      <c r="M7">
        <v>-5.2400000000000002E-2</v>
      </c>
      <c r="N7">
        <v>4.4069000000000003</v>
      </c>
      <c r="O7" t="b">
        <v>0</v>
      </c>
      <c r="P7" t="b">
        <v>1</v>
      </c>
    </row>
    <row r="8" spans="1:16" x14ac:dyDescent="0.25">
      <c r="A8" s="16">
        <v>6</v>
      </c>
      <c r="B8">
        <v>0</v>
      </c>
      <c r="C8">
        <v>1.03</v>
      </c>
      <c r="D8">
        <v>168.94069999999999</v>
      </c>
      <c r="E8">
        <v>33.933500000000002</v>
      </c>
      <c r="F8">
        <v>59.266500000000001</v>
      </c>
      <c r="G8">
        <v>0.04</v>
      </c>
      <c r="H8">
        <v>6.3083</v>
      </c>
      <c r="I8">
        <v>0.73129999999999995</v>
      </c>
      <c r="J8">
        <v>178.7458</v>
      </c>
      <c r="L8">
        <v>0</v>
      </c>
      <c r="M8">
        <v>-3.5299999999999998E-2</v>
      </c>
      <c r="N8">
        <v>4.4009</v>
      </c>
      <c r="O8" t="b">
        <v>0</v>
      </c>
      <c r="P8" t="b">
        <v>1</v>
      </c>
    </row>
    <row r="9" spans="1:16" x14ac:dyDescent="0.25">
      <c r="A9" s="16">
        <v>7</v>
      </c>
      <c r="B9">
        <v>5</v>
      </c>
      <c r="C9">
        <v>1.03</v>
      </c>
      <c r="D9">
        <v>164.1893</v>
      </c>
      <c r="E9">
        <v>33.756</v>
      </c>
      <c r="F9">
        <v>58.748100000000001</v>
      </c>
      <c r="G9">
        <v>3.9899999999999998E-2</v>
      </c>
      <c r="H9">
        <v>6.2983000000000002</v>
      </c>
      <c r="I9">
        <v>0.72319999999999995</v>
      </c>
      <c r="J9">
        <v>178.54759999999999</v>
      </c>
      <c r="L9">
        <v>0</v>
      </c>
      <c r="M9">
        <v>-2.24E-2</v>
      </c>
      <c r="N9">
        <v>4.3918999999999997</v>
      </c>
      <c r="O9" t="b">
        <v>0</v>
      </c>
      <c r="P9" t="b">
        <v>1</v>
      </c>
    </row>
    <row r="10" spans="1:16" x14ac:dyDescent="0.25">
      <c r="A10" s="16">
        <v>8</v>
      </c>
      <c r="B10">
        <v>-29</v>
      </c>
      <c r="C10">
        <v>0.89</v>
      </c>
      <c r="D10">
        <v>148.16319999999999</v>
      </c>
      <c r="E10">
        <v>33.244300000000003</v>
      </c>
      <c r="F10">
        <v>44.2059</v>
      </c>
      <c r="G10">
        <v>4.0500000000000001E-2</v>
      </c>
      <c r="H10">
        <v>6.2643000000000004</v>
      </c>
      <c r="I10">
        <v>2.3994</v>
      </c>
      <c r="J10">
        <v>160.4599</v>
      </c>
      <c r="K10">
        <v>3.4666999999999999</v>
      </c>
      <c r="L10">
        <v>1</v>
      </c>
      <c r="M10">
        <v>-0.16370000000000001</v>
      </c>
      <c r="N10">
        <v>4.4482999999999997</v>
      </c>
      <c r="O10" t="b">
        <v>0</v>
      </c>
      <c r="P10" t="b">
        <v>1</v>
      </c>
    </row>
    <row r="11" spans="1:16" x14ac:dyDescent="0.25">
      <c r="A11" s="16">
        <v>9</v>
      </c>
      <c r="B11">
        <v>-25</v>
      </c>
      <c r="C11">
        <v>0.95</v>
      </c>
      <c r="D11">
        <v>158.04849999999999</v>
      </c>
      <c r="E11">
        <v>33.887099999999997</v>
      </c>
      <c r="F11">
        <v>46.525199999999998</v>
      </c>
      <c r="G11">
        <v>4.0399999999999998E-2</v>
      </c>
      <c r="H11">
        <v>6.2851999999999997</v>
      </c>
      <c r="I11">
        <v>1.5185999999999999</v>
      </c>
      <c r="J11">
        <v>167.19919999999999</v>
      </c>
      <c r="K11">
        <v>3.6114999999999999</v>
      </c>
      <c r="L11">
        <v>1</v>
      </c>
      <c r="M11">
        <v>-0.16120000000000001</v>
      </c>
      <c r="N11">
        <v>4.4367999999999999</v>
      </c>
      <c r="O11" t="b">
        <v>0</v>
      </c>
      <c r="P11" t="b">
        <v>1</v>
      </c>
    </row>
    <row r="12" spans="1:16" x14ac:dyDescent="0.25">
      <c r="A12" s="16">
        <v>10</v>
      </c>
      <c r="B12">
        <v>-20</v>
      </c>
      <c r="C12">
        <v>0.99</v>
      </c>
      <c r="D12">
        <v>164.7979</v>
      </c>
      <c r="E12">
        <v>34.087200000000003</v>
      </c>
      <c r="F12">
        <v>49.855699999999999</v>
      </c>
      <c r="G12">
        <v>4.1599999999999998E-2</v>
      </c>
      <c r="H12">
        <v>6.2995999999999999</v>
      </c>
      <c r="I12">
        <v>0.93559999999999999</v>
      </c>
      <c r="J12">
        <v>172.024</v>
      </c>
      <c r="K12">
        <v>3.7227999999999999</v>
      </c>
      <c r="L12">
        <v>1</v>
      </c>
      <c r="M12">
        <v>-0.13420000000000001</v>
      </c>
      <c r="N12">
        <v>4.5697000000000001</v>
      </c>
      <c r="O12" t="b">
        <v>0</v>
      </c>
      <c r="P12" t="b">
        <v>1</v>
      </c>
    </row>
    <row r="13" spans="1:16" x14ac:dyDescent="0.25">
      <c r="A13" s="16">
        <v>11</v>
      </c>
      <c r="B13">
        <v>-15</v>
      </c>
      <c r="C13">
        <v>0.99</v>
      </c>
      <c r="D13">
        <v>163.59819999999999</v>
      </c>
      <c r="E13">
        <v>34.076700000000002</v>
      </c>
      <c r="F13">
        <v>52.131399999999999</v>
      </c>
      <c r="G13">
        <v>4.0500000000000001E-2</v>
      </c>
      <c r="H13">
        <v>6.2969999999999997</v>
      </c>
      <c r="I13">
        <v>0.90490000000000004</v>
      </c>
      <c r="J13">
        <v>171.84960000000001</v>
      </c>
      <c r="K13">
        <v>3.7302</v>
      </c>
      <c r="L13">
        <v>1</v>
      </c>
      <c r="M13">
        <v>-0.1024</v>
      </c>
      <c r="N13">
        <v>4.4550000000000001</v>
      </c>
      <c r="O13" t="b">
        <v>0</v>
      </c>
      <c r="P13" t="b">
        <v>1</v>
      </c>
    </row>
    <row r="14" spans="1:16" x14ac:dyDescent="0.25">
      <c r="A14" s="16">
        <v>12</v>
      </c>
      <c r="B14">
        <v>-10</v>
      </c>
      <c r="C14">
        <v>0.98</v>
      </c>
      <c r="D14">
        <v>161.65729999999999</v>
      </c>
      <c r="E14">
        <v>34.026400000000002</v>
      </c>
      <c r="F14">
        <v>54.229500000000002</v>
      </c>
      <c r="G14">
        <v>4.0500000000000001E-2</v>
      </c>
      <c r="H14">
        <v>6.2929000000000004</v>
      </c>
      <c r="I14">
        <v>0.86970000000000003</v>
      </c>
      <c r="J14">
        <v>171.6746</v>
      </c>
      <c r="K14">
        <v>3.7374000000000001</v>
      </c>
      <c r="L14">
        <v>1</v>
      </c>
      <c r="M14">
        <v>-7.5200000000000003E-2</v>
      </c>
      <c r="N14">
        <v>4.4474999999999998</v>
      </c>
      <c r="O14" t="b">
        <v>0</v>
      </c>
      <c r="P14" t="b">
        <v>1</v>
      </c>
    </row>
    <row r="15" spans="1:16" x14ac:dyDescent="0.25">
      <c r="A15" s="16">
        <v>13</v>
      </c>
      <c r="B15">
        <v>-5</v>
      </c>
      <c r="C15">
        <v>0.97</v>
      </c>
      <c r="D15">
        <v>160.6199</v>
      </c>
      <c r="E15">
        <v>33.968899999999998</v>
      </c>
      <c r="F15">
        <v>56.114800000000002</v>
      </c>
      <c r="G15">
        <v>4.0399999999999998E-2</v>
      </c>
      <c r="H15">
        <v>6.2907000000000002</v>
      </c>
      <c r="I15">
        <v>0.78</v>
      </c>
      <c r="J15">
        <v>171.4992</v>
      </c>
      <c r="K15">
        <v>3.7446000000000002</v>
      </c>
      <c r="L15">
        <v>1</v>
      </c>
      <c r="M15">
        <v>-5.2999999999999999E-2</v>
      </c>
      <c r="N15">
        <v>4.4374000000000002</v>
      </c>
      <c r="O15" t="b">
        <v>0</v>
      </c>
      <c r="P15" t="b">
        <v>1</v>
      </c>
    </row>
    <row r="16" spans="1:16" x14ac:dyDescent="0.25">
      <c r="A16" s="16">
        <v>14</v>
      </c>
      <c r="B16">
        <v>0</v>
      </c>
      <c r="C16">
        <v>0.96</v>
      </c>
      <c r="D16">
        <v>158.4008</v>
      </c>
      <c r="E16">
        <v>33.887300000000003</v>
      </c>
      <c r="F16">
        <v>57.094299999999997</v>
      </c>
      <c r="G16">
        <v>4.0399999999999998E-2</v>
      </c>
      <c r="H16">
        <v>6.2859999999999996</v>
      </c>
      <c r="I16">
        <v>0.77090000000000003</v>
      </c>
      <c r="J16">
        <v>171.32329999999999</v>
      </c>
      <c r="K16">
        <v>3.7515999999999998</v>
      </c>
      <c r="L16">
        <v>1</v>
      </c>
      <c r="M16">
        <v>-3.56E-2</v>
      </c>
      <c r="N16">
        <v>4.4363000000000001</v>
      </c>
      <c r="O16" t="b">
        <v>0</v>
      </c>
      <c r="P16" t="b">
        <v>1</v>
      </c>
    </row>
    <row r="17" spans="1:16" x14ac:dyDescent="0.25">
      <c r="A17" s="16">
        <v>15</v>
      </c>
      <c r="B17">
        <v>5</v>
      </c>
      <c r="C17">
        <v>0.96</v>
      </c>
      <c r="D17">
        <v>154.1053</v>
      </c>
      <c r="E17">
        <v>33.708500000000001</v>
      </c>
      <c r="F17">
        <v>56.806399999999996</v>
      </c>
      <c r="G17">
        <v>4.0399999999999998E-2</v>
      </c>
      <c r="H17">
        <v>6.2769000000000004</v>
      </c>
      <c r="I17">
        <v>0.84519999999999995</v>
      </c>
      <c r="J17">
        <v>171.14689999999999</v>
      </c>
      <c r="K17">
        <v>3.7585000000000002</v>
      </c>
      <c r="L17">
        <v>1</v>
      </c>
      <c r="M17">
        <v>-2.2499999999999999E-2</v>
      </c>
      <c r="N17">
        <v>4.4390000000000001</v>
      </c>
      <c r="O17" t="b">
        <v>0</v>
      </c>
      <c r="P17" t="b">
        <v>1</v>
      </c>
    </row>
    <row r="18" spans="1:16" x14ac:dyDescent="0.25">
      <c r="A18" s="16">
        <v>16</v>
      </c>
      <c r="B18">
        <v>-29</v>
      </c>
      <c r="C18">
        <v>0.84</v>
      </c>
      <c r="D18">
        <v>138.66759999999999</v>
      </c>
      <c r="E18">
        <v>32.44</v>
      </c>
      <c r="F18">
        <v>42.240400000000001</v>
      </c>
      <c r="G18">
        <v>4.0500000000000001E-2</v>
      </c>
      <c r="H18">
        <v>6.2441000000000004</v>
      </c>
      <c r="I18">
        <v>2.6810999999999998</v>
      </c>
      <c r="J18">
        <v>154.5626</v>
      </c>
      <c r="K18">
        <v>0</v>
      </c>
      <c r="L18">
        <v>2</v>
      </c>
      <c r="M18">
        <v>-0.16650000000000001</v>
      </c>
      <c r="N18">
        <v>4.4511000000000003</v>
      </c>
      <c r="O18" t="b">
        <v>0</v>
      </c>
      <c r="P18" t="b">
        <v>1</v>
      </c>
    </row>
    <row r="19" spans="1:16" x14ac:dyDescent="0.25">
      <c r="A19" s="16">
        <v>17</v>
      </c>
      <c r="B19">
        <v>-25</v>
      </c>
      <c r="C19">
        <v>0.89</v>
      </c>
      <c r="D19">
        <v>147.43610000000001</v>
      </c>
      <c r="E19">
        <v>33.193300000000001</v>
      </c>
      <c r="F19">
        <v>44.344900000000003</v>
      </c>
      <c r="G19">
        <v>4.0399999999999998E-2</v>
      </c>
      <c r="H19">
        <v>6.2626999999999997</v>
      </c>
      <c r="I19">
        <v>2.3584999999999998</v>
      </c>
      <c r="J19">
        <v>160.98560000000001</v>
      </c>
      <c r="K19">
        <v>0</v>
      </c>
      <c r="L19">
        <v>2</v>
      </c>
      <c r="M19">
        <v>-0.1641</v>
      </c>
      <c r="N19">
        <v>4.4428000000000001</v>
      </c>
      <c r="O19" t="b">
        <v>0</v>
      </c>
      <c r="P19" t="b">
        <v>1</v>
      </c>
    </row>
    <row r="20" spans="1:16" x14ac:dyDescent="0.25">
      <c r="A20" s="16">
        <v>18</v>
      </c>
      <c r="B20">
        <v>-20</v>
      </c>
      <c r="C20">
        <v>0.93</v>
      </c>
      <c r="D20">
        <v>153.8741</v>
      </c>
      <c r="E20">
        <v>33.665999999999997</v>
      </c>
      <c r="F20">
        <v>47.489400000000003</v>
      </c>
      <c r="G20">
        <v>4.0399999999999998E-2</v>
      </c>
      <c r="H20">
        <v>6.2763999999999998</v>
      </c>
      <c r="I20">
        <v>1.728</v>
      </c>
      <c r="J20">
        <v>165.52600000000001</v>
      </c>
      <c r="K20">
        <v>0</v>
      </c>
      <c r="L20">
        <v>2</v>
      </c>
      <c r="M20">
        <v>-0.13750000000000001</v>
      </c>
      <c r="N20">
        <v>4.4421999999999997</v>
      </c>
      <c r="O20" t="b">
        <v>0</v>
      </c>
      <c r="P20" t="b">
        <v>1</v>
      </c>
    </row>
    <row r="21" spans="1:16" x14ac:dyDescent="0.25">
      <c r="A21" s="16">
        <v>19</v>
      </c>
      <c r="B21">
        <v>-15</v>
      </c>
      <c r="C21">
        <v>0.92</v>
      </c>
      <c r="D21">
        <v>152.49420000000001</v>
      </c>
      <c r="E21">
        <v>33.579599999999999</v>
      </c>
      <c r="F21">
        <v>49.752099999999999</v>
      </c>
      <c r="G21">
        <v>4.0500000000000001E-2</v>
      </c>
      <c r="H21">
        <v>6.2733999999999996</v>
      </c>
      <c r="I21">
        <v>1.6587000000000001</v>
      </c>
      <c r="J21">
        <v>165.2629</v>
      </c>
      <c r="K21">
        <v>0</v>
      </c>
      <c r="L21">
        <v>2</v>
      </c>
      <c r="M21">
        <v>-0.105</v>
      </c>
      <c r="N21">
        <v>4.4573999999999998</v>
      </c>
      <c r="O21" t="b">
        <v>0</v>
      </c>
      <c r="P21" t="b">
        <v>1</v>
      </c>
    </row>
    <row r="22" spans="1:16" x14ac:dyDescent="0.25">
      <c r="A22" s="16">
        <v>20</v>
      </c>
      <c r="B22">
        <v>-10</v>
      </c>
      <c r="C22">
        <v>0.91</v>
      </c>
      <c r="D22">
        <v>150.61199999999999</v>
      </c>
      <c r="E22">
        <v>33.439900000000002</v>
      </c>
      <c r="F22">
        <v>51.843899999999998</v>
      </c>
      <c r="G22">
        <v>4.0399999999999998E-2</v>
      </c>
      <c r="H22">
        <v>6.2694999999999999</v>
      </c>
      <c r="I22">
        <v>1.6088</v>
      </c>
      <c r="J22">
        <v>164.9999</v>
      </c>
      <c r="K22">
        <v>0</v>
      </c>
      <c r="L22">
        <v>2</v>
      </c>
      <c r="M22">
        <v>-7.7299999999999994E-2</v>
      </c>
      <c r="N22">
        <v>4.4431000000000003</v>
      </c>
      <c r="O22" t="b">
        <v>0</v>
      </c>
      <c r="P22" t="b">
        <v>1</v>
      </c>
    </row>
    <row r="23" spans="1:16" x14ac:dyDescent="0.25">
      <c r="A23" s="16">
        <v>21</v>
      </c>
      <c r="B23">
        <v>-5</v>
      </c>
      <c r="C23">
        <v>0.9</v>
      </c>
      <c r="D23">
        <v>149.79920000000001</v>
      </c>
      <c r="E23">
        <v>33.354799999999997</v>
      </c>
      <c r="F23">
        <v>53.808799999999998</v>
      </c>
      <c r="G23">
        <v>4.0500000000000001E-2</v>
      </c>
      <c r="H23">
        <v>6.2676999999999996</v>
      </c>
      <c r="I23">
        <v>1.454</v>
      </c>
      <c r="J23">
        <v>164.7371</v>
      </c>
      <c r="K23">
        <v>0</v>
      </c>
      <c r="L23">
        <v>2</v>
      </c>
      <c r="M23">
        <v>-5.45E-2</v>
      </c>
      <c r="N23">
        <v>4.4528999999999996</v>
      </c>
      <c r="O23" t="b">
        <v>0</v>
      </c>
      <c r="P23" t="b">
        <v>1</v>
      </c>
    </row>
    <row r="24" spans="1:16" x14ac:dyDescent="0.25">
      <c r="A24" s="16">
        <v>22</v>
      </c>
      <c r="B24">
        <v>0</v>
      </c>
      <c r="C24">
        <v>0.9</v>
      </c>
      <c r="D24">
        <v>147.7937</v>
      </c>
      <c r="E24">
        <v>33.247599999999998</v>
      </c>
      <c r="F24">
        <v>54.923400000000001</v>
      </c>
      <c r="G24">
        <v>4.0399999999999998E-2</v>
      </c>
      <c r="H24">
        <v>6.2634999999999996</v>
      </c>
      <c r="I24">
        <v>1.4319999999999999</v>
      </c>
      <c r="J24">
        <v>164.47450000000001</v>
      </c>
      <c r="K24">
        <v>0</v>
      </c>
      <c r="L24">
        <v>2</v>
      </c>
      <c r="M24">
        <v>-3.6600000000000001E-2</v>
      </c>
      <c r="N24">
        <v>4.4429999999999996</v>
      </c>
      <c r="O24" t="b">
        <v>0</v>
      </c>
      <c r="P24" t="b">
        <v>1</v>
      </c>
    </row>
    <row r="25" spans="1:16" x14ac:dyDescent="0.25">
      <c r="A25" s="16">
        <v>23</v>
      </c>
      <c r="B25">
        <v>5</v>
      </c>
      <c r="C25">
        <v>0.9</v>
      </c>
      <c r="D25">
        <v>143.85919999999999</v>
      </c>
      <c r="E25">
        <v>33.08</v>
      </c>
      <c r="F25">
        <v>54.856299999999997</v>
      </c>
      <c r="G25">
        <v>4.0399999999999998E-2</v>
      </c>
      <c r="H25">
        <v>6.2550999999999997</v>
      </c>
      <c r="I25">
        <v>1.5466</v>
      </c>
      <c r="J25">
        <v>164.21209999999999</v>
      </c>
      <c r="K25">
        <v>0</v>
      </c>
      <c r="L25">
        <v>2</v>
      </c>
      <c r="M25">
        <v>-2.3099999999999999E-2</v>
      </c>
      <c r="N25">
        <v>4.4451999999999998</v>
      </c>
      <c r="O25" t="b">
        <v>0</v>
      </c>
      <c r="P25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5"/>
  <sheetViews>
    <sheetView workbookViewId="0">
      <selection activeCell="J26" sqref="J26"/>
    </sheetView>
  </sheetViews>
  <sheetFormatPr defaultRowHeight="15" x14ac:dyDescent="0.25"/>
  <sheetData>
    <row r="1" spans="1:16" x14ac:dyDescent="0.25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 x14ac:dyDescent="0.25">
      <c r="A2" s="16">
        <v>0</v>
      </c>
      <c r="B2">
        <v>-29</v>
      </c>
      <c r="C2">
        <v>1</v>
      </c>
      <c r="D2">
        <v>165.66</v>
      </c>
      <c r="E2">
        <v>34.075800000000001</v>
      </c>
      <c r="F2">
        <v>47.6524</v>
      </c>
      <c r="G2">
        <v>5.1700000000000003E-2</v>
      </c>
      <c r="H2">
        <v>6.3014000000000001</v>
      </c>
      <c r="I2">
        <v>1.1017999999999999</v>
      </c>
      <c r="J2">
        <v>167.48</v>
      </c>
      <c r="L2">
        <v>0</v>
      </c>
      <c r="M2">
        <v>-0.15959999999999999</v>
      </c>
      <c r="N2">
        <v>5.6806999999999999</v>
      </c>
      <c r="O2" t="b">
        <v>1</v>
      </c>
      <c r="P2" t="b">
        <v>0</v>
      </c>
    </row>
    <row r="3" spans="1:16" x14ac:dyDescent="0.25">
      <c r="A3" s="16">
        <v>1</v>
      </c>
      <c r="B3">
        <v>-25</v>
      </c>
      <c r="C3">
        <v>1</v>
      </c>
      <c r="D3">
        <v>165.66</v>
      </c>
      <c r="E3">
        <v>34.0824</v>
      </c>
      <c r="F3">
        <v>47.835599999999999</v>
      </c>
      <c r="G3">
        <v>2.87E-2</v>
      </c>
      <c r="H3">
        <v>6.3014000000000001</v>
      </c>
      <c r="I3">
        <v>1.0115000000000001</v>
      </c>
      <c r="J3">
        <v>174.51419999999999</v>
      </c>
      <c r="L3">
        <v>0</v>
      </c>
      <c r="M3">
        <v>-0.1646</v>
      </c>
      <c r="N3">
        <v>3.1516999999999999</v>
      </c>
      <c r="O3" t="b">
        <v>1</v>
      </c>
      <c r="P3" t="b">
        <v>0</v>
      </c>
    </row>
    <row r="4" spans="1:16" x14ac:dyDescent="0.25">
      <c r="A4" s="16">
        <v>2</v>
      </c>
      <c r="B4">
        <v>-20</v>
      </c>
      <c r="C4">
        <v>1</v>
      </c>
      <c r="D4">
        <v>165.66</v>
      </c>
      <c r="E4">
        <v>34.091200000000001</v>
      </c>
      <c r="F4">
        <v>49.767200000000003</v>
      </c>
      <c r="G4">
        <v>1.3100000000000001E-2</v>
      </c>
      <c r="H4">
        <v>6.3014000000000001</v>
      </c>
      <c r="I4">
        <v>0.91549999999999998</v>
      </c>
      <c r="J4">
        <v>179.5386</v>
      </c>
      <c r="L4">
        <v>0</v>
      </c>
      <c r="M4">
        <v>-0.14230000000000001</v>
      </c>
      <c r="N4">
        <v>1.4435</v>
      </c>
      <c r="O4" t="b">
        <v>1</v>
      </c>
      <c r="P4" t="b">
        <v>0</v>
      </c>
    </row>
    <row r="5" spans="1:16" x14ac:dyDescent="0.25">
      <c r="A5" s="16">
        <v>3</v>
      </c>
      <c r="B5">
        <v>-15</v>
      </c>
      <c r="C5">
        <v>1</v>
      </c>
      <c r="D5">
        <v>165.66</v>
      </c>
      <c r="E5">
        <v>34.094799999999999</v>
      </c>
      <c r="F5">
        <v>52.385300000000001</v>
      </c>
      <c r="G5">
        <v>1.7100000000000001E-2</v>
      </c>
      <c r="H5">
        <v>6.3014000000000001</v>
      </c>
      <c r="I5">
        <v>0.79969999999999997</v>
      </c>
      <c r="J5">
        <v>179.34039999999999</v>
      </c>
      <c r="L5">
        <v>0</v>
      </c>
      <c r="M5">
        <v>-0.10879999999999999</v>
      </c>
      <c r="N5">
        <v>1.8758999999999999</v>
      </c>
      <c r="O5" t="b">
        <v>1</v>
      </c>
      <c r="P5" t="b">
        <v>0</v>
      </c>
    </row>
    <row r="6" spans="1:16" x14ac:dyDescent="0.25">
      <c r="A6" s="16">
        <v>4</v>
      </c>
      <c r="B6">
        <v>-10</v>
      </c>
      <c r="C6">
        <v>1</v>
      </c>
      <c r="D6">
        <v>165.66</v>
      </c>
      <c r="E6">
        <v>34.0869</v>
      </c>
      <c r="F6">
        <v>54.926699999999997</v>
      </c>
      <c r="G6">
        <v>2.2200000000000001E-2</v>
      </c>
      <c r="H6">
        <v>6.3014000000000001</v>
      </c>
      <c r="I6">
        <v>0.68840000000000001</v>
      </c>
      <c r="J6">
        <v>179.1422</v>
      </c>
      <c r="L6">
        <v>0</v>
      </c>
      <c r="M6">
        <v>-7.9899999999999999E-2</v>
      </c>
      <c r="N6">
        <v>2.4457</v>
      </c>
      <c r="O6" t="b">
        <v>1</v>
      </c>
      <c r="P6" t="b">
        <v>0</v>
      </c>
    </row>
    <row r="7" spans="1:16" x14ac:dyDescent="0.25">
      <c r="A7" s="16">
        <v>5</v>
      </c>
      <c r="B7">
        <v>-5</v>
      </c>
      <c r="C7">
        <v>1</v>
      </c>
      <c r="D7">
        <v>165.66</v>
      </c>
      <c r="E7">
        <v>34.061100000000003</v>
      </c>
      <c r="F7">
        <v>57.085700000000003</v>
      </c>
      <c r="G7">
        <v>2.5899999999999999E-2</v>
      </c>
      <c r="H7">
        <v>6.3014000000000001</v>
      </c>
      <c r="I7">
        <v>0.69930000000000003</v>
      </c>
      <c r="J7">
        <v>178.94399999999999</v>
      </c>
      <c r="L7">
        <v>0</v>
      </c>
      <c r="M7">
        <v>-5.6599999999999998E-2</v>
      </c>
      <c r="N7">
        <v>2.8450000000000002</v>
      </c>
      <c r="O7" t="b">
        <v>1</v>
      </c>
      <c r="P7" t="b">
        <v>0</v>
      </c>
    </row>
    <row r="8" spans="1:16" x14ac:dyDescent="0.25">
      <c r="A8" s="16">
        <v>6</v>
      </c>
      <c r="B8">
        <v>0</v>
      </c>
      <c r="C8">
        <v>1</v>
      </c>
      <c r="D8">
        <v>164.30459999999999</v>
      </c>
      <c r="E8">
        <v>34.012099999999997</v>
      </c>
      <c r="F8">
        <v>58.256500000000003</v>
      </c>
      <c r="G8">
        <v>2.8799999999999999E-2</v>
      </c>
      <c r="H8">
        <v>6.2984999999999998</v>
      </c>
      <c r="I8">
        <v>0.70669999999999999</v>
      </c>
      <c r="J8">
        <v>178.7458</v>
      </c>
      <c r="L8">
        <v>0</v>
      </c>
      <c r="M8">
        <v>-3.8300000000000001E-2</v>
      </c>
      <c r="N8">
        <v>3.1654</v>
      </c>
      <c r="O8" t="b">
        <v>1</v>
      </c>
      <c r="P8" t="b">
        <v>0</v>
      </c>
    </row>
    <row r="9" spans="1:16" x14ac:dyDescent="0.25">
      <c r="A9" s="16">
        <v>7</v>
      </c>
      <c r="B9">
        <v>5</v>
      </c>
      <c r="C9">
        <v>1</v>
      </c>
      <c r="D9">
        <v>159.78659999999999</v>
      </c>
      <c r="E9">
        <v>33.830199999999998</v>
      </c>
      <c r="F9">
        <v>57.903700000000001</v>
      </c>
      <c r="G9">
        <v>2.9100000000000001E-2</v>
      </c>
      <c r="H9">
        <v>6.2888999999999999</v>
      </c>
      <c r="I9">
        <v>0.69950000000000001</v>
      </c>
      <c r="J9">
        <v>178.54759999999999</v>
      </c>
      <c r="L9">
        <v>0</v>
      </c>
      <c r="M9">
        <v>-2.5100000000000001E-2</v>
      </c>
      <c r="N9">
        <v>3.1941999999999999</v>
      </c>
      <c r="O9" t="b">
        <v>1</v>
      </c>
      <c r="P9" t="b">
        <v>0</v>
      </c>
    </row>
    <row r="10" spans="1:16" x14ac:dyDescent="0.25">
      <c r="A10" s="16">
        <v>8</v>
      </c>
      <c r="B10">
        <v>-29</v>
      </c>
      <c r="C10">
        <v>1</v>
      </c>
      <c r="D10">
        <v>165.66</v>
      </c>
      <c r="E10">
        <v>34.075800000000001</v>
      </c>
      <c r="F10">
        <v>48.146700000000003</v>
      </c>
      <c r="G10">
        <v>7.6700000000000004E-2</v>
      </c>
      <c r="H10">
        <v>6.3014000000000001</v>
      </c>
      <c r="I10">
        <v>1.1028</v>
      </c>
      <c r="J10">
        <v>160.9134</v>
      </c>
      <c r="K10">
        <v>1.75</v>
      </c>
      <c r="L10">
        <v>1</v>
      </c>
      <c r="M10">
        <v>-0.15210000000000001</v>
      </c>
      <c r="N10">
        <v>8.4276999999999997</v>
      </c>
      <c r="O10" t="b">
        <v>1</v>
      </c>
      <c r="P10" t="b">
        <v>0</v>
      </c>
    </row>
    <row r="11" spans="1:16" x14ac:dyDescent="0.25">
      <c r="A11" s="16">
        <v>9</v>
      </c>
      <c r="B11">
        <v>-25</v>
      </c>
      <c r="C11">
        <v>1</v>
      </c>
      <c r="D11">
        <v>165.66</v>
      </c>
      <c r="E11">
        <v>34.0824</v>
      </c>
      <c r="F11">
        <v>48.123800000000003</v>
      </c>
      <c r="G11">
        <v>5.4699999999999999E-2</v>
      </c>
      <c r="H11">
        <v>6.3014000000000001</v>
      </c>
      <c r="I11">
        <v>1.0132000000000001</v>
      </c>
      <c r="J11">
        <v>167.67179999999999</v>
      </c>
      <c r="K11">
        <v>1.8976999999999999</v>
      </c>
      <c r="L11">
        <v>1</v>
      </c>
      <c r="M11">
        <v>-0.15679999999999999</v>
      </c>
      <c r="N11">
        <v>6.0084999999999997</v>
      </c>
      <c r="O11" t="b">
        <v>1</v>
      </c>
      <c r="P11" t="b">
        <v>0</v>
      </c>
    </row>
    <row r="12" spans="1:16" x14ac:dyDescent="0.25">
      <c r="A12" s="16">
        <v>10</v>
      </c>
      <c r="B12">
        <v>-20</v>
      </c>
      <c r="C12">
        <v>1</v>
      </c>
      <c r="D12">
        <v>165.66</v>
      </c>
      <c r="E12">
        <v>34.091200000000001</v>
      </c>
      <c r="F12">
        <v>49.961500000000001</v>
      </c>
      <c r="G12">
        <v>3.9899999999999998E-2</v>
      </c>
      <c r="H12">
        <v>6.3014000000000001</v>
      </c>
      <c r="I12">
        <v>0.91539999999999999</v>
      </c>
      <c r="J12">
        <v>172.4992</v>
      </c>
      <c r="K12">
        <v>2.2490000000000001</v>
      </c>
      <c r="L12">
        <v>1</v>
      </c>
      <c r="M12">
        <v>-0.13469999999999999</v>
      </c>
      <c r="N12">
        <v>4.3818999999999999</v>
      </c>
      <c r="O12" t="b">
        <v>1</v>
      </c>
      <c r="P12" t="b">
        <v>0</v>
      </c>
    </row>
    <row r="13" spans="1:16" x14ac:dyDescent="0.25">
      <c r="A13" s="16">
        <v>11</v>
      </c>
      <c r="B13">
        <v>-15</v>
      </c>
      <c r="C13">
        <v>1</v>
      </c>
      <c r="D13">
        <v>165.66</v>
      </c>
      <c r="E13">
        <v>34.094799999999999</v>
      </c>
      <c r="F13">
        <v>52.6233</v>
      </c>
      <c r="G13">
        <v>4.3799999999999999E-2</v>
      </c>
      <c r="H13">
        <v>6.3014000000000001</v>
      </c>
      <c r="I13">
        <v>0.80079999999999996</v>
      </c>
      <c r="J13">
        <v>172.30869999999999</v>
      </c>
      <c r="K13">
        <v>2.6002000000000001</v>
      </c>
      <c r="L13">
        <v>1</v>
      </c>
      <c r="M13">
        <v>-0.1012</v>
      </c>
      <c r="N13">
        <v>4.8197999999999999</v>
      </c>
      <c r="O13" t="b">
        <v>1</v>
      </c>
      <c r="P13" t="b">
        <v>0</v>
      </c>
    </row>
    <row r="14" spans="1:16" x14ac:dyDescent="0.25">
      <c r="A14" s="16">
        <v>12</v>
      </c>
      <c r="B14">
        <v>-10</v>
      </c>
      <c r="C14">
        <v>1</v>
      </c>
      <c r="D14">
        <v>165.66</v>
      </c>
      <c r="E14">
        <v>34.0869</v>
      </c>
      <c r="F14">
        <v>55.183399999999999</v>
      </c>
      <c r="G14">
        <v>4.82E-2</v>
      </c>
      <c r="H14">
        <v>6.3014000000000001</v>
      </c>
      <c r="I14">
        <v>0.68810000000000004</v>
      </c>
      <c r="J14">
        <v>172.1183</v>
      </c>
      <c r="K14">
        <v>2.9510999999999998</v>
      </c>
      <c r="L14">
        <v>1</v>
      </c>
      <c r="M14">
        <v>-7.2700000000000001E-2</v>
      </c>
      <c r="N14">
        <v>5.3003999999999998</v>
      </c>
      <c r="O14" t="b">
        <v>1</v>
      </c>
      <c r="P14" t="b">
        <v>0</v>
      </c>
    </row>
    <row r="15" spans="1:16" x14ac:dyDescent="0.25">
      <c r="A15" s="16">
        <v>13</v>
      </c>
      <c r="B15">
        <v>-5</v>
      </c>
      <c r="C15">
        <v>1</v>
      </c>
      <c r="D15">
        <v>165.66</v>
      </c>
      <c r="E15">
        <v>34.061100000000003</v>
      </c>
      <c r="F15">
        <v>57.359200000000001</v>
      </c>
      <c r="G15">
        <v>5.21E-2</v>
      </c>
      <c r="H15">
        <v>6.3014000000000001</v>
      </c>
      <c r="I15">
        <v>0.69940000000000002</v>
      </c>
      <c r="J15">
        <v>171.92789999999999</v>
      </c>
      <c r="K15">
        <v>3.3018999999999998</v>
      </c>
      <c r="L15">
        <v>1</v>
      </c>
      <c r="M15">
        <v>-4.9399999999999999E-2</v>
      </c>
      <c r="N15">
        <v>5.7225000000000001</v>
      </c>
      <c r="O15" t="b">
        <v>1</v>
      </c>
      <c r="P15" t="b">
        <v>0</v>
      </c>
    </row>
    <row r="16" spans="1:16" x14ac:dyDescent="0.25">
      <c r="A16" s="16">
        <v>14</v>
      </c>
      <c r="B16">
        <v>0</v>
      </c>
      <c r="C16">
        <v>1</v>
      </c>
      <c r="D16">
        <v>164.30459999999999</v>
      </c>
      <c r="E16">
        <v>34.012099999999997</v>
      </c>
      <c r="F16">
        <v>58.523699999999998</v>
      </c>
      <c r="G16">
        <v>5.6000000000000001E-2</v>
      </c>
      <c r="H16">
        <v>6.2984999999999998</v>
      </c>
      <c r="I16">
        <v>0.70679999999999998</v>
      </c>
      <c r="J16">
        <v>171.73740000000001</v>
      </c>
      <c r="K16">
        <v>3.6526999999999998</v>
      </c>
      <c r="L16">
        <v>1</v>
      </c>
      <c r="M16">
        <v>-3.1099999999999999E-2</v>
      </c>
      <c r="N16">
        <v>6.1570999999999998</v>
      </c>
      <c r="O16" t="b">
        <v>1</v>
      </c>
      <c r="P16" t="b">
        <v>0</v>
      </c>
    </row>
    <row r="17" spans="1:16" x14ac:dyDescent="0.25">
      <c r="A17" s="16">
        <v>15</v>
      </c>
      <c r="B17">
        <v>5</v>
      </c>
      <c r="C17">
        <v>1</v>
      </c>
      <c r="D17">
        <v>159.78659999999999</v>
      </c>
      <c r="E17">
        <v>33.830199999999998</v>
      </c>
      <c r="F17">
        <v>58.0319</v>
      </c>
      <c r="G17">
        <v>5.79E-2</v>
      </c>
      <c r="H17">
        <v>6.2888999999999999</v>
      </c>
      <c r="I17">
        <v>0.6996</v>
      </c>
      <c r="J17">
        <v>171.23410000000001</v>
      </c>
      <c r="K17">
        <v>3.7452999999999999</v>
      </c>
      <c r="L17">
        <v>1</v>
      </c>
      <c r="M17">
        <v>-1.7899999999999999E-2</v>
      </c>
      <c r="N17">
        <v>6.3657000000000004</v>
      </c>
      <c r="O17" t="b">
        <v>1</v>
      </c>
      <c r="P17" t="b">
        <v>0</v>
      </c>
    </row>
    <row r="18" spans="1:16" x14ac:dyDescent="0.25">
      <c r="A18" s="16">
        <v>16</v>
      </c>
      <c r="B18">
        <v>-29</v>
      </c>
      <c r="C18">
        <v>1</v>
      </c>
      <c r="D18">
        <v>165.66</v>
      </c>
      <c r="E18">
        <v>34.075800000000001</v>
      </c>
      <c r="F18">
        <v>48.344700000000003</v>
      </c>
      <c r="G18">
        <v>9.5600000000000004E-2</v>
      </c>
      <c r="H18">
        <v>6.3014000000000001</v>
      </c>
      <c r="I18">
        <v>1.1015999999999999</v>
      </c>
      <c r="J18">
        <v>156.10550000000001</v>
      </c>
      <c r="K18">
        <v>0</v>
      </c>
      <c r="L18">
        <v>2</v>
      </c>
      <c r="M18">
        <v>-0.1522</v>
      </c>
      <c r="N18">
        <v>10.506399999999999</v>
      </c>
      <c r="O18" t="b">
        <v>1</v>
      </c>
      <c r="P18" t="b">
        <v>0</v>
      </c>
    </row>
    <row r="19" spans="1:16" x14ac:dyDescent="0.25">
      <c r="A19" s="16">
        <v>17</v>
      </c>
      <c r="B19">
        <v>-25</v>
      </c>
      <c r="C19">
        <v>1</v>
      </c>
      <c r="D19">
        <v>165.66</v>
      </c>
      <c r="E19">
        <v>34.0824</v>
      </c>
      <c r="F19">
        <v>48.201099999999997</v>
      </c>
      <c r="G19">
        <v>7.4800000000000005E-2</v>
      </c>
      <c r="H19">
        <v>6.3014000000000001</v>
      </c>
      <c r="I19">
        <v>1.0125</v>
      </c>
      <c r="J19">
        <v>162.52510000000001</v>
      </c>
      <c r="K19">
        <v>0</v>
      </c>
      <c r="L19">
        <v>2</v>
      </c>
      <c r="M19">
        <v>-0.15659999999999999</v>
      </c>
      <c r="N19">
        <v>8.2279999999999998</v>
      </c>
      <c r="O19" t="b">
        <v>1</v>
      </c>
      <c r="P19" t="b">
        <v>0</v>
      </c>
    </row>
    <row r="20" spans="1:16" x14ac:dyDescent="0.25">
      <c r="A20" s="16">
        <v>18</v>
      </c>
      <c r="B20">
        <v>-20</v>
      </c>
      <c r="C20">
        <v>1</v>
      </c>
      <c r="D20">
        <v>165.66</v>
      </c>
      <c r="E20">
        <v>34.091200000000001</v>
      </c>
      <c r="F20">
        <v>50.015099999999997</v>
      </c>
      <c r="G20">
        <v>6.1800000000000001E-2</v>
      </c>
      <c r="H20">
        <v>6.3014000000000001</v>
      </c>
      <c r="I20">
        <v>0.91379999999999995</v>
      </c>
      <c r="J20">
        <v>166.85319999999999</v>
      </c>
      <c r="K20">
        <v>0</v>
      </c>
      <c r="L20">
        <v>2</v>
      </c>
      <c r="M20">
        <v>-0.13289999999999999</v>
      </c>
      <c r="N20">
        <v>6.7991999999999999</v>
      </c>
      <c r="O20" t="b">
        <v>1</v>
      </c>
      <c r="P20" t="b">
        <v>0</v>
      </c>
    </row>
    <row r="21" spans="1:16" x14ac:dyDescent="0.25">
      <c r="A21" s="16">
        <v>19</v>
      </c>
      <c r="B21">
        <v>-15</v>
      </c>
      <c r="C21">
        <v>1</v>
      </c>
      <c r="D21">
        <v>165.66</v>
      </c>
      <c r="E21">
        <v>34.094799999999999</v>
      </c>
      <c r="F21">
        <v>52.804299999999998</v>
      </c>
      <c r="G21">
        <v>6.7199999999999996E-2</v>
      </c>
      <c r="H21">
        <v>6.3014000000000001</v>
      </c>
      <c r="I21">
        <v>0.80100000000000005</v>
      </c>
      <c r="J21">
        <v>166.28559999999999</v>
      </c>
      <c r="K21">
        <v>0</v>
      </c>
      <c r="L21">
        <v>2</v>
      </c>
      <c r="M21">
        <v>-9.7699999999999995E-2</v>
      </c>
      <c r="N21">
        <v>7.39</v>
      </c>
      <c r="O21" t="b">
        <v>1</v>
      </c>
      <c r="P21" t="b">
        <v>0</v>
      </c>
    </row>
    <row r="22" spans="1:16" x14ac:dyDescent="0.25">
      <c r="A22" s="16">
        <v>20</v>
      </c>
      <c r="B22">
        <v>-10</v>
      </c>
      <c r="C22">
        <v>1</v>
      </c>
      <c r="D22">
        <v>165.66</v>
      </c>
      <c r="E22">
        <v>34.0869</v>
      </c>
      <c r="F22">
        <v>55.474299999999999</v>
      </c>
      <c r="G22">
        <v>7.22E-2</v>
      </c>
      <c r="H22">
        <v>6.3014000000000001</v>
      </c>
      <c r="I22">
        <v>0.68740000000000001</v>
      </c>
      <c r="J22">
        <v>165.71690000000001</v>
      </c>
      <c r="K22">
        <v>0</v>
      </c>
      <c r="L22">
        <v>2</v>
      </c>
      <c r="M22">
        <v>-6.7900000000000002E-2</v>
      </c>
      <c r="N22">
        <v>7.9387999999999996</v>
      </c>
      <c r="O22" t="b">
        <v>1</v>
      </c>
      <c r="P22" t="b">
        <v>0</v>
      </c>
    </row>
    <row r="23" spans="1:16" x14ac:dyDescent="0.25">
      <c r="A23" s="16">
        <v>21</v>
      </c>
      <c r="B23">
        <v>-5</v>
      </c>
      <c r="C23">
        <v>1</v>
      </c>
      <c r="D23">
        <v>165.66</v>
      </c>
      <c r="E23">
        <v>34.061100000000003</v>
      </c>
      <c r="F23">
        <v>57.772799999999997</v>
      </c>
      <c r="G23">
        <v>7.7600000000000002E-2</v>
      </c>
      <c r="H23">
        <v>6.3014000000000001</v>
      </c>
      <c r="I23">
        <v>0.69950000000000001</v>
      </c>
      <c r="J23">
        <v>165.1474</v>
      </c>
      <c r="K23">
        <v>0</v>
      </c>
      <c r="L23">
        <v>2</v>
      </c>
      <c r="M23">
        <v>-4.3400000000000001E-2</v>
      </c>
      <c r="N23">
        <v>8.5340000000000007</v>
      </c>
      <c r="O23" t="b">
        <v>1</v>
      </c>
      <c r="P23" t="b">
        <v>0</v>
      </c>
    </row>
    <row r="24" spans="1:16" x14ac:dyDescent="0.25">
      <c r="A24" s="16">
        <v>22</v>
      </c>
      <c r="B24">
        <v>0</v>
      </c>
      <c r="C24">
        <v>1</v>
      </c>
      <c r="D24">
        <v>164.30459999999999</v>
      </c>
      <c r="E24">
        <v>34.012099999999997</v>
      </c>
      <c r="F24">
        <v>59.0107</v>
      </c>
      <c r="G24">
        <v>8.3799999999999999E-2</v>
      </c>
      <c r="H24">
        <v>6.2984999999999998</v>
      </c>
      <c r="I24">
        <v>0.70679999999999998</v>
      </c>
      <c r="J24">
        <v>164.577</v>
      </c>
      <c r="K24">
        <v>0</v>
      </c>
      <c r="L24">
        <v>2</v>
      </c>
      <c r="M24">
        <v>-2.4199999999999999E-2</v>
      </c>
      <c r="N24">
        <v>9.2152999999999992</v>
      </c>
      <c r="O24" t="b">
        <v>1</v>
      </c>
      <c r="P24" t="b">
        <v>0</v>
      </c>
    </row>
    <row r="25" spans="1:16" x14ac:dyDescent="0.25">
      <c r="A25" s="16">
        <v>23</v>
      </c>
      <c r="B25">
        <v>5</v>
      </c>
      <c r="C25">
        <v>1</v>
      </c>
      <c r="D25">
        <v>159.78659999999999</v>
      </c>
      <c r="E25">
        <v>33.830199999999998</v>
      </c>
      <c r="F25">
        <v>58.373600000000003</v>
      </c>
      <c r="G25">
        <v>8.5400000000000004E-2</v>
      </c>
      <c r="H25">
        <v>6.2888999999999999</v>
      </c>
      <c r="I25">
        <v>0.69950000000000001</v>
      </c>
      <c r="J25">
        <v>164.23689999999999</v>
      </c>
      <c r="K25">
        <v>0</v>
      </c>
      <c r="L25">
        <v>2</v>
      </c>
      <c r="M25">
        <v>-1.11E-2</v>
      </c>
      <c r="N25">
        <v>9.3897999999999993</v>
      </c>
      <c r="O25" t="b">
        <v>1</v>
      </c>
      <c r="P2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tabSelected="1" workbookViewId="0">
      <selection activeCell="H36" sqref="H36"/>
    </sheetView>
  </sheetViews>
  <sheetFormatPr defaultRowHeight="15" x14ac:dyDescent="0.25"/>
  <sheetData>
    <row r="1" spans="1:16" x14ac:dyDescent="0.25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 x14ac:dyDescent="0.25">
      <c r="A2" s="16">
        <v>0</v>
      </c>
      <c r="B2">
        <v>-29</v>
      </c>
      <c r="C2">
        <v>0.97</v>
      </c>
      <c r="D2">
        <v>160.17509999999999</v>
      </c>
      <c r="E2">
        <v>33.968200000000003</v>
      </c>
      <c r="F2">
        <v>46.477600000000002</v>
      </c>
      <c r="G2">
        <v>4.0399999999999998E-2</v>
      </c>
      <c r="H2">
        <v>6.2896999999999998</v>
      </c>
      <c r="I2">
        <v>1.4857</v>
      </c>
      <c r="J2">
        <v>167.48</v>
      </c>
      <c r="L2">
        <v>0</v>
      </c>
      <c r="M2">
        <v>-0.16300000000000001</v>
      </c>
      <c r="N2">
        <v>4.4413999999999998</v>
      </c>
      <c r="O2" t="b">
        <v>1</v>
      </c>
      <c r="P2" t="b">
        <v>1</v>
      </c>
    </row>
    <row r="3" spans="1:16" x14ac:dyDescent="0.25">
      <c r="A3" s="16">
        <v>1</v>
      </c>
      <c r="B3">
        <v>-25</v>
      </c>
      <c r="C3">
        <v>1.03</v>
      </c>
      <c r="D3">
        <v>170.52199999999999</v>
      </c>
      <c r="E3">
        <v>33.996600000000001</v>
      </c>
      <c r="F3">
        <v>48.893000000000001</v>
      </c>
      <c r="G3">
        <v>4.0500000000000001E-2</v>
      </c>
      <c r="H3">
        <v>6.3117000000000001</v>
      </c>
      <c r="I3">
        <v>0.7752</v>
      </c>
      <c r="J3">
        <v>174.51419999999999</v>
      </c>
      <c r="L3">
        <v>0</v>
      </c>
      <c r="M3">
        <v>-0.1603</v>
      </c>
      <c r="N3">
        <v>4.4470000000000001</v>
      </c>
      <c r="O3" t="b">
        <v>1</v>
      </c>
      <c r="P3" t="b">
        <v>1</v>
      </c>
    </row>
    <row r="4" spans="1:16" x14ac:dyDescent="0.25">
      <c r="A4" s="16">
        <v>2</v>
      </c>
      <c r="B4">
        <v>-20</v>
      </c>
      <c r="C4">
        <v>1.07</v>
      </c>
      <c r="D4">
        <v>176.83949999999999</v>
      </c>
      <c r="E4">
        <v>33.5565</v>
      </c>
      <c r="F4">
        <v>52.1935</v>
      </c>
      <c r="G4">
        <v>4.0300000000000002E-2</v>
      </c>
      <c r="H4">
        <v>6.3250999999999999</v>
      </c>
      <c r="I4">
        <v>0.71319999999999995</v>
      </c>
      <c r="J4">
        <v>179.5386</v>
      </c>
      <c r="L4">
        <v>0</v>
      </c>
      <c r="M4">
        <v>-0.13350000000000001</v>
      </c>
      <c r="N4">
        <v>4.4355000000000002</v>
      </c>
      <c r="O4" t="b">
        <v>1</v>
      </c>
      <c r="P4" t="b">
        <v>1</v>
      </c>
    </row>
    <row r="5" spans="1:16" x14ac:dyDescent="0.25">
      <c r="A5" s="16">
        <v>3</v>
      </c>
      <c r="B5">
        <v>-15</v>
      </c>
      <c r="C5">
        <v>1.06</v>
      </c>
      <c r="D5">
        <v>175.01070000000001</v>
      </c>
      <c r="E5">
        <v>33.735199999999999</v>
      </c>
      <c r="F5">
        <v>54.552799999999998</v>
      </c>
      <c r="G5">
        <v>4.0300000000000002E-2</v>
      </c>
      <c r="H5">
        <v>6.3212000000000002</v>
      </c>
      <c r="I5">
        <v>0.71830000000000005</v>
      </c>
      <c r="J5">
        <v>179.34039999999999</v>
      </c>
      <c r="L5">
        <v>0</v>
      </c>
      <c r="M5">
        <v>-0.10150000000000001</v>
      </c>
      <c r="N5">
        <v>4.4344999999999999</v>
      </c>
      <c r="O5" t="b">
        <v>1</v>
      </c>
      <c r="P5" t="b">
        <v>1</v>
      </c>
    </row>
    <row r="6" spans="1:16" x14ac:dyDescent="0.25">
      <c r="A6" s="16">
        <v>4</v>
      </c>
      <c r="B6">
        <v>-10</v>
      </c>
      <c r="C6">
        <v>1.04</v>
      </c>
      <c r="D6">
        <v>172.95859999999999</v>
      </c>
      <c r="E6">
        <v>33.878399999999999</v>
      </c>
      <c r="F6">
        <v>56.665100000000002</v>
      </c>
      <c r="G6">
        <v>4.1099999999999998E-2</v>
      </c>
      <c r="H6">
        <v>6.3169000000000004</v>
      </c>
      <c r="I6">
        <v>0.72070000000000001</v>
      </c>
      <c r="J6">
        <v>179.1422</v>
      </c>
      <c r="L6">
        <v>0</v>
      </c>
      <c r="M6">
        <v>-7.4099999999999999E-2</v>
      </c>
      <c r="N6">
        <v>4.5213000000000001</v>
      </c>
      <c r="O6" t="b">
        <v>1</v>
      </c>
      <c r="P6" t="b">
        <v>1</v>
      </c>
    </row>
    <row r="7" spans="1:16" x14ac:dyDescent="0.25">
      <c r="A7" s="16">
        <v>5</v>
      </c>
      <c r="B7">
        <v>-5</v>
      </c>
      <c r="C7">
        <v>1.04</v>
      </c>
      <c r="D7">
        <v>171.59870000000001</v>
      </c>
      <c r="E7">
        <v>33.9283</v>
      </c>
      <c r="F7">
        <v>58.435600000000001</v>
      </c>
      <c r="G7">
        <v>4.0099999999999997E-2</v>
      </c>
      <c r="H7">
        <v>6.3140000000000001</v>
      </c>
      <c r="I7">
        <v>0.73060000000000003</v>
      </c>
      <c r="J7">
        <v>178.94399999999999</v>
      </c>
      <c r="L7">
        <v>0</v>
      </c>
      <c r="M7">
        <v>-5.2400000000000002E-2</v>
      </c>
      <c r="N7">
        <v>4.4069000000000003</v>
      </c>
      <c r="O7" t="b">
        <v>1</v>
      </c>
      <c r="P7" t="b">
        <v>1</v>
      </c>
    </row>
    <row r="8" spans="1:16" x14ac:dyDescent="0.25">
      <c r="A8" s="16">
        <v>6</v>
      </c>
      <c r="B8">
        <v>0</v>
      </c>
      <c r="C8">
        <v>1.03</v>
      </c>
      <c r="D8">
        <v>168.94069999999999</v>
      </c>
      <c r="E8">
        <v>33.933500000000002</v>
      </c>
      <c r="F8">
        <v>59.266500000000001</v>
      </c>
      <c r="G8">
        <v>0.04</v>
      </c>
      <c r="H8">
        <v>6.3083</v>
      </c>
      <c r="I8">
        <v>0.73129999999999995</v>
      </c>
      <c r="J8">
        <v>178.7458</v>
      </c>
      <c r="L8">
        <v>0</v>
      </c>
      <c r="M8">
        <v>-3.5299999999999998E-2</v>
      </c>
      <c r="N8">
        <v>4.4009</v>
      </c>
      <c r="O8" t="b">
        <v>1</v>
      </c>
      <c r="P8" t="b">
        <v>1</v>
      </c>
    </row>
    <row r="9" spans="1:16" x14ac:dyDescent="0.25">
      <c r="A9" s="16">
        <v>7</v>
      </c>
      <c r="B9">
        <v>5</v>
      </c>
      <c r="C9">
        <v>1.03</v>
      </c>
      <c r="D9">
        <v>164.1893</v>
      </c>
      <c r="E9">
        <v>33.756</v>
      </c>
      <c r="F9">
        <v>58.748100000000001</v>
      </c>
      <c r="G9">
        <v>3.9899999999999998E-2</v>
      </c>
      <c r="H9">
        <v>6.2983000000000002</v>
      </c>
      <c r="I9">
        <v>0.72319999999999995</v>
      </c>
      <c r="J9">
        <v>178.54759999999999</v>
      </c>
      <c r="L9">
        <v>0</v>
      </c>
      <c r="M9">
        <v>-2.24E-2</v>
      </c>
      <c r="N9">
        <v>4.3918999999999997</v>
      </c>
      <c r="O9" t="b">
        <v>1</v>
      </c>
      <c r="P9" t="b">
        <v>1</v>
      </c>
    </row>
    <row r="10" spans="1:16" x14ac:dyDescent="0.25">
      <c r="A10" s="16">
        <v>8</v>
      </c>
      <c r="B10">
        <v>-29</v>
      </c>
      <c r="C10">
        <v>0.88</v>
      </c>
      <c r="D10">
        <v>146.32149999999999</v>
      </c>
      <c r="E10">
        <v>33.097200000000001</v>
      </c>
      <c r="F10">
        <v>43.850299999999997</v>
      </c>
      <c r="G10">
        <v>4.0500000000000001E-2</v>
      </c>
      <c r="H10">
        <v>6.2603</v>
      </c>
      <c r="I10">
        <v>2.4954999999999998</v>
      </c>
      <c r="J10">
        <v>159.34350000000001</v>
      </c>
      <c r="K10">
        <v>1.75</v>
      </c>
      <c r="L10">
        <v>1</v>
      </c>
      <c r="M10">
        <v>-0.1638</v>
      </c>
      <c r="N10">
        <v>4.4509999999999996</v>
      </c>
      <c r="O10" t="b">
        <v>1</v>
      </c>
      <c r="P10" t="b">
        <v>1</v>
      </c>
    </row>
    <row r="11" spans="1:16" x14ac:dyDescent="0.25">
      <c r="A11" s="16">
        <v>9</v>
      </c>
      <c r="B11">
        <v>-25</v>
      </c>
      <c r="C11">
        <v>0.94</v>
      </c>
      <c r="D11">
        <v>155.53749999999999</v>
      </c>
      <c r="E11">
        <v>33.756999999999998</v>
      </c>
      <c r="F11">
        <v>46.0242</v>
      </c>
      <c r="G11">
        <v>3.9199999999999999E-2</v>
      </c>
      <c r="H11">
        <v>6.2798999999999996</v>
      </c>
      <c r="I11">
        <v>1.7177</v>
      </c>
      <c r="J11">
        <v>166.036</v>
      </c>
      <c r="K11">
        <v>1.8976999999999999</v>
      </c>
      <c r="L11">
        <v>1</v>
      </c>
      <c r="M11">
        <v>-0.1618</v>
      </c>
      <c r="N11">
        <v>4.3121999999999998</v>
      </c>
      <c r="O11" t="b">
        <v>1</v>
      </c>
      <c r="P11" t="b">
        <v>1</v>
      </c>
    </row>
    <row r="12" spans="1:16" x14ac:dyDescent="0.25">
      <c r="A12" s="16">
        <v>10</v>
      </c>
      <c r="B12">
        <v>-20</v>
      </c>
      <c r="C12">
        <v>0.98</v>
      </c>
      <c r="D12">
        <v>162.50139999999999</v>
      </c>
      <c r="E12">
        <v>34.051900000000003</v>
      </c>
      <c r="F12">
        <v>49.332999999999998</v>
      </c>
      <c r="G12">
        <v>3.9199999999999999E-2</v>
      </c>
      <c r="H12">
        <v>6.2946999999999997</v>
      </c>
      <c r="I12">
        <v>1.0660000000000001</v>
      </c>
      <c r="J12">
        <v>170.94030000000001</v>
      </c>
      <c r="K12">
        <v>2.2490000000000001</v>
      </c>
      <c r="L12">
        <v>1</v>
      </c>
      <c r="M12">
        <v>-0.1351</v>
      </c>
      <c r="N12">
        <v>4.3094000000000001</v>
      </c>
      <c r="O12" t="b">
        <v>1</v>
      </c>
      <c r="P12" t="b">
        <v>1</v>
      </c>
    </row>
    <row r="13" spans="1:16" x14ac:dyDescent="0.25">
      <c r="A13" s="16">
        <v>11</v>
      </c>
      <c r="B13">
        <v>-15</v>
      </c>
      <c r="C13">
        <v>0.98</v>
      </c>
      <c r="D13">
        <v>162.09520000000001</v>
      </c>
      <c r="E13">
        <v>34.045900000000003</v>
      </c>
      <c r="F13">
        <v>51.823799999999999</v>
      </c>
      <c r="G13">
        <v>4.0500000000000001E-2</v>
      </c>
      <c r="H13">
        <v>6.2938000000000001</v>
      </c>
      <c r="I13">
        <v>0.98519999999999996</v>
      </c>
      <c r="J13">
        <v>170.95419999999999</v>
      </c>
      <c r="K13">
        <v>2.6002000000000001</v>
      </c>
      <c r="L13">
        <v>1</v>
      </c>
      <c r="M13">
        <v>-0.1026</v>
      </c>
      <c r="N13">
        <v>4.4474999999999998</v>
      </c>
      <c r="O13" t="b">
        <v>1</v>
      </c>
      <c r="P13" t="b">
        <v>1</v>
      </c>
    </row>
    <row r="14" spans="1:16" x14ac:dyDescent="0.25">
      <c r="A14" s="16">
        <v>12</v>
      </c>
      <c r="B14">
        <v>-10</v>
      </c>
      <c r="C14">
        <v>0.97</v>
      </c>
      <c r="D14">
        <v>160.19229999999999</v>
      </c>
      <c r="E14">
        <v>33.979799999999997</v>
      </c>
      <c r="F14">
        <v>53.949100000000001</v>
      </c>
      <c r="G14">
        <v>4.0500000000000001E-2</v>
      </c>
      <c r="H14">
        <v>6.2897999999999996</v>
      </c>
      <c r="I14">
        <v>0.94679999999999997</v>
      </c>
      <c r="J14">
        <v>171.00149999999999</v>
      </c>
      <c r="K14">
        <v>2.9510999999999998</v>
      </c>
      <c r="L14">
        <v>1</v>
      </c>
      <c r="M14">
        <v>-7.5300000000000006E-2</v>
      </c>
      <c r="N14">
        <v>4.4535</v>
      </c>
      <c r="O14" t="b">
        <v>1</v>
      </c>
      <c r="P14" t="b">
        <v>1</v>
      </c>
    </row>
    <row r="15" spans="1:16" x14ac:dyDescent="0.25">
      <c r="A15" s="16">
        <v>13</v>
      </c>
      <c r="B15">
        <v>-5</v>
      </c>
      <c r="C15">
        <v>0.97</v>
      </c>
      <c r="D15">
        <v>160.01820000000001</v>
      </c>
      <c r="E15">
        <v>33.947800000000001</v>
      </c>
      <c r="F15">
        <v>55.9895</v>
      </c>
      <c r="G15">
        <v>4.0399999999999998E-2</v>
      </c>
      <c r="H15">
        <v>6.2893999999999997</v>
      </c>
      <c r="I15">
        <v>0.80789999999999995</v>
      </c>
      <c r="J15">
        <v>171.09139999999999</v>
      </c>
      <c r="K15">
        <v>3.3018999999999998</v>
      </c>
      <c r="L15">
        <v>1</v>
      </c>
      <c r="M15">
        <v>-5.2999999999999999E-2</v>
      </c>
      <c r="N15">
        <v>4.4454000000000002</v>
      </c>
      <c r="O15" t="b">
        <v>1</v>
      </c>
      <c r="P15" t="b">
        <v>1</v>
      </c>
    </row>
    <row r="16" spans="1:16" x14ac:dyDescent="0.25">
      <c r="A16" s="16">
        <v>14</v>
      </c>
      <c r="B16">
        <v>0</v>
      </c>
      <c r="C16">
        <v>0.96</v>
      </c>
      <c r="D16">
        <v>158.26750000000001</v>
      </c>
      <c r="E16">
        <v>33.882199999999997</v>
      </c>
      <c r="F16">
        <v>57.077199999999998</v>
      </c>
      <c r="G16">
        <v>4.0399999999999998E-2</v>
      </c>
      <c r="H16">
        <v>6.2857000000000003</v>
      </c>
      <c r="I16">
        <v>0.77529999999999999</v>
      </c>
      <c r="J16">
        <v>171.23689999999999</v>
      </c>
      <c r="K16">
        <v>3.6526999999999998</v>
      </c>
      <c r="L16">
        <v>1</v>
      </c>
      <c r="M16">
        <v>-3.56E-2</v>
      </c>
      <c r="N16">
        <v>4.4424999999999999</v>
      </c>
      <c r="O16" t="b">
        <v>1</v>
      </c>
      <c r="P16" t="b">
        <v>1</v>
      </c>
    </row>
    <row r="17" spans="1:16" x14ac:dyDescent="0.25">
      <c r="A17" s="16">
        <v>15</v>
      </c>
      <c r="B17">
        <v>5</v>
      </c>
      <c r="C17">
        <v>0.96</v>
      </c>
      <c r="D17">
        <v>154.09819999999999</v>
      </c>
      <c r="E17">
        <v>33.708199999999998</v>
      </c>
      <c r="F17">
        <v>56.803699999999999</v>
      </c>
      <c r="G17">
        <v>4.0300000000000002E-2</v>
      </c>
      <c r="H17">
        <v>6.2767999999999997</v>
      </c>
      <c r="I17">
        <v>0.84560000000000002</v>
      </c>
      <c r="J17">
        <v>171.15039999999999</v>
      </c>
      <c r="K17">
        <v>3.7452999999999999</v>
      </c>
      <c r="L17">
        <v>1</v>
      </c>
      <c r="M17">
        <v>-2.2499999999999999E-2</v>
      </c>
      <c r="N17">
        <v>4.4337999999999997</v>
      </c>
      <c r="O17" t="b">
        <v>1</v>
      </c>
      <c r="P17" t="b">
        <v>1</v>
      </c>
    </row>
    <row r="18" spans="1:16" x14ac:dyDescent="0.25">
      <c r="A18" s="16">
        <v>16</v>
      </c>
      <c r="B18">
        <v>-29</v>
      </c>
      <c r="C18">
        <v>0.85</v>
      </c>
      <c r="D18">
        <v>140.91409999999999</v>
      </c>
      <c r="E18">
        <v>32.637999999999998</v>
      </c>
      <c r="F18">
        <v>42.511899999999997</v>
      </c>
      <c r="G18">
        <v>4.0500000000000001E-2</v>
      </c>
      <c r="H18">
        <v>6.2488999999999999</v>
      </c>
      <c r="I18">
        <v>2.6585999999999999</v>
      </c>
      <c r="J18">
        <v>156.10550000000001</v>
      </c>
      <c r="K18">
        <v>0</v>
      </c>
      <c r="L18">
        <v>2</v>
      </c>
      <c r="M18">
        <v>-0.16980000000000001</v>
      </c>
      <c r="N18">
        <v>4.4488000000000003</v>
      </c>
      <c r="O18" t="b">
        <v>1</v>
      </c>
      <c r="P18" t="b">
        <v>1</v>
      </c>
    </row>
    <row r="19" spans="1:16" x14ac:dyDescent="0.25">
      <c r="A19" s="16">
        <v>17</v>
      </c>
      <c r="B19">
        <v>-25</v>
      </c>
      <c r="C19">
        <v>0.9</v>
      </c>
      <c r="D19">
        <v>149.8673</v>
      </c>
      <c r="E19">
        <v>33.380699999999997</v>
      </c>
      <c r="F19">
        <v>44.640700000000002</v>
      </c>
      <c r="G19">
        <v>4.0599999999999997E-2</v>
      </c>
      <c r="H19">
        <v>6.2679</v>
      </c>
      <c r="I19">
        <v>2.1987000000000001</v>
      </c>
      <c r="J19">
        <v>162.52510000000001</v>
      </c>
      <c r="K19">
        <v>0</v>
      </c>
      <c r="L19">
        <v>2</v>
      </c>
      <c r="M19">
        <v>-0.1673</v>
      </c>
      <c r="N19">
        <v>4.4585999999999997</v>
      </c>
      <c r="O19" t="b">
        <v>1</v>
      </c>
      <c r="P19" t="b">
        <v>1</v>
      </c>
    </row>
    <row r="20" spans="1:16" x14ac:dyDescent="0.25">
      <c r="A20" s="16">
        <v>18</v>
      </c>
      <c r="B20">
        <v>-20</v>
      </c>
      <c r="C20">
        <v>0.94</v>
      </c>
      <c r="D20">
        <v>156.02629999999999</v>
      </c>
      <c r="E20">
        <v>33.793100000000003</v>
      </c>
      <c r="F20">
        <v>47.802799999999998</v>
      </c>
      <c r="G20">
        <v>4.1700000000000001E-2</v>
      </c>
      <c r="H20">
        <v>6.2808999999999999</v>
      </c>
      <c r="I20">
        <v>1.5568</v>
      </c>
      <c r="J20">
        <v>166.85319999999999</v>
      </c>
      <c r="K20">
        <v>0</v>
      </c>
      <c r="L20">
        <v>2</v>
      </c>
      <c r="M20">
        <v>-0.13969999999999999</v>
      </c>
      <c r="N20">
        <v>4.5823</v>
      </c>
      <c r="O20" t="b">
        <v>1</v>
      </c>
      <c r="P20" t="b">
        <v>1</v>
      </c>
    </row>
    <row r="21" spans="1:16" x14ac:dyDescent="0.25">
      <c r="A21" s="16">
        <v>19</v>
      </c>
      <c r="B21">
        <v>-15</v>
      </c>
      <c r="C21">
        <v>0.93</v>
      </c>
      <c r="D21">
        <v>154.0932</v>
      </c>
      <c r="E21">
        <v>33.683300000000003</v>
      </c>
      <c r="F21">
        <v>49.9604</v>
      </c>
      <c r="G21">
        <v>4.0500000000000001E-2</v>
      </c>
      <c r="H21">
        <v>6.2767999999999997</v>
      </c>
      <c r="I21">
        <v>1.5317000000000001</v>
      </c>
      <c r="J21">
        <v>166.28559999999999</v>
      </c>
      <c r="K21">
        <v>0</v>
      </c>
      <c r="L21">
        <v>2</v>
      </c>
      <c r="M21">
        <v>-0.1066</v>
      </c>
      <c r="N21">
        <v>4.4511000000000003</v>
      </c>
      <c r="O21" t="b">
        <v>1</v>
      </c>
      <c r="P21" t="b">
        <v>1</v>
      </c>
    </row>
    <row r="22" spans="1:16" x14ac:dyDescent="0.25">
      <c r="A22" s="16">
        <v>20</v>
      </c>
      <c r="B22">
        <v>-10</v>
      </c>
      <c r="C22">
        <v>0.92</v>
      </c>
      <c r="D22">
        <v>151.7236</v>
      </c>
      <c r="E22">
        <v>33.518999999999998</v>
      </c>
      <c r="F22">
        <v>52.048000000000002</v>
      </c>
      <c r="G22">
        <v>4.1399999999999999E-2</v>
      </c>
      <c r="H22">
        <v>6.2717999999999998</v>
      </c>
      <c r="I22">
        <v>1.5188999999999999</v>
      </c>
      <c r="J22">
        <v>165.71690000000001</v>
      </c>
      <c r="K22">
        <v>0</v>
      </c>
      <c r="L22">
        <v>2</v>
      </c>
      <c r="M22">
        <v>-7.7899999999999997E-2</v>
      </c>
      <c r="N22">
        <v>4.5503999999999998</v>
      </c>
      <c r="O22" t="b">
        <v>1</v>
      </c>
      <c r="P22" t="b">
        <v>1</v>
      </c>
    </row>
    <row r="23" spans="1:16" x14ac:dyDescent="0.25">
      <c r="A23" s="16">
        <v>21</v>
      </c>
      <c r="B23">
        <v>-5</v>
      </c>
      <c r="C23">
        <v>0.91</v>
      </c>
      <c r="D23">
        <v>150.4178</v>
      </c>
      <c r="E23">
        <v>33.400399999999998</v>
      </c>
      <c r="F23">
        <v>53.912799999999997</v>
      </c>
      <c r="G23">
        <v>4.0500000000000001E-2</v>
      </c>
      <c r="H23">
        <v>6.2690000000000001</v>
      </c>
      <c r="I23">
        <v>1.4057999999999999</v>
      </c>
      <c r="J23">
        <v>165.1474</v>
      </c>
      <c r="K23">
        <v>0</v>
      </c>
      <c r="L23">
        <v>2</v>
      </c>
      <c r="M23">
        <v>-5.4899999999999997E-2</v>
      </c>
      <c r="N23">
        <v>4.4524999999999997</v>
      </c>
      <c r="O23" t="b">
        <v>1</v>
      </c>
      <c r="P23" t="b">
        <v>1</v>
      </c>
    </row>
    <row r="24" spans="1:16" x14ac:dyDescent="0.25">
      <c r="A24" s="16">
        <v>22</v>
      </c>
      <c r="B24">
        <v>0</v>
      </c>
      <c r="C24">
        <v>0.9</v>
      </c>
      <c r="D24">
        <v>147.96889999999999</v>
      </c>
      <c r="E24">
        <v>33.261000000000003</v>
      </c>
      <c r="F24">
        <v>54.961399999999998</v>
      </c>
      <c r="G24">
        <v>4.0399999999999998E-2</v>
      </c>
      <c r="H24">
        <v>6.2637999999999998</v>
      </c>
      <c r="I24">
        <v>1.4156</v>
      </c>
      <c r="J24">
        <v>164.577</v>
      </c>
      <c r="K24">
        <v>0</v>
      </c>
      <c r="L24">
        <v>2</v>
      </c>
      <c r="M24">
        <v>-3.6700000000000003E-2</v>
      </c>
      <c r="N24">
        <v>4.4423000000000004</v>
      </c>
      <c r="O24" t="b">
        <v>1</v>
      </c>
      <c r="P24" t="b">
        <v>1</v>
      </c>
    </row>
    <row r="25" spans="1:16" x14ac:dyDescent="0.25">
      <c r="A25" s="16">
        <v>23</v>
      </c>
      <c r="B25">
        <v>5</v>
      </c>
      <c r="C25">
        <v>0.9</v>
      </c>
      <c r="D25">
        <v>143.88</v>
      </c>
      <c r="E25">
        <v>33.081600000000002</v>
      </c>
      <c r="F25">
        <v>54.861400000000003</v>
      </c>
      <c r="G25">
        <v>4.0500000000000001E-2</v>
      </c>
      <c r="H25">
        <v>6.2552000000000003</v>
      </c>
      <c r="I25">
        <v>1.5448</v>
      </c>
      <c r="J25">
        <v>164.2251</v>
      </c>
      <c r="K25">
        <v>0</v>
      </c>
      <c r="L25">
        <v>2</v>
      </c>
      <c r="M25">
        <v>-2.3099999999999999E-2</v>
      </c>
      <c r="N25">
        <v>4.4477000000000002</v>
      </c>
      <c r="O25" t="b">
        <v>1</v>
      </c>
      <c r="P25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6"/>
  <sheetViews>
    <sheetView topLeftCell="E1" zoomScale="85" zoomScaleNormal="85" workbookViewId="0">
      <selection activeCell="A9" sqref="A9"/>
    </sheetView>
  </sheetViews>
  <sheetFormatPr defaultRowHeight="15" x14ac:dyDescent="0.25"/>
  <cols>
    <col min="1" max="1" width="8.28515625" customWidth="1"/>
    <col min="2" max="2" width="23.5703125" customWidth="1"/>
    <col min="3" max="3" width="21.85546875" customWidth="1"/>
    <col min="4" max="4" width="30.5703125" customWidth="1"/>
    <col min="5" max="5" width="31.7109375" customWidth="1"/>
    <col min="6" max="6" width="32" customWidth="1"/>
    <col min="7" max="7" width="19.5703125" customWidth="1"/>
    <col min="8" max="8" width="23.42578125" customWidth="1"/>
    <col min="9" max="9" width="29.42578125" customWidth="1"/>
    <col min="10" max="10" width="25.5703125" customWidth="1"/>
    <col min="11" max="11" width="14.5703125" customWidth="1"/>
    <col min="12" max="12" width="16.140625" customWidth="1"/>
  </cols>
  <sheetData>
    <row r="1" spans="1:9" x14ac:dyDescent="0.25">
      <c r="B1" t="s">
        <v>16</v>
      </c>
      <c r="D1" t="s">
        <v>17</v>
      </c>
      <c r="E1" t="s">
        <v>18</v>
      </c>
    </row>
    <row r="2" spans="1:9" x14ac:dyDescent="0.25">
      <c r="B2" t="s">
        <v>19</v>
      </c>
      <c r="D2" s="1" t="s">
        <v>20</v>
      </c>
    </row>
    <row r="3" spans="1:9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</row>
    <row r="4" spans="1:9" x14ac:dyDescent="0.25">
      <c r="A4">
        <v>-29</v>
      </c>
      <c r="B4">
        <f>'140m3'!D7+'140m3'!F7-'140m3'!G7-'140m3'!H7-'140m3'!I7</f>
        <v>215.7191</v>
      </c>
      <c r="C4">
        <f>'140m3'!D12+'140m3'!F12-'140m3'!G12-'140m3'!H12-'140m3'!I12</f>
        <v>208.3836</v>
      </c>
      <c r="D4">
        <f>'140m3'!D2+'140m3'!F2-'140m3'!G2-'140m3'!H2-'140m3'!I2</f>
        <v>205.85749999999999</v>
      </c>
      <c r="E4">
        <f>B4-D4</f>
        <v>9.8616000000000099</v>
      </c>
      <c r="F4">
        <f>C4-D4</f>
        <v>2.5261000000000138</v>
      </c>
      <c r="G4">
        <v>100</v>
      </c>
    </row>
    <row r="5" spans="1:9" x14ac:dyDescent="0.25">
      <c r="A5">
        <v>-15</v>
      </c>
      <c r="B5">
        <f>'140m3'!D8+'140m3'!F8-'140m3'!G8-'140m3'!H8-'140m3'!I8</f>
        <v>215.52710000000002</v>
      </c>
      <c r="C5">
        <f>'140m3'!D13+'140m3'!F13-'140m3'!G13-'140m3'!H13-'140m3'!I13</f>
        <v>211.16459999999998</v>
      </c>
      <c r="D5">
        <f>'140m3'!D3+'140m3'!F3-'140m3'!G3-'140m3'!H3-'140m3'!I3</f>
        <v>206.154</v>
      </c>
      <c r="E5">
        <f>B5-D5</f>
        <v>9.3731000000000222</v>
      </c>
      <c r="F5">
        <f>C5-D5</f>
        <v>5.0105999999999824</v>
      </c>
      <c r="G5">
        <v>100</v>
      </c>
    </row>
    <row r="6" spans="1:9" x14ac:dyDescent="0.25">
      <c r="A6">
        <v>0</v>
      </c>
      <c r="B6">
        <f>'140m3'!D9+'140m3'!F9-'140m3'!G9-'140m3'!H9-'140m3'!I9</f>
        <v>210.67279999999997</v>
      </c>
      <c r="C6">
        <f>'140m3'!D14+'140m3'!F14-'140m3'!G14-'140m3'!H14-'140m3'!I14</f>
        <v>213.8228</v>
      </c>
      <c r="D6">
        <f>'140m3'!D4+'140m3'!F4-'140m3'!G4-'140m3'!H4-'140m3'!I4</f>
        <v>208.19719999999998</v>
      </c>
      <c r="E6">
        <f>B6-D6</f>
        <v>2.4755999999999858</v>
      </c>
      <c r="F6">
        <f>C6-D6</f>
        <v>5.6256000000000199</v>
      </c>
      <c r="G6">
        <v>100</v>
      </c>
    </row>
    <row r="7" spans="1:9" x14ac:dyDescent="0.25">
      <c r="A7">
        <v>8</v>
      </c>
      <c r="B7">
        <f>'140m3'!D10+'140m3'!F10-'140m3'!G10-'140m3'!H10-'140m3'!I10</f>
        <v>206.37070000000003</v>
      </c>
      <c r="C7">
        <f>'140m3'!D15+'140m3'!F15-'140m3'!G15-'140m3'!H15-'140m3'!I15</f>
        <v>215.98500000000001</v>
      </c>
      <c r="D7">
        <f>'140m3'!D5+'140m3'!F5-'140m3'!G5-'140m3'!H5-'140m3'!I5</f>
        <v>210.9271</v>
      </c>
      <c r="E7">
        <f>B7-D7</f>
        <v>-4.556399999999968</v>
      </c>
      <c r="F7">
        <f>C7-D7</f>
        <v>5.0579000000000178</v>
      </c>
      <c r="G7">
        <v>100</v>
      </c>
    </row>
    <row r="8" spans="1:9" x14ac:dyDescent="0.25">
      <c r="A8">
        <v>15</v>
      </c>
      <c r="B8">
        <f>'140m3'!D11+'140m3'!F11-'140m3'!G11-'140m3'!H11-'140m3'!I11</f>
        <v>206.44629999999998</v>
      </c>
      <c r="C8">
        <f>'140m3'!D16+'140m3'!F16-'140m3'!G16-'140m3'!H16-'140m3'!I16</f>
        <v>215.7859</v>
      </c>
      <c r="D8">
        <f>'140m3'!D6+'140m3'!F6-'140m3'!G6-'140m3'!H6-'140m3'!I6</f>
        <v>213.57470000000001</v>
      </c>
      <c r="E8">
        <f>B8-D8</f>
        <v>-7.1284000000000276</v>
      </c>
      <c r="F8">
        <f>C8-D8</f>
        <v>2.211199999999991</v>
      </c>
      <c r="G8">
        <v>100</v>
      </c>
    </row>
    <row r="9" spans="1:9" x14ac:dyDescent="0.25">
      <c r="D9" s="1" t="s">
        <v>28</v>
      </c>
      <c r="G9" t="s">
        <v>29</v>
      </c>
      <c r="H9" t="s">
        <v>30</v>
      </c>
      <c r="I9" t="s">
        <v>31</v>
      </c>
    </row>
    <row r="10" spans="1:9" x14ac:dyDescent="0.25">
      <c r="A10">
        <v>-29</v>
      </c>
      <c r="B10">
        <f>'250m3'!D7+'250m3'!F7-'250m3'!H7-'250m3'!I7-'250m3'!G7</f>
        <v>222.9496</v>
      </c>
      <c r="C10">
        <f>'250m3'!D12+'250m3'!F12-'250m3'!G12-'250m3'!H12-'250m3'!I12</f>
        <v>207.3768</v>
      </c>
      <c r="D10">
        <f>'250m3'!D2+'250m3'!F2-'250m3'!H2-'250m3'!G2-'250m3'!I2</f>
        <v>198.83689999999996</v>
      </c>
      <c r="E10">
        <f>B10-D10</f>
        <v>24.112700000000046</v>
      </c>
      <c r="F10">
        <f>C10-D10</f>
        <v>8.5399000000000456</v>
      </c>
      <c r="G10">
        <f>'250m3'!C7*100</f>
        <v>104</v>
      </c>
      <c r="H10">
        <f>'250m3'!C12*100</f>
        <v>99</v>
      </c>
      <c r="I10">
        <f>'250m3'!C2*100</f>
        <v>97</v>
      </c>
    </row>
    <row r="11" spans="1:9" x14ac:dyDescent="0.25">
      <c r="A11">
        <v>-15</v>
      </c>
      <c r="B11">
        <f>'250m3'!D8+'250m3'!F8-'250m3'!H8-'250m3'!I8-'250m3'!G8</f>
        <v>221.1276</v>
      </c>
      <c r="C11">
        <f>'250m3'!D13+'250m3'!F13-'250m3'!G13-'250m3'!H13-'250m3'!I13</f>
        <v>208.4872</v>
      </c>
      <c r="D11" t="e">
        <f>'250m3'!D3+'250m3'!F3-Минимум</f>
        <v>#NAME?</v>
      </c>
      <c r="E11" t="e">
        <f>B11-D11</f>
        <v>#NAME?</v>
      </c>
      <c r="F11" t="e">
        <f>C11-D11</f>
        <v>#NAME?</v>
      </c>
      <c r="G11">
        <f>'250m3'!C8*100</f>
        <v>103</v>
      </c>
      <c r="H11">
        <f>'250m3'!C13*100</f>
        <v>99</v>
      </c>
      <c r="I11">
        <f>'250m3'!C3*100</f>
        <v>103</v>
      </c>
    </row>
    <row r="12" spans="1:9" x14ac:dyDescent="0.25">
      <c r="A12">
        <v>0</v>
      </c>
      <c r="B12">
        <f>'250m3'!D9+'250m3'!F9-'250m3'!H9-'250m3'!I9-'250m3'!G9</f>
        <v>215.876</v>
      </c>
      <c r="C12">
        <f>'250m3'!D14+'250m3'!F14-'250m3'!G14-'250m3'!H14-'250m3'!I14</f>
        <v>208.68369999999999</v>
      </c>
      <c r="D12">
        <f>'250m3'!D4+'250m3'!F4-'250m3'!H4-'250m3'!G4-'250m3'!I4</f>
        <v>221.95439999999999</v>
      </c>
      <c r="E12">
        <f>B12-D12</f>
        <v>-6.0783999999999878</v>
      </c>
      <c r="F12">
        <f>C12-D12</f>
        <v>-13.270700000000005</v>
      </c>
      <c r="G12">
        <f>'250m3'!C9*100</f>
        <v>103</v>
      </c>
      <c r="H12">
        <f>'250m3'!C14*100</f>
        <v>98</v>
      </c>
      <c r="I12">
        <f>'250m3'!C4*100</f>
        <v>107</v>
      </c>
    </row>
    <row r="13" spans="1:9" x14ac:dyDescent="0.25">
      <c r="A13">
        <v>8</v>
      </c>
      <c r="B13">
        <f>'250m3'!D10+'250m3'!F10-'250m3'!H10-'250m3'!I10-'250m3'!G10</f>
        <v>183.66489999999999</v>
      </c>
      <c r="C13">
        <f>'250m3'!D15+'250m3'!F15-'250m3'!G15-'250m3'!H15-'250m3'!I15</f>
        <v>209.62360000000001</v>
      </c>
      <c r="D13">
        <f>'250m3'!D5+'250m3'!F5-'250m3'!H5-'250m3'!G5-'250m3'!I5</f>
        <v>222.4837</v>
      </c>
      <c r="E13">
        <f>B13-D13</f>
        <v>-38.81880000000001</v>
      </c>
      <c r="F13">
        <f>C13-D13</f>
        <v>-12.860099999999989</v>
      </c>
      <c r="G13">
        <f>'250m3'!C10*100</f>
        <v>89</v>
      </c>
      <c r="H13">
        <f>'250m3'!C15*100</f>
        <v>97</v>
      </c>
      <c r="I13">
        <f>'250m3'!C5*100</f>
        <v>106</v>
      </c>
    </row>
    <row r="14" spans="1:9" x14ac:dyDescent="0.25">
      <c r="A14">
        <v>15</v>
      </c>
      <c r="B14">
        <f>'250m3'!D11+'250m3'!F11-'250m3'!H11-'250m3'!I11-'250m3'!G11</f>
        <v>196.72949999999997</v>
      </c>
      <c r="C14">
        <f>'250m3'!D16+'250m3'!F16-'250m3'!G16-'250m3'!H16-'250m3'!I16</f>
        <v>208.39779999999999</v>
      </c>
      <c r="D14">
        <f>'250m3'!D6+'250m3'!F6-'250m3'!H6-'250m3'!G6-'250m3'!I6</f>
        <v>222.54499999999999</v>
      </c>
      <c r="E14">
        <f>B14-D14</f>
        <v>-25.815500000000014</v>
      </c>
      <c r="F14">
        <f>C14-D14</f>
        <v>-14.147199999999998</v>
      </c>
      <c r="G14">
        <f>'250m3'!C11*100</f>
        <v>95</v>
      </c>
      <c r="H14">
        <f>'250m3'!C16*100</f>
        <v>96</v>
      </c>
      <c r="I14">
        <f>'250m3'!C6*100</f>
        <v>104</v>
      </c>
    </row>
    <row r="15" spans="1:9" x14ac:dyDescent="0.25">
      <c r="B15" t="s">
        <v>32</v>
      </c>
      <c r="D15" s="1" t="s">
        <v>20</v>
      </c>
    </row>
    <row r="16" spans="1:9" x14ac:dyDescent="0.25">
      <c r="A16">
        <v>-29</v>
      </c>
      <c r="B16">
        <f>'400m3'!D7+'400m3'!F7-'400m3'!G7-'400m3'!H7-'400m3'!I7</f>
        <v>215.7191</v>
      </c>
      <c r="C16">
        <f>'400m3'!D12+'400m3'!F12-'400m3'!G12-'400m3'!H12-'400m3'!I12</f>
        <v>208.3648</v>
      </c>
      <c r="D16">
        <f>'400m3'!D2+'400m3'!F2-'400m3'!G2-'400m3'!H2-'400m3'!I2</f>
        <v>205.85749999999999</v>
      </c>
      <c r="E16">
        <f>B16-D16</f>
        <v>9.8616000000000099</v>
      </c>
      <c r="F16">
        <f>C16-D16</f>
        <v>2.507300000000015</v>
      </c>
      <c r="G16">
        <v>100</v>
      </c>
    </row>
    <row r="17" spans="1:9" x14ac:dyDescent="0.25">
      <c r="A17">
        <v>-15</v>
      </c>
      <c r="B17">
        <f>'400m3'!D8+'400m3'!F8-'400m3'!G8-'400m3'!H8-'400m3'!I8</f>
        <v>215.52710000000002</v>
      </c>
      <c r="C17">
        <f>'400m3'!D13+'400m3'!F13-'400m3'!G13-'400m3'!H13-'400m3'!I13</f>
        <v>211.13729999999998</v>
      </c>
      <c r="D17">
        <f>'400m3'!D3+'400m3'!F3-'400m3'!G3-'400m3'!H3-'400m3'!I3</f>
        <v>206.154</v>
      </c>
      <c r="E17">
        <f>B17-D17</f>
        <v>9.3731000000000222</v>
      </c>
      <c r="F17">
        <f>C17-D17</f>
        <v>4.9832999999999856</v>
      </c>
      <c r="G17">
        <v>100</v>
      </c>
    </row>
    <row r="18" spans="1:9" x14ac:dyDescent="0.25">
      <c r="A18">
        <v>0</v>
      </c>
      <c r="B18">
        <f>'400m3'!D9+'400m3'!F9-'400m3'!G9-'400m3'!H9-'400m3'!I9</f>
        <v>210.67279999999997</v>
      </c>
      <c r="C18">
        <f>'400m3'!D14+'400m3'!F14-'400m3'!G14-'400m3'!H14-'400m3'!I14</f>
        <v>213.8057</v>
      </c>
      <c r="D18">
        <f>'400m3'!D4+'400m3'!F4-'400m3'!G4-'400m3'!H4-'400m3'!I4</f>
        <v>208.19719999999998</v>
      </c>
      <c r="E18">
        <f>B18-D18</f>
        <v>2.4755999999999858</v>
      </c>
      <c r="F18">
        <f>C18-D18</f>
        <v>5.6085000000000207</v>
      </c>
      <c r="G18">
        <v>100</v>
      </c>
    </row>
    <row r="19" spans="1:9" x14ac:dyDescent="0.25">
      <c r="A19">
        <v>8</v>
      </c>
      <c r="B19">
        <f>'400m3'!D10+'400m3'!F10-'400m3'!G10-'400m3'!H10-'400m3'!I10</f>
        <v>206.32580000000002</v>
      </c>
      <c r="C19">
        <f>'400m3'!D15+'400m3'!F15-'400m3'!G15-'400m3'!H15-'400m3'!I15</f>
        <v>215.96630000000002</v>
      </c>
      <c r="D19">
        <f>'400m3'!D5+'400m3'!F5-'400m3'!G5-'400m3'!H5-'400m3'!I5</f>
        <v>210.9271</v>
      </c>
      <c r="E19">
        <f>B19-D19</f>
        <v>-4.6012999999999806</v>
      </c>
      <c r="F19">
        <f>C19-D19</f>
        <v>5.0392000000000223</v>
      </c>
      <c r="G19">
        <v>100</v>
      </c>
    </row>
    <row r="20" spans="1:9" x14ac:dyDescent="0.25">
      <c r="A20">
        <v>15</v>
      </c>
      <c r="B20">
        <f>'400m3'!D11+'400m3'!F11-'400m3'!G11-'400m3'!H11-'400m3'!I11</f>
        <v>206.41449999999998</v>
      </c>
      <c r="C20">
        <f>'400m3'!D16+'400m3'!F16-'400m3'!G16-'400m3'!H16-'400m3'!I16</f>
        <v>215.767</v>
      </c>
      <c r="D20">
        <f>'400m3'!D6+'400m3'!F6-'400m3'!G6-'400m3'!H6-'400m3'!I6</f>
        <v>213.57470000000001</v>
      </c>
      <c r="E20">
        <f>B20-D20</f>
        <v>-7.1602000000000317</v>
      </c>
      <c r="F20">
        <f>C20-D20</f>
        <v>2.1922999999999888</v>
      </c>
      <c r="G20">
        <v>100</v>
      </c>
    </row>
    <row r="21" spans="1:9" x14ac:dyDescent="0.25">
      <c r="D21" s="1" t="s">
        <v>28</v>
      </c>
      <c r="G21" t="s">
        <v>29</v>
      </c>
      <c r="H21" t="s">
        <v>30</v>
      </c>
      <c r="I21" t="s">
        <v>31</v>
      </c>
    </row>
    <row r="22" spans="1:9" x14ac:dyDescent="0.25">
      <c r="A22">
        <v>-29</v>
      </c>
      <c r="B22">
        <f>'565m3'!D7+'565m3'!F7-'565m3'!H7-'565m3'!I7-'565m3'!G7</f>
        <v>222.9496</v>
      </c>
      <c r="C22">
        <f>'565m3'!D12+'565m3'!F12-'565m3'!G12-'565m3'!H12-'565m3'!I12</f>
        <v>204.43449999999999</v>
      </c>
      <c r="D22">
        <f>'565m3'!D2+'565m3'!F2-'565m3'!H2-'565m3'!G2-'565m3'!I2</f>
        <v>198.83689999999996</v>
      </c>
      <c r="E22">
        <f>B22-D22</f>
        <v>24.112700000000046</v>
      </c>
      <c r="F22">
        <f>C22-D22</f>
        <v>5.5976000000000283</v>
      </c>
      <c r="G22">
        <f>'565m3'!C7*100</f>
        <v>104</v>
      </c>
      <c r="H22">
        <f>'565m3'!C12*100</f>
        <v>98</v>
      </c>
      <c r="I22">
        <f>'565m3'!C2*100</f>
        <v>97</v>
      </c>
    </row>
    <row r="23" spans="1:9" x14ac:dyDescent="0.25">
      <c r="A23">
        <v>-15</v>
      </c>
      <c r="B23">
        <f>'565m3'!D8+'565m3'!F8-'565m3'!H8-'565m3'!I8-'565m3'!G8</f>
        <v>221.1276</v>
      </c>
      <c r="C23">
        <f>'565m3'!D13+'565m3'!F13-'565m3'!G13-'565m3'!H13-'565m3'!I13</f>
        <v>206.59950000000001</v>
      </c>
      <c r="D23">
        <f>'565m3'!D3+'565m3'!F3-'565m3'!H3-'565m3'!G3-'565m3'!I3</f>
        <v>212.28759999999997</v>
      </c>
      <c r="E23">
        <f>B23-D23</f>
        <v>8.8400000000000318</v>
      </c>
      <c r="F23">
        <f>C23-D23</f>
        <v>-5.6880999999999631</v>
      </c>
      <c r="G23">
        <f>'565m3'!C8*100</f>
        <v>103</v>
      </c>
      <c r="H23">
        <f>'565m3'!C13*100</f>
        <v>98</v>
      </c>
      <c r="I23">
        <f>'565m3'!C3*100</f>
        <v>103</v>
      </c>
    </row>
    <row r="24" spans="1:9" x14ac:dyDescent="0.25">
      <c r="A24">
        <v>0</v>
      </c>
      <c r="B24">
        <f>'565m3'!D9+'565m3'!F9-'565m3'!H9-'565m3'!I9-'565m3'!G9</f>
        <v>215.876</v>
      </c>
      <c r="C24">
        <f>'565m3'!D14+'565m3'!F14-'565m3'!G14-'565m3'!H14-'565m3'!I14</f>
        <v>206.86429999999996</v>
      </c>
      <c r="D24">
        <f>'565m3'!D4+'565m3'!F4-'565m3'!H4-'565m3'!G4-'565m3'!I4</f>
        <v>221.95439999999999</v>
      </c>
      <c r="E24">
        <f>B24-D24</f>
        <v>-6.0783999999999878</v>
      </c>
      <c r="F24">
        <f>C24-D24</f>
        <v>-15.090100000000035</v>
      </c>
      <c r="G24">
        <f>'565m3'!C9*100</f>
        <v>103</v>
      </c>
      <c r="H24">
        <f>'565m3'!C14*100</f>
        <v>97</v>
      </c>
      <c r="I24">
        <f>'565m3'!C4*100</f>
        <v>107</v>
      </c>
    </row>
    <row r="25" spans="1:9" x14ac:dyDescent="0.25">
      <c r="A25">
        <v>8</v>
      </c>
      <c r="B25">
        <f>'565m3'!D10+'565m3'!F10-'565m3'!H10-'565m3'!I10-'565m3'!G10</f>
        <v>181.37549999999999</v>
      </c>
      <c r="C25">
        <f>'565m3'!D15+'565m3'!F15-'565m3'!G15-'565m3'!H15-'565m3'!I15</f>
        <v>208.87</v>
      </c>
      <c r="D25">
        <f>'565m3'!D5+'565m3'!F5-'565m3'!H5-'565m3'!G5-'565m3'!I5</f>
        <v>222.4837</v>
      </c>
      <c r="E25">
        <f>B25-D25</f>
        <v>-41.108200000000011</v>
      </c>
      <c r="F25">
        <f>C25-D25</f>
        <v>-13.613699999999994</v>
      </c>
      <c r="G25">
        <f>'565m3'!C10*100</f>
        <v>88</v>
      </c>
      <c r="H25">
        <f>'565m3'!C15*100</f>
        <v>97</v>
      </c>
      <c r="I25">
        <f>'565m3'!C5*100</f>
        <v>106</v>
      </c>
    </row>
    <row r="26" spans="1:9" x14ac:dyDescent="0.25">
      <c r="A26">
        <v>15</v>
      </c>
      <c r="B26">
        <f>'565m3'!D11+'565m3'!F11-'565m3'!H11-'565m3'!I11-'565m3'!G11</f>
        <v>193.5249</v>
      </c>
      <c r="C26">
        <f>'565m3'!D16+'565m3'!F16-'565m3'!G16-'565m3'!H16-'565m3'!I16</f>
        <v>208.24330000000003</v>
      </c>
      <c r="D26">
        <f>'565m3'!D6+'565m3'!F6-'565m3'!H6-'565m3'!G6-'565m3'!I6</f>
        <v>222.54499999999999</v>
      </c>
      <c r="E26">
        <f>B26-D26</f>
        <v>-29.020099999999985</v>
      </c>
      <c r="F26">
        <f>C26-D26</f>
        <v>-14.301699999999954</v>
      </c>
      <c r="G26">
        <f>'565m3'!C11*100</f>
        <v>94</v>
      </c>
      <c r="H26">
        <f>'565m3'!C16*100</f>
        <v>96</v>
      </c>
      <c r="I26">
        <f>'565m3'!C6*100</f>
        <v>104</v>
      </c>
    </row>
    <row r="51" spans="2:5" x14ac:dyDescent="0.25">
      <c r="B51" t="s">
        <v>33</v>
      </c>
    </row>
    <row r="52" spans="2:5" x14ac:dyDescent="0.25">
      <c r="B52" s="10" t="s">
        <v>34</v>
      </c>
      <c r="C52" s="10"/>
      <c r="D52" s="10"/>
      <c r="E52" s="10" t="s">
        <v>35</v>
      </c>
    </row>
    <row r="53" spans="2:5" x14ac:dyDescent="0.25">
      <c r="B53" s="10">
        <f>('140m3'!J2-'250m3'!J2)/'140m3'!J2*100</f>
        <v>0</v>
      </c>
      <c r="C53" s="10" t="s">
        <v>36</v>
      </c>
      <c r="D53" s="10"/>
      <c r="E53" s="10">
        <f>('400m3'!J2-'565m3'!J2)/'400m3'!J2*100</f>
        <v>0</v>
      </c>
    </row>
    <row r="54" spans="2:5" x14ac:dyDescent="0.25">
      <c r="B54" s="10">
        <f>('140m3'!J3-'250m3'!J3)/'140m3'!J3*100</f>
        <v>0</v>
      </c>
      <c r="C54" s="10" t="s">
        <v>36</v>
      </c>
      <c r="D54" s="10"/>
      <c r="E54" s="10">
        <f>('400m3'!J3-'565m3'!J3)/'400m3'!J3*100</f>
        <v>0</v>
      </c>
    </row>
    <row r="55" spans="2:5" x14ac:dyDescent="0.25">
      <c r="B55" s="10">
        <f>('140m3'!J4-'250m3'!J4)/'140m3'!J4*100</f>
        <v>0</v>
      </c>
      <c r="C55" s="10" t="s">
        <v>36</v>
      </c>
      <c r="D55" s="10"/>
      <c r="E55" s="10">
        <f>('400m3'!J4-'565m3'!J4)/'400m3'!J4*100</f>
        <v>0</v>
      </c>
    </row>
    <row r="56" spans="2:5" x14ac:dyDescent="0.25">
      <c r="B56" s="10">
        <f>('140m3'!J5-'250m3'!J5)/'140m3'!J5*100</f>
        <v>0</v>
      </c>
      <c r="C56" s="10" t="s">
        <v>36</v>
      </c>
      <c r="D56" s="10"/>
      <c r="E56" s="10">
        <f>('400m3'!J5-'565m3'!J5)/'400m3'!J5*100</f>
        <v>0</v>
      </c>
    </row>
    <row r="57" spans="2:5" x14ac:dyDescent="0.25">
      <c r="B57" s="10">
        <f>('140m3'!J6-'250m3'!J6)/'140m3'!J6*100</f>
        <v>0</v>
      </c>
      <c r="C57" s="10" t="s">
        <v>36</v>
      </c>
      <c r="D57" s="10"/>
      <c r="E57" s="10">
        <f>('400m3'!J6-'565m3'!J6)/'400m3'!J6*100</f>
        <v>0</v>
      </c>
    </row>
    <row r="58" spans="2:5" x14ac:dyDescent="0.25">
      <c r="B58" s="10">
        <f>('140m3'!J7-'250m3'!J7)/'140m3'!J7*100</f>
        <v>0</v>
      </c>
      <c r="C58" s="10" t="s">
        <v>37</v>
      </c>
      <c r="D58" s="10"/>
      <c r="E58" s="10">
        <f>('400m3'!J7-'565m3'!J7)/'400m3'!J7*100</f>
        <v>0</v>
      </c>
    </row>
    <row r="59" spans="2:5" x14ac:dyDescent="0.25">
      <c r="B59" s="10">
        <f>('140m3'!J8-'250m3'!J8)/'140m3'!J8*100</f>
        <v>0</v>
      </c>
      <c r="C59" s="10" t="s">
        <v>37</v>
      </c>
      <c r="D59" s="10"/>
      <c r="E59" s="10">
        <f>('400m3'!J8-'565m3'!J8)/'400m3'!J8*100</f>
        <v>0</v>
      </c>
    </row>
    <row r="60" spans="2:5" x14ac:dyDescent="0.25">
      <c r="B60" s="10">
        <f>('140m3'!J9-'250m3'!J9)/'140m3'!J9*100</f>
        <v>0</v>
      </c>
      <c r="C60" s="10" t="s">
        <v>37</v>
      </c>
      <c r="D60" s="10"/>
      <c r="E60" s="10">
        <f>('400m3'!J9-'565m3'!J9)/'400m3'!J9*100</f>
        <v>0</v>
      </c>
    </row>
    <row r="61" spans="2:5" x14ac:dyDescent="0.25">
      <c r="B61" s="10">
        <f>('140m3'!J10-'250m3'!J10)/'140m3'!J10*100</f>
        <v>0</v>
      </c>
      <c r="C61" s="10" t="s">
        <v>37</v>
      </c>
      <c r="D61" s="10"/>
      <c r="E61" s="10">
        <f>('400m3'!J10-'565m3'!J10)/'400m3'!J10*100</f>
        <v>0.9756179410788598</v>
      </c>
    </row>
    <row r="62" spans="2:5" x14ac:dyDescent="0.25">
      <c r="B62" s="10">
        <f>('140m3'!J11-'250m3'!J11)/'140m3'!J11*100</f>
        <v>0</v>
      </c>
      <c r="C62" s="10" t="s">
        <v>37</v>
      </c>
      <c r="D62" s="10"/>
      <c r="E62" s="10">
        <f>('400m3'!J11-'565m3'!J11)/'400m3'!J11*100</f>
        <v>0.97559637339134508</v>
      </c>
    </row>
    <row r="63" spans="2:5" x14ac:dyDescent="0.25">
      <c r="B63" s="10">
        <f>('140m3'!J12-'250m3'!J12)/'140m3'!J12*100</f>
        <v>0</v>
      </c>
      <c r="C63" s="10" t="s">
        <v>38</v>
      </c>
      <c r="D63" s="10"/>
      <c r="E63" s="10">
        <f>('400m3'!J12-'565m3'!J12)/'400m3'!J12*100</f>
        <v>0.90371433606648266</v>
      </c>
    </row>
    <row r="64" spans="2:5" x14ac:dyDescent="0.25">
      <c r="B64" s="10">
        <f>('140m3'!J13-'250m3'!J13)/'140m3'!J13*100</f>
        <v>0</v>
      </c>
      <c r="C64" s="10" t="s">
        <v>38</v>
      </c>
      <c r="D64" s="10"/>
      <c r="E64" s="10">
        <f>('400m3'!J13-'565m3'!J13)/'400m3'!J13*100</f>
        <v>0.78608915278218783</v>
      </c>
    </row>
    <row r="65" spans="1:12" x14ac:dyDescent="0.25">
      <c r="B65" s="10">
        <f>('140m3'!J14-'250m3'!J14)/'140m3'!J14*100</f>
        <v>0</v>
      </c>
      <c r="C65" s="10" t="s">
        <v>38</v>
      </c>
      <c r="D65" s="10"/>
      <c r="E65" s="10">
        <f>('400m3'!J14-'565m3'!J14)/'400m3'!J14*100</f>
        <v>0.64885604842716438</v>
      </c>
    </row>
    <row r="66" spans="1:12" x14ac:dyDescent="0.25">
      <c r="B66" s="10">
        <f>('140m3'!J15-'250m3'!J15)/'140m3'!J15*100</f>
        <v>0</v>
      </c>
      <c r="C66" s="10" t="s">
        <v>38</v>
      </c>
      <c r="D66" s="10"/>
      <c r="E66" s="10">
        <f>('400m3'!J15-'565m3'!J15)/'400m3'!J15*100</f>
        <v>0.48654116056788976</v>
      </c>
    </row>
    <row r="67" spans="1:12" x14ac:dyDescent="0.25">
      <c r="B67" s="10">
        <f>('140m3'!J16-'250m3'!J16)/'140m3'!J16*100</f>
        <v>0</v>
      </c>
      <c r="C67" s="10" t="s">
        <v>38</v>
      </c>
      <c r="D67" s="10"/>
      <c r="E67" s="10">
        <f>('400m3'!J16-'565m3'!J16)/'400m3'!J16*100</f>
        <v>0.29143331621418317</v>
      </c>
    </row>
    <row r="70" spans="1:12" x14ac:dyDescent="0.25">
      <c r="B70" s="10" t="s">
        <v>39</v>
      </c>
      <c r="C70" s="10" t="s">
        <v>40</v>
      </c>
      <c r="D70" s="10"/>
      <c r="E70" s="10" t="s">
        <v>40</v>
      </c>
    </row>
    <row r="71" spans="1:12" x14ac:dyDescent="0.25">
      <c r="B71" s="10"/>
      <c r="C71" s="10" t="s">
        <v>41</v>
      </c>
      <c r="D71" s="10"/>
      <c r="E71" s="10" t="s">
        <v>42</v>
      </c>
    </row>
    <row r="72" spans="1:12" x14ac:dyDescent="0.25">
      <c r="A72">
        <v>-29</v>
      </c>
      <c r="B72" s="10">
        <v>48.3</v>
      </c>
      <c r="C72" s="10">
        <f>3600*('140m3'!D2)/($B$72*'140m3'!E2/100)</f>
        <v>36234.8916020947</v>
      </c>
      <c r="D72" s="10" t="s">
        <v>36</v>
      </c>
      <c r="E72" s="10">
        <f>3600*('250m3'!D2)/($B$72*'250m3'!E2/100)</f>
        <v>35146.15661173196</v>
      </c>
      <c r="F72" s="10" t="s">
        <v>36</v>
      </c>
      <c r="H72" t="s">
        <v>43</v>
      </c>
      <c r="K72" t="s">
        <v>44</v>
      </c>
    </row>
    <row r="73" spans="1:12" x14ac:dyDescent="0.25">
      <c r="A73">
        <v>-15</v>
      </c>
      <c r="B73" s="10"/>
      <c r="C73" s="10">
        <f>3600*('140m3'!D3)/($B$72*'140m3'!E3/100)</f>
        <v>36227.874775680662</v>
      </c>
      <c r="D73" s="10" t="s">
        <v>36</v>
      </c>
      <c r="E73" s="10">
        <f>3600*('250m3'!D3)/($B$72*'250m3'!E3/100)</f>
        <v>37385.251130155033</v>
      </c>
      <c r="F73" s="10" t="s">
        <v>36</v>
      </c>
      <c r="G73" s="14"/>
      <c r="H73" s="12" t="s">
        <v>45</v>
      </c>
      <c r="I73" s="11" t="s">
        <v>46</v>
      </c>
      <c r="J73" s="13" t="s">
        <v>47</v>
      </c>
      <c r="K73" s="12" t="s">
        <v>45</v>
      </c>
      <c r="L73" s="11" t="s">
        <v>46</v>
      </c>
    </row>
    <row r="74" spans="1:12" x14ac:dyDescent="0.25">
      <c r="A74">
        <v>0</v>
      </c>
      <c r="B74" s="10"/>
      <c r="C74" s="10">
        <f>3600*('140m3'!D4)/($B$72*'140m3'!E4/100)</f>
        <v>36218.52323340506</v>
      </c>
      <c r="D74" s="10" t="s">
        <v>36</v>
      </c>
      <c r="E74" s="10">
        <f>3600*('250m3'!D4)/($B$72*'250m3'!E4/100)</f>
        <v>39278.780119892348</v>
      </c>
      <c r="F74" s="10" t="s">
        <v>36</v>
      </c>
      <c r="G74" s="14">
        <v>-29</v>
      </c>
      <c r="H74" s="12">
        <f>(B4+C10)/2</f>
        <v>211.54795000000001</v>
      </c>
      <c r="I74" s="11">
        <f>(C4+B10)/2</f>
        <v>215.66660000000002</v>
      </c>
      <c r="J74" s="13">
        <f>(D4+D10)/2</f>
        <v>202.34719999999999</v>
      </c>
      <c r="K74" s="12">
        <f>H74-J74</f>
        <v>9.2007500000000277</v>
      </c>
      <c r="L74" s="11">
        <f>I74-J74</f>
        <v>13.31940000000003</v>
      </c>
    </row>
    <row r="75" spans="1:12" x14ac:dyDescent="0.25">
      <c r="A75">
        <v>8</v>
      </c>
      <c r="B75" s="10"/>
      <c r="C75" s="10">
        <f>3600*('140m3'!D5)/($B$72*'140m3'!E5/100)</f>
        <v>36214.698993824815</v>
      </c>
      <c r="D75" s="10" t="s">
        <v>36</v>
      </c>
      <c r="E75" s="10">
        <f>3600*('250m3'!D5)/($B$72*'250m3'!E5/100)</f>
        <v>38666.662051499676</v>
      </c>
      <c r="F75" s="10" t="s">
        <v>36</v>
      </c>
      <c r="G75" s="14">
        <v>-15</v>
      </c>
      <c r="H75" s="12">
        <f>(B5+C11)/2</f>
        <v>212.00715000000002</v>
      </c>
      <c r="I75" s="11">
        <f>(C5+B11)/2</f>
        <v>216.14609999999999</v>
      </c>
      <c r="J75" s="13" t="e">
        <f>(D5+D11)/2</f>
        <v>#NAME?</v>
      </c>
      <c r="K75" s="12" t="e">
        <f>H75-J75</f>
        <v>#NAME?</v>
      </c>
      <c r="L75" s="11" t="e">
        <f>I75-J75</f>
        <v>#NAME?</v>
      </c>
    </row>
    <row r="76" spans="1:12" x14ac:dyDescent="0.25">
      <c r="A76">
        <v>15</v>
      </c>
      <c r="B76" s="10"/>
      <c r="C76" s="10">
        <f>3600*('140m3'!D6)/($B$72*'140m3'!E6/100)</f>
        <v>36223.092133771577</v>
      </c>
      <c r="D76" s="10" t="s">
        <v>36</v>
      </c>
      <c r="E76" s="10">
        <f>3600*('250m3'!D6)/($B$72*'250m3'!E6/100)</f>
        <v>38051.750447490092</v>
      </c>
      <c r="F76" s="10" t="s">
        <v>36</v>
      </c>
      <c r="G76" s="14">
        <v>0</v>
      </c>
      <c r="H76" s="12">
        <f>(B6+C12)/2</f>
        <v>209.67824999999999</v>
      </c>
      <c r="I76" s="11">
        <f>(C6+B12)/2</f>
        <v>214.8494</v>
      </c>
      <c r="J76" s="13">
        <f>(D6+D12)/2</f>
        <v>215.07579999999999</v>
      </c>
      <c r="K76" s="12">
        <f>H76-J76</f>
        <v>-5.3975499999999954</v>
      </c>
      <c r="L76" s="11">
        <f>I76-J76</f>
        <v>-0.22639999999998395</v>
      </c>
    </row>
    <row r="77" spans="1:12" x14ac:dyDescent="0.25">
      <c r="A77">
        <v>-29</v>
      </c>
      <c r="B77" s="10"/>
      <c r="C77" s="10">
        <f>3600*('140m3'!D7)/($B$72*'140m3'!E7/100)</f>
        <v>36250.529761359976</v>
      </c>
      <c r="D77" s="10" t="s">
        <v>37</v>
      </c>
      <c r="E77" s="10">
        <f>3600*('250m3'!D7)/($B$72*'250m3'!E7/100)</f>
        <v>37697.041164430011</v>
      </c>
      <c r="F77" s="10" t="s">
        <v>37</v>
      </c>
      <c r="G77" s="14">
        <v>8</v>
      </c>
      <c r="H77" s="12">
        <f>(B7+C13)/2</f>
        <v>207.99715000000003</v>
      </c>
      <c r="I77" s="11">
        <f>(C7+B13)/2</f>
        <v>199.82495</v>
      </c>
      <c r="J77" s="13">
        <f>(D7+D13)/2</f>
        <v>216.7054</v>
      </c>
      <c r="K77" s="12">
        <f>H77-J77</f>
        <v>-8.7082499999999641</v>
      </c>
      <c r="L77" s="11">
        <f>I77-J77</f>
        <v>-16.880449999999996</v>
      </c>
    </row>
    <row r="78" spans="1:12" x14ac:dyDescent="0.25">
      <c r="A78">
        <v>-15</v>
      </c>
      <c r="B78" s="10"/>
      <c r="C78" s="10">
        <f>3600*('140m3'!D8)/($B$72*'140m3'!E8/100)</f>
        <v>36005.732048483078</v>
      </c>
      <c r="D78" s="10" t="s">
        <v>37</v>
      </c>
      <c r="E78" s="10">
        <f>3600*('250m3'!D8)/($B$72*'250m3'!E8/100)</f>
        <v>37107.44077725277</v>
      </c>
      <c r="F78" s="10" t="s">
        <v>37</v>
      </c>
      <c r="G78" s="14">
        <v>15</v>
      </c>
      <c r="H78" s="12">
        <f>(B8+C14)/2</f>
        <v>207.42204999999998</v>
      </c>
      <c r="I78" s="11">
        <f>(C8+B14)/2</f>
        <v>206.2577</v>
      </c>
      <c r="J78" s="13">
        <f>(D8+D14)/2</f>
        <v>218.05984999999998</v>
      </c>
      <c r="K78" s="12">
        <f>H78-J78</f>
        <v>-10.637799999999999</v>
      </c>
      <c r="L78" s="11">
        <f>I78-J78</f>
        <v>-11.802149999999983</v>
      </c>
    </row>
    <row r="79" spans="1:12" x14ac:dyDescent="0.25">
      <c r="A79">
        <v>0</v>
      </c>
      <c r="B79" s="10"/>
      <c r="C79" s="10">
        <f>3600*('140m3'!D9)/($B$72*'140m3'!E9/100)</f>
        <v>35203.930950592097</v>
      </c>
      <c r="D79" s="10" t="s">
        <v>37</v>
      </c>
      <c r="E79" s="10">
        <f>3600*('250m3'!D9)/($B$72*'250m3'!E9/100)</f>
        <v>36253.441762182236</v>
      </c>
      <c r="F79" s="10" t="s">
        <v>37</v>
      </c>
    </row>
    <row r="80" spans="1:12" x14ac:dyDescent="0.25">
      <c r="A80">
        <v>8</v>
      </c>
      <c r="B80" s="10"/>
      <c r="C80" s="10">
        <f>3600*('140m3'!D10)/($B$72*'140m3'!E10/100)</f>
        <v>36234.8916020947</v>
      </c>
      <c r="D80" s="10" t="s">
        <v>37</v>
      </c>
      <c r="E80" s="10">
        <f>3600*('250m3'!D10)/($B$72*'250m3'!E10/100)</f>
        <v>33218.385936164697</v>
      </c>
      <c r="F80" s="10" t="s">
        <v>37</v>
      </c>
    </row>
    <row r="81" spans="1:6" x14ac:dyDescent="0.25">
      <c r="A81">
        <v>15</v>
      </c>
      <c r="B81" s="10"/>
      <c r="C81" s="10">
        <f>3600*('140m3'!D11)/($B$72*'140m3'!E11/100)</f>
        <v>36227.874775680662</v>
      </c>
      <c r="D81" s="10" t="s">
        <v>37</v>
      </c>
      <c r="E81" s="10">
        <f>3600*('250m3'!D11)/($B$72*'250m3'!E11/100)</f>
        <v>34762.52739939461</v>
      </c>
      <c r="F81" s="10" t="s">
        <v>37</v>
      </c>
    </row>
    <row r="82" spans="1:6" x14ac:dyDescent="0.25">
      <c r="A82">
        <v>-29</v>
      </c>
      <c r="B82" s="10"/>
      <c r="C82" s="10">
        <f>3600*('140m3'!D12)/($B$72*'140m3'!E12/100)</f>
        <v>36218.52323340506</v>
      </c>
      <c r="D82" s="10" t="s">
        <v>38</v>
      </c>
      <c r="E82" s="10">
        <f>3600*('250m3'!D12)/($B$72*'250m3'!E12/100)</f>
        <v>36034.268851432404</v>
      </c>
      <c r="F82" s="10" t="s">
        <v>38</v>
      </c>
    </row>
    <row r="83" spans="1:6" x14ac:dyDescent="0.25">
      <c r="A83">
        <v>-15</v>
      </c>
      <c r="B83" s="10"/>
      <c r="C83" s="10">
        <f>3600*('140m3'!D13)/($B$72*'140m3'!E13/100)</f>
        <v>36214.698993824815</v>
      </c>
      <c r="D83" s="10" t="s">
        <v>38</v>
      </c>
      <c r="E83" s="10">
        <f>3600*('250m3'!D13)/($B$72*'250m3'!E13/100)</f>
        <v>35782.96800566103</v>
      </c>
      <c r="F83" s="10" t="s">
        <v>38</v>
      </c>
    </row>
    <row r="84" spans="1:6" x14ac:dyDescent="0.25">
      <c r="A84">
        <v>0</v>
      </c>
      <c r="B84" s="10"/>
      <c r="C84" s="10">
        <f>3600*('140m3'!D14)/($B$72*'140m3'!E14/100)</f>
        <v>36223.092133771577</v>
      </c>
      <c r="D84" s="10" t="s">
        <v>38</v>
      </c>
      <c r="E84" s="10">
        <f>3600*('250m3'!D14)/($B$72*'250m3'!E14/100)</f>
        <v>35410.714340476297</v>
      </c>
      <c r="F84" s="10" t="s">
        <v>38</v>
      </c>
    </row>
    <row r="85" spans="1:6" x14ac:dyDescent="0.25">
      <c r="A85">
        <v>8</v>
      </c>
      <c r="B85" s="10"/>
      <c r="C85" s="10">
        <f>3600*('140m3'!D15)/($B$72*'140m3'!E15/100)</f>
        <v>36250.529761359976</v>
      </c>
      <c r="D85" s="10" t="s">
        <v>38</v>
      </c>
      <c r="E85" s="10">
        <f>3600*('250m3'!D15)/($B$72*'250m3'!E15/100)</f>
        <v>35243.029845586389</v>
      </c>
      <c r="F85" s="10" t="s">
        <v>38</v>
      </c>
    </row>
    <row r="86" spans="1:6" x14ac:dyDescent="0.25">
      <c r="A86">
        <v>15</v>
      </c>
      <c r="B86" s="10"/>
      <c r="C86" s="10">
        <f>3600*('140m3'!D16)/($B$72*'140m3'!E16/100)</f>
        <v>36005.732048483078</v>
      </c>
      <c r="D86" s="10" t="s">
        <v>38</v>
      </c>
      <c r="E86" s="10">
        <f>3600*('250m3'!D16)/($B$72*'250m3'!E16/100)</f>
        <v>34839.809626182723</v>
      </c>
      <c r="F86" s="10" t="s">
        <v>38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5"/>
  <sheetViews>
    <sheetView workbookViewId="0">
      <selection activeCell="G19" sqref="G19"/>
    </sheetView>
  </sheetViews>
  <sheetFormatPr defaultRowHeight="15" x14ac:dyDescent="0.25"/>
  <cols>
    <col min="1" max="1" width="9.5703125" customWidth="1"/>
    <col min="4" max="4" width="17.42578125" customWidth="1"/>
    <col min="5" max="5" width="27.85546875" customWidth="1"/>
    <col min="6" max="6" width="28.140625" customWidth="1"/>
    <col min="7" max="7" width="17.85546875" customWidth="1"/>
    <col min="9" max="9" width="15.42578125" customWidth="1"/>
    <col min="10" max="10" width="18.28515625" customWidth="1"/>
    <col min="11" max="11" width="14.140625" customWidth="1"/>
    <col min="14" max="14" width="19.5703125" customWidth="1"/>
    <col min="15" max="15" width="16.28515625" customWidth="1"/>
    <col min="16" max="16" width="14.28515625" customWidth="1"/>
    <col min="18" max="18" width="15.5703125" customWidth="1"/>
    <col min="19" max="19" width="16.42578125" customWidth="1"/>
    <col min="20" max="20" width="11.140625" customWidth="1"/>
  </cols>
  <sheetData>
    <row r="1" spans="1:19" x14ac:dyDescent="0.25">
      <c r="A1" t="s">
        <v>48</v>
      </c>
      <c r="E1" t="s">
        <v>49</v>
      </c>
      <c r="M1" t="s">
        <v>50</v>
      </c>
      <c r="Q1" t="s">
        <v>51</v>
      </c>
    </row>
    <row r="2" spans="1:19" ht="41.25" customHeight="1" x14ac:dyDescent="0.25">
      <c r="E2" s="2" t="s">
        <v>52</v>
      </c>
      <c r="F2" s="2"/>
      <c r="G2" s="2"/>
      <c r="I2" s="3" t="s">
        <v>53</v>
      </c>
      <c r="J2" s="3"/>
      <c r="K2" s="3"/>
      <c r="M2" s="4" t="s">
        <v>54</v>
      </c>
      <c r="N2" s="5" t="s">
        <v>55</v>
      </c>
      <c r="O2" s="6" t="s">
        <v>56</v>
      </c>
      <c r="Q2" s="4" t="s">
        <v>54</v>
      </c>
      <c r="R2" s="5" t="s">
        <v>55</v>
      </c>
      <c r="S2" s="6" t="s">
        <v>56</v>
      </c>
    </row>
    <row r="3" spans="1:19" x14ac:dyDescent="0.25">
      <c r="A3" s="10" t="s">
        <v>57</v>
      </c>
      <c r="B3" s="10" t="s">
        <v>58</v>
      </c>
      <c r="C3" s="10" t="s">
        <v>59</v>
      </c>
      <c r="E3" s="2" t="s">
        <v>60</v>
      </c>
      <c r="F3" s="2" t="s">
        <v>61</v>
      </c>
      <c r="G3" s="2" t="s">
        <v>62</v>
      </c>
      <c r="I3" s="3" t="s">
        <v>60</v>
      </c>
      <c r="J3" s="3" t="s">
        <v>61</v>
      </c>
      <c r="K3" s="3" t="s">
        <v>62</v>
      </c>
      <c r="M3" s="7"/>
      <c r="N3" s="8"/>
      <c r="O3" s="9"/>
      <c r="Q3" s="7"/>
      <c r="R3" s="8"/>
      <c r="S3" s="9"/>
    </row>
    <row r="4" spans="1:19" x14ac:dyDescent="0.25">
      <c r="A4" s="10">
        <v>-29</v>
      </c>
      <c r="B4" s="10">
        <f>(0.0000292068458214167*A4^5 - 0.000181763266662305*A4^4 - 0.0146406705096931*A4^3 + 0.466723799061245*A4^2 + 0.502480696426503*A4 + 1536.44313667204)/1000</f>
        <v>1.5438335530757965</v>
      </c>
      <c r="C4" s="10">
        <f>(-0.0000384367188130952*A4^5 + 0.000014526740241827*A4^4 + 0.0255916283280886*A4^3 + 0.00493530763260175*A4^2 - 4.81697653485037*A4 + 855.10485500437)/1000</f>
        <v>1.1734492989517744</v>
      </c>
      <c r="D4">
        <f>0.0000358619528053605*A4^5 - 0.000379724657991076*A4^4 - 0.0158829254247223*A4^3 + 0.521492467029231*A4^2 + 0.430287752478577*A4 + 1535.32324024035</f>
        <v>1344.6468351233034</v>
      </c>
      <c r="E4" s="2">
        <f>$B4*Обработка!B4*10^3*4</f>
        <v>1332137.5384772522</v>
      </c>
      <c r="F4" s="2">
        <f>$B4*Обработка!C4*10^3*4</f>
        <v>1286838.3743629023</v>
      </c>
      <c r="G4" s="2">
        <f>$B4*Обработка!D4*10^3*4</f>
        <v>1271238.8626092032</v>
      </c>
      <c r="I4" s="3">
        <f>$C4*Обработка!B10*10^3*4</f>
        <v>1046480.2072863142</v>
      </c>
      <c r="J4" s="3">
        <f>$C4*Обработка!C10*10^3*4</f>
        <v>973384.64231544931</v>
      </c>
      <c r="K4" s="3">
        <f>$C4*Обработка!D10*10^3*4</f>
        <v>933300.08364297613</v>
      </c>
      <c r="M4" s="7">
        <f>(J4+E4)/10^6</f>
        <v>2.3055221807927015</v>
      </c>
      <c r="N4" s="8">
        <f>(I4+F4)/10^6</f>
        <v>2.3333185816492166</v>
      </c>
      <c r="O4" s="9">
        <f>(K4+G4)/10^6</f>
        <v>2.2045389462521792</v>
      </c>
      <c r="Q4" s="7">
        <f t="shared" ref="Q4:S8" si="0">(M4-$O4)/$O4*100</f>
        <v>4.5806963271027108</v>
      </c>
      <c r="R4" s="8">
        <f t="shared" si="0"/>
        <v>5.8415677171849882</v>
      </c>
      <c r="S4" s="9">
        <f t="shared" si="0"/>
        <v>0</v>
      </c>
    </row>
    <row r="5" spans="1:19" x14ac:dyDescent="0.25">
      <c r="A5" s="10">
        <v>-15</v>
      </c>
      <c r="B5" s="10">
        <f>(0.0000292068458214167*A5^5 - 0.000181763266662305*A5^4 - 0.0146406705096931*A5^3 + 0.466723799061245*A5^2 + 0.502480696426503*A5 + 1536.44313667204)/1000</f>
        <v>1.6519503300642193</v>
      </c>
      <c r="C5" s="10">
        <f>(-0.0000384367188130952*A5^5 + 0.000014526740241827*A5^4 + 0.0255916283280886*A5^3 + 0.00493530763260175*A5^2 - 4.81697653485037*A5 + 855.10485500437)/1000</f>
        <v>0.87202150121059863</v>
      </c>
      <c r="E5" s="2">
        <f>$B5*Обработка!B5*10^3*4</f>
        <v>1424160.2559311362</v>
      </c>
      <c r="F5" s="2">
        <f>$B5*Обработка!C5*10^3*4</f>
        <v>1395333.7226715153</v>
      </c>
      <c r="G5" s="2">
        <f>$B5*Обработка!D5*10^3*4</f>
        <v>1362224.6733762363</v>
      </c>
      <c r="I5" s="3">
        <f>$C5*Обработка!B11*10^3*4</f>
        <v>771312.08684438711</v>
      </c>
      <c r="J5" s="3">
        <f>$C5*Обработка!C11*10^3*4</f>
        <v>727221.28450877732</v>
      </c>
      <c r="K5" s="3" t="e">
        <f>$C5*Обработка!D11*10^3*4</f>
        <v>#NAME?</v>
      </c>
      <c r="M5" s="7">
        <f>(J5+E5)/10^6</f>
        <v>2.1513815404399135</v>
      </c>
      <c r="N5" s="8">
        <f>(I5+F5)/10^6</f>
        <v>2.1666458095159022</v>
      </c>
      <c r="O5" s="9" t="e">
        <f>(K5+G5)/10^6</f>
        <v>#NAME?</v>
      </c>
      <c r="Q5" s="7" t="e">
        <f t="shared" si="0"/>
        <v>#NAME?</v>
      </c>
      <c r="R5" s="8" t="e">
        <f t="shared" si="0"/>
        <v>#NAME?</v>
      </c>
      <c r="S5" s="9" t="e">
        <f t="shared" si="0"/>
        <v>#NAME?</v>
      </c>
    </row>
    <row r="6" spans="1:19" x14ac:dyDescent="0.25">
      <c r="A6" s="10">
        <v>0</v>
      </c>
      <c r="B6" s="10">
        <f>(0.0000292068458214167*A6^5 - 0.000181763266662305*A6^4 - 0.0146406705096931*A6^3 + 0.466723799061245*A6^2 + 0.502480696426503*A6 + 1536.44313667204)/1000</f>
        <v>1.5364431366720401</v>
      </c>
      <c r="C6" s="10">
        <f>(-0.0000384367188130952*A6^5 + 0.000014526740241827*A6^4 + 0.0255916283280886*A6^3 + 0.00493530763260175*A6^2 - 4.81697653485037*A6 + 855.10485500437)/1000</f>
        <v>0.85510485500437006</v>
      </c>
      <c r="E6" s="2">
        <f>$B6*Обработка!B6*10^3*4</f>
        <v>1294747.1105739253</v>
      </c>
      <c r="F6" s="2">
        <f>$B6*Обработка!C6*10^3*4</f>
        <v>1314106.2940959933</v>
      </c>
      <c r="G6" s="2">
        <f>$B6*Обработка!D6*10^3*4</f>
        <v>1279532.6360573443</v>
      </c>
      <c r="I6" s="3">
        <f>$C6*Обработка!B12*10^3*4</f>
        <v>738386.46271569363</v>
      </c>
      <c r="J6" s="3">
        <f>$C6*Обработка!C12*10^3*4</f>
        <v>713785.78012110176</v>
      </c>
      <c r="K6" s="3">
        <f>$C6*Обработка!D12*10^3*4</f>
        <v>759177.14011832781</v>
      </c>
      <c r="M6" s="7">
        <f>(J6+E6)/10^6</f>
        <v>2.0085328906950273</v>
      </c>
      <c r="N6" s="8">
        <f>(I6+F6)/10^6</f>
        <v>2.0524927568116866</v>
      </c>
      <c r="O6" s="9">
        <f>(K6+G6)/10^6</f>
        <v>2.0387097761756721</v>
      </c>
      <c r="Q6" s="7">
        <f t="shared" si="0"/>
        <v>-1.4801952604186903</v>
      </c>
      <c r="R6" s="8">
        <f t="shared" si="0"/>
        <v>0.67606389085304108</v>
      </c>
      <c r="S6" s="9">
        <f t="shared" si="0"/>
        <v>0</v>
      </c>
    </row>
    <row r="7" spans="1:19" x14ac:dyDescent="0.25">
      <c r="A7" s="10">
        <v>8</v>
      </c>
      <c r="B7" s="10">
        <f>(0.0000292068458214167*A7^5 - 0.000181763266662305*A7^4 - 0.0146406705096931*A7^3 + 0.466723799061245*A7^2 + 0.502480696426503*A7 + 1536.44313667204)/1000</f>
        <v>1.5630498296660362</v>
      </c>
      <c r="C7" s="10">
        <f>(-0.0000384367188130952*A7^5 + 0.000014526740241827*A7^4 + 0.0255916283280886*A7^3 + 0.00493530763260175*A7^2 - 4.81697653485037*A7 + 855.10485500437)/1000</f>
        <v>0.82878782324399802</v>
      </c>
      <c r="E7" s="2">
        <f>$B7*Обработка!B7*10^3*4</f>
        <v>1290270.7499322428</v>
      </c>
      <c r="F7" s="2">
        <f>$B7*Обработка!C7*10^3*4</f>
        <v>1350381.2698416754</v>
      </c>
      <c r="G7" s="2">
        <f>$B7*Обработка!D7*10^3*4</f>
        <v>1318758.2709078039</v>
      </c>
      <c r="I7" s="3">
        <f>$C7*Обработка!B13*10^3*4</f>
        <v>608876.93070930627</v>
      </c>
      <c r="J7" s="3">
        <f>$C7*Обработка!C13*10^3*4</f>
        <v>694933.94857828214</v>
      </c>
      <c r="K7" s="3">
        <f>$C7*Обработка!D13*10^3*4</f>
        <v>737567.12572108267</v>
      </c>
      <c r="M7" s="7">
        <f>(J7+E7)/10^6</f>
        <v>1.9852046985105247</v>
      </c>
      <c r="N7" s="8">
        <f>(I7+F7)/10^6</f>
        <v>1.9592582005509818</v>
      </c>
      <c r="O7" s="9">
        <f>(K7+G7)/10^6</f>
        <v>2.0563253966288864</v>
      </c>
      <c r="Q7" s="7">
        <f t="shared" si="0"/>
        <v>-3.4586305375090927</v>
      </c>
      <c r="R7" s="8">
        <f t="shared" si="0"/>
        <v>-4.7204200384353232</v>
      </c>
      <c r="S7" s="9">
        <f t="shared" si="0"/>
        <v>0</v>
      </c>
    </row>
    <row r="8" spans="1:19" x14ac:dyDescent="0.25">
      <c r="A8" s="10">
        <v>15</v>
      </c>
      <c r="B8" s="10">
        <f>(0.0000292068458214167*A8^5 - 0.000181763266662305*A8^4 - 0.0146406705096931*A8^3 + 0.466723799061245*A8^2 + 0.502480696426503*A8 + 1536.44313667204)/1000</f>
        <v>1.6125581221078626</v>
      </c>
      <c r="C8" s="10">
        <f>(-0.0000384367188130952*A8^5 + 0.000014526740241827*A8^4 + 0.0255916283280886*A8^3 + 0.00493530763260175*A8^2 - 4.81697653485037*A8 + 855.10485500437)/1000</f>
        <v>0.84187992968229719</v>
      </c>
      <c r="E8" s="2">
        <f>$B8*Обработка!B8*10^3*4</f>
        <v>1331626.6313764655</v>
      </c>
      <c r="F8" s="2">
        <f>$B8*Обработка!C8*10^3*4</f>
        <v>1391869.22272542</v>
      </c>
      <c r="G8" s="2">
        <f>$B8*Обработка!D8*10^3*4</f>
        <v>1377606.4686470006</v>
      </c>
      <c r="I8" s="3">
        <f>$C8*Обработка!B14*10^3*4</f>
        <v>662490.47050573386</v>
      </c>
      <c r="J8" s="3">
        <f>$C8*Обработка!C14*10^3*4</f>
        <v>701783.70083978167</v>
      </c>
      <c r="K8" s="3">
        <f>$C8*Обработка!D14*10^3*4</f>
        <v>749424.67580458731</v>
      </c>
      <c r="M8" s="7">
        <f>(J8+E8)/10^6</f>
        <v>2.0334103322162473</v>
      </c>
      <c r="N8" s="8">
        <f>(I8+F8)/10^6</f>
        <v>2.0543596932311536</v>
      </c>
      <c r="O8" s="9">
        <f>(K8+G8)/10^6</f>
        <v>2.1270311444515881</v>
      </c>
      <c r="Q8" s="7">
        <f t="shared" si="0"/>
        <v>-4.4014782049408607</v>
      </c>
      <c r="R8" s="8">
        <f t="shared" si="0"/>
        <v>-3.4165673318888499</v>
      </c>
      <c r="S8" s="9">
        <f t="shared" si="0"/>
        <v>0</v>
      </c>
    </row>
    <row r="9" spans="1:19" x14ac:dyDescent="0.25">
      <c r="E9" t="s">
        <v>63</v>
      </c>
    </row>
    <row r="10" spans="1:19" x14ac:dyDescent="0.25">
      <c r="E10" t="s">
        <v>64</v>
      </c>
    </row>
    <row r="11" spans="1:19" x14ac:dyDescent="0.25">
      <c r="B11" t="s">
        <v>65</v>
      </c>
      <c r="E11" t="s">
        <v>60</v>
      </c>
      <c r="F11" t="s">
        <v>61</v>
      </c>
      <c r="G11" t="s">
        <v>62</v>
      </c>
    </row>
    <row r="12" spans="1:19" x14ac:dyDescent="0.25">
      <c r="B12">
        <v>4</v>
      </c>
      <c r="E12" s="12">
        <f>E4-$B$12*Обработка!C77*4</f>
        <v>752129.06229549262</v>
      </c>
      <c r="F12" s="12">
        <f>F4-$B$12*Обработка!C82*4</f>
        <v>707342.00262842129</v>
      </c>
      <c r="G12" s="12">
        <f>G4-$B$12*Обработка!C72*4</f>
        <v>691480.59697568801</v>
      </c>
      <c r="I12" s="11">
        <f>I4-$B$12*Обработка!E77*4</f>
        <v>443327.54865543405</v>
      </c>
      <c r="J12" s="11">
        <f>J4-$B$12*Обработка!E82*4</f>
        <v>396836.34069253085</v>
      </c>
      <c r="K12" s="11">
        <f>K4-$B$12*Обработка!E72*4</f>
        <v>370961.57785526477</v>
      </c>
    </row>
    <row r="13" spans="1:19" x14ac:dyDescent="0.25">
      <c r="E13" s="12">
        <f>E5-$B$12*Обработка!C78*4</f>
        <v>848068.54315540695</v>
      </c>
      <c r="F13" s="12">
        <f>F5-$B$12*Обработка!C83*4</f>
        <v>815898.53877031826</v>
      </c>
      <c r="G13" s="12">
        <f>G5-$B$12*Обработка!C73*4</f>
        <v>782578.67696534574</v>
      </c>
      <c r="I13" s="11">
        <f>I5-$B$12*Обработка!E78*4</f>
        <v>177593.03440834279</v>
      </c>
      <c r="J13" s="11">
        <f>J5-$B$12*Обработка!E83*4</f>
        <v>154693.79641820083</v>
      </c>
      <c r="K13" s="11" t="e">
        <f>K5-$B$12*Обработка!E73*4</f>
        <v>#NAME?</v>
      </c>
    </row>
    <row r="14" spans="1:19" x14ac:dyDescent="0.25">
      <c r="E14" s="12">
        <f>E6-$B$12*Обработка!C79*4</f>
        <v>731484.21536445175</v>
      </c>
      <c r="F14" s="12">
        <f>F6-$B$12*Обработка!C84*4</f>
        <v>734536.81995564804</v>
      </c>
      <c r="G14" s="12">
        <f>G6-$B$12*Обработка!C74*4</f>
        <v>700036.26432286331</v>
      </c>
      <c r="I14" s="11">
        <f>I6-$B$12*Обработка!E79*4</f>
        <v>158331.39452077786</v>
      </c>
      <c r="J14" s="11">
        <f>J6-$B$12*Обработка!E84*4</f>
        <v>147214.35067348101</v>
      </c>
      <c r="K14" s="11">
        <f>K6-$B$12*Обработка!E74*4</f>
        <v>130716.65820005024</v>
      </c>
    </row>
    <row r="15" spans="1:19" x14ac:dyDescent="0.25">
      <c r="E15" s="12">
        <f>E7-$B$12*Обработка!C80*4</f>
        <v>710512.48429872759</v>
      </c>
      <c r="F15" s="12">
        <f>F7-$B$12*Обработка!C85*4</f>
        <v>770372.7936599158</v>
      </c>
      <c r="G15" s="12">
        <f>G7-$B$12*Обработка!C75*4</f>
        <v>739323.08700660686</v>
      </c>
      <c r="I15" s="11">
        <f>I7-$B$12*Обработка!E80*4</f>
        <v>77382.75573067111</v>
      </c>
      <c r="J15" s="11">
        <f>J7-$B$12*Обработка!E85*4</f>
        <v>131045.47104889993</v>
      </c>
      <c r="K15" s="11">
        <f>K7-$B$12*Обработка!E75*4</f>
        <v>118900.53289708786</v>
      </c>
    </row>
    <row r="16" spans="1:19" x14ac:dyDescent="0.25">
      <c r="B16">
        <f>0.0000358619528053605*A4^5 - 0.000379724657991076*A4^4 - 0.0158829254247223*A4^3 + 0.521492467029231*A4^2 + 0.430287752478577*A4 + 1535.32324024035</f>
        <v>1344.6468351233034</v>
      </c>
      <c r="E16" s="12">
        <f>E8-$B$12*Обработка!C81*4</f>
        <v>751980.63496557495</v>
      </c>
      <c r="F16" s="12">
        <f>F8-$B$12*Обработка!C86*4</f>
        <v>815777.50994969078</v>
      </c>
      <c r="G16" s="12">
        <f>G8-$B$12*Обработка!C76*4</f>
        <v>798036.99450665538</v>
      </c>
      <c r="I16" s="11">
        <f>I8-$B$12*Обработка!E81*4</f>
        <v>106290.03211542009</v>
      </c>
      <c r="J16" s="11">
        <f>J8-$B$12*Обработка!E86*4</f>
        <v>144346.7468208581</v>
      </c>
      <c r="K16" s="11">
        <f>K8-$B$12*Обработка!E76*4</f>
        <v>140596.66864474583</v>
      </c>
    </row>
    <row r="19" spans="1:10" x14ac:dyDescent="0.25">
      <c r="E19" t="s">
        <v>66</v>
      </c>
      <c r="I19" t="s">
        <v>67</v>
      </c>
    </row>
    <row r="20" spans="1:10" ht="30" customHeight="1" x14ac:dyDescent="0.25">
      <c r="E20" s="15" t="s">
        <v>68</v>
      </c>
      <c r="F20" s="5" t="s">
        <v>69</v>
      </c>
      <c r="G20" s="6" t="s">
        <v>70</v>
      </c>
      <c r="I20" s="15" t="s">
        <v>68</v>
      </c>
      <c r="J20" s="5" t="s">
        <v>69</v>
      </c>
    </row>
    <row r="21" spans="1:10" x14ac:dyDescent="0.25">
      <c r="D21" s="14">
        <v>-29</v>
      </c>
      <c r="E21" s="15">
        <f>(E12+J12)/1000000</f>
        <v>1.1489654029880236</v>
      </c>
      <c r="F21" s="5">
        <f>(I12+F12)/1000000</f>
        <v>1.1506695512838554</v>
      </c>
      <c r="G21" s="6">
        <f>(G12+K12)/1000000</f>
        <v>1.0624421748309527</v>
      </c>
      <c r="I21" s="15">
        <f>E21-G21</f>
        <v>8.6523228157070919E-2</v>
      </c>
      <c r="J21" s="5">
        <f>F21-G21</f>
        <v>8.8227376452902684E-2</v>
      </c>
    </row>
    <row r="22" spans="1:10" x14ac:dyDescent="0.25">
      <c r="D22" s="14">
        <v>-15</v>
      </c>
      <c r="E22" s="15">
        <f>(E13+J13)/1000000</f>
        <v>1.0027623395736078</v>
      </c>
      <c r="F22" s="5">
        <f>(I13+F13)/1000000</f>
        <v>0.9934915731786611</v>
      </c>
      <c r="G22" s="6" t="e">
        <f>(G13+K13)/1000000</f>
        <v>#NAME?</v>
      </c>
      <c r="I22" s="15" t="e">
        <f>E22-G22</f>
        <v>#NAME?</v>
      </c>
      <c r="J22" s="5" t="e">
        <f>F22-G22</f>
        <v>#NAME?</v>
      </c>
    </row>
    <row r="23" spans="1:10" x14ac:dyDescent="0.25">
      <c r="D23" s="14">
        <v>0</v>
      </c>
      <c r="E23" s="15">
        <f>(E14+J14)/1000000</f>
        <v>0.87869856603793273</v>
      </c>
      <c r="F23" s="5">
        <f>(I14+F14)/1000000</f>
        <v>0.89286821447642595</v>
      </c>
      <c r="G23" s="6">
        <f>(G14+K14)/1000000</f>
        <v>0.83075292252291355</v>
      </c>
      <c r="I23" s="15">
        <f>E23-G23</f>
        <v>4.7945643515019176E-2</v>
      </c>
      <c r="J23" s="5">
        <f>F23-G23</f>
        <v>6.2115291953512397E-2</v>
      </c>
    </row>
    <row r="24" spans="1:10" x14ac:dyDescent="0.25">
      <c r="D24" s="14">
        <v>8</v>
      </c>
      <c r="E24" s="15">
        <f>(E15+J15)/1000000</f>
        <v>0.84155795534762756</v>
      </c>
      <c r="F24" s="5">
        <f>(I15+F15)/1000000</f>
        <v>0.84775554939058695</v>
      </c>
      <c r="G24" s="6">
        <f>(G15+K15)/1000000</f>
        <v>0.85822361990369467</v>
      </c>
      <c r="I24" s="15">
        <f>E24-G24</f>
        <v>-1.6665664556067106E-2</v>
      </c>
      <c r="J24" s="5">
        <f>F24-G24</f>
        <v>-1.0468070513107719E-2</v>
      </c>
    </row>
    <row r="25" spans="1:10" x14ac:dyDescent="0.25">
      <c r="D25" s="14">
        <v>15</v>
      </c>
      <c r="E25" s="15">
        <f>(E16+J16)/1000000</f>
        <v>0.89632738178643301</v>
      </c>
      <c r="F25" s="5">
        <f>(I16+F16)/1000000</f>
        <v>0.92206754206511088</v>
      </c>
      <c r="G25" s="6">
        <f>(G16+K16)/1000000</f>
        <v>0.93863366315140118</v>
      </c>
      <c r="I25" s="15">
        <f>E25-G25</f>
        <v>-4.2306281364968168E-2</v>
      </c>
      <c r="J25" s="5">
        <f>F25-G25</f>
        <v>-1.6566121086290297E-2</v>
      </c>
    </row>
    <row r="28" spans="1:10" ht="17.25" customHeight="1" x14ac:dyDescent="0.25">
      <c r="A28" t="s">
        <v>58</v>
      </c>
      <c r="B28" t="s">
        <v>71</v>
      </c>
    </row>
    <row r="29" spans="1:10" ht="17.25" customHeight="1" x14ac:dyDescent="0.25">
      <c r="A29" t="s">
        <v>72</v>
      </c>
      <c r="B29" t="s">
        <v>73</v>
      </c>
    </row>
    <row r="49" spans="3:6" x14ac:dyDescent="0.25">
      <c r="D49" t="s">
        <v>74</v>
      </c>
    </row>
    <row r="50" spans="3:6" x14ac:dyDescent="0.25">
      <c r="D50" s="15" t="s">
        <v>68</v>
      </c>
      <c r="E50" s="5" t="s">
        <v>69</v>
      </c>
      <c r="F50" s="6" t="s">
        <v>75</v>
      </c>
    </row>
    <row r="51" spans="3:6" x14ac:dyDescent="0.25">
      <c r="C51" s="14">
        <v>-29</v>
      </c>
      <c r="D51" s="15">
        <f>E21/((Обработка!B4+Обработка!C10)*4)*1000000</f>
        <v>678.90364985102883</v>
      </c>
      <c r="E51" s="5">
        <f>F21/((Обработка!C4+Обработка!B10)*4)*1000000</f>
        <v>666.92614392067162</v>
      </c>
      <c r="F51" s="6">
        <f>G21/((Обработка!D4+Обработка!D10)*4)*1000000</f>
        <v>656.32374381196814</v>
      </c>
    </row>
    <row r="52" spans="3:6" x14ac:dyDescent="0.25">
      <c r="C52" s="14">
        <v>-15</v>
      </c>
      <c r="D52" s="15">
        <f>E22/((Обработка!B5+Обработка!C11)*4)*1000000</f>
        <v>591.23143934863026</v>
      </c>
      <c r="E52" s="5">
        <f>F22/((Обработка!C5+Обработка!B11)*4)*1000000</f>
        <v>574.54863468428368</v>
      </c>
      <c r="F52" s="6" t="e">
        <f>G22/((Обработка!D5+Обработка!D11)*4)*1000000</f>
        <v>#NAME?</v>
      </c>
    </row>
    <row r="53" spans="3:6" x14ac:dyDescent="0.25">
      <c r="C53" s="14">
        <v>0</v>
      </c>
      <c r="D53" s="15">
        <f>E23/((Обработка!B6+Обработка!C12)*4)*1000000</f>
        <v>523.83745455115923</v>
      </c>
      <c r="E53" s="5">
        <f>F23/((Обработка!C6+Обработка!B12)*4)*1000000</f>
        <v>519.4732999466288</v>
      </c>
      <c r="F53" s="6">
        <f>G23/((Обработка!D6+Обработка!D12)*4)*1000000</f>
        <v>482.82566107095363</v>
      </c>
    </row>
    <row r="54" spans="3:6" x14ac:dyDescent="0.25">
      <c r="C54" s="14">
        <v>8</v>
      </c>
      <c r="D54" s="15">
        <f>E24/((Обработка!B7+Обработка!C13)*4)*1000000</f>
        <v>505.75089331009315</v>
      </c>
      <c r="E54" s="5">
        <f>F24/((Обработка!C7+Обработка!B13)*4)*1000000</f>
        <v>530.31137339868405</v>
      </c>
      <c r="F54" s="6">
        <f>G24/((Обработка!D7+Обработка!D13)*4)*1000000</f>
        <v>495.04051347110794</v>
      </c>
    </row>
    <row r="55" spans="3:6" x14ac:dyDescent="0.25">
      <c r="C55" s="14">
        <v>15</v>
      </c>
      <c r="D55" s="15">
        <f>E25/((Обработка!B8+Обработка!C14)*4)*1000000</f>
        <v>540.15917171440617</v>
      </c>
      <c r="E55" s="5">
        <f>F25/((Обработка!C8+Обработка!B14)*4)*1000000</f>
        <v>558.80795120928269</v>
      </c>
      <c r="F55" s="6">
        <f>G25/((Обработка!D8+Обработка!D14)*4)*1000000</f>
        <v>538.05965607114365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140m3</vt:lpstr>
      <vt:lpstr>250m3</vt:lpstr>
      <vt:lpstr>400m3</vt:lpstr>
      <vt:lpstr>565m3</vt:lpstr>
      <vt:lpstr>Обработка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Опарин Максим Витальевич</cp:lastModifiedBy>
  <dcterms:created xsi:type="dcterms:W3CDTF">2015-06-05T18:17:20Z</dcterms:created>
  <dcterms:modified xsi:type="dcterms:W3CDTF">2022-11-17T11:15:33Z</dcterms:modified>
</cp:coreProperties>
</file>