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7" autoFilterDateGrouping="1"/>
  </bookViews>
  <sheets>
    <sheet xmlns:r="http://schemas.openxmlformats.org/officeDocument/2006/relationships" name="Зарядка" sheetId="1" state="visible" r:id="rId1"/>
    <sheet xmlns:r="http://schemas.openxmlformats.org/officeDocument/2006/relationships" name="Разрядка" sheetId="2" state="visible" r:id="rId2"/>
    <sheet xmlns:r="http://schemas.openxmlformats.org/officeDocument/2006/relationships" name="нетаккум" sheetId="3" state="visible" r:id="rId3"/>
    <sheet xmlns:r="http://schemas.openxmlformats.org/officeDocument/2006/relationships" name="Максимум" sheetId="4" state="visible" r:id="rId4"/>
    <sheet xmlns:r="http://schemas.openxmlformats.org/officeDocument/2006/relationships" name="Минимум" sheetId="5" state="visible" r:id="rId5"/>
    <sheet xmlns:r="http://schemas.openxmlformats.org/officeDocument/2006/relationships" name="Максимуматм" sheetId="6" state="visible" r:id="rId6"/>
    <sheet xmlns:r="http://schemas.openxmlformats.org/officeDocument/2006/relationships" name="Минимуматм" sheetId="7" state="visible" r:id="rId7"/>
    <sheet xmlns:r="http://schemas.openxmlformats.org/officeDocument/2006/relationships" name="Обработка" sheetId="8" state="visible" r:id="rId8"/>
    <sheet xmlns:r="http://schemas.openxmlformats.org/officeDocument/2006/relationships" name="Деньги" sheetId="9" state="visible" r:id="rId9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204"/>
      <family val="2"/>
      <b val="1"/>
      <sz val="11"/>
    </font>
    <font>
      <name val="Calibri"/>
      <charset val="204"/>
      <family val="2"/>
      <b val="1"/>
      <sz val="11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sz val="11"/>
    </font>
    <font>
      <name val="Calibri"/>
      <family val="2"/>
      <color theme="1"/>
      <sz val="11"/>
      <vertAlign val="superscript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0" pivotButton="0" quotePrefix="0" xfId="0"/>
    <xf numFmtId="0" fontId="0" fillId="2" borderId="3" pivotButton="0" quotePrefix="0" xfId="0"/>
    <xf numFmtId="0" fontId="0" fillId="3" borderId="3" pivotButton="0" quotePrefix="0" xfId="0"/>
    <xf numFmtId="0" fontId="0" fillId="4" borderId="3" applyAlignment="1" pivotButton="0" quotePrefix="0" xfId="0">
      <alignment wrapText="1"/>
    </xf>
    <xf numFmtId="0" fontId="0" fillId="5" borderId="3" applyAlignment="1" pivotButton="0" quotePrefix="0" xfId="0">
      <alignment wrapText="1"/>
    </xf>
    <xf numFmtId="0" fontId="0" fillId="6" borderId="3" applyAlignment="1" pivotButton="0" quotePrefix="0" xfId="0">
      <alignment horizontal="center" wrapText="1"/>
    </xf>
    <xf numFmtId="0" fontId="0" fillId="4" borderId="3" pivotButton="0" quotePrefix="0" xfId="0"/>
    <xf numFmtId="0" fontId="0" fillId="5" borderId="3" pivotButton="0" quotePrefix="0" xfId="0"/>
    <xf numFmtId="0" fontId="0" fillId="6" borderId="3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 vertical="top"/>
    </xf>
    <xf numFmtId="0" fontId="0" fillId="3" borderId="4" pivotButton="0" quotePrefix="0" xfId="0"/>
    <xf numFmtId="0" fontId="0" fillId="2" borderId="4" pivotButton="0" quotePrefix="0" xfId="0"/>
    <xf numFmtId="0" fontId="0" fillId="6" borderId="4" pivotButton="0" quotePrefix="0" xfId="0"/>
    <xf numFmtId="0" fontId="0" fillId="0" borderId="4" pivotButton="0" quotePrefix="0" xfId="0"/>
    <xf numFmtId="0" fontId="0" fillId="4" borderId="4" pivotButton="0" quotePrefix="0" xfId="0"/>
    <xf numFmtId="0" fontId="6" fillId="0" borderId="5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под давлением</a:t>
            </a:r>
            <a:endParaRPr lang="ru-RU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xmlns:a="http://schemas.openxmlformats.org/drawingml/2006/main"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Обработка!$E$4:$E$8</f>
              <numCache>
                <formatCode>General</formatCode>
                <ptCount val="5"/>
                <pt idx="0">
                  <v>-0.3393000000000086</v>
                </pt>
                <pt idx="1">
                  <v>-0.2154999999999916</v>
                </pt>
                <pt idx="2">
                  <v>-0.2247999999999877</v>
                </pt>
                <pt idx="3">
                  <v>-0.09509999999997376</v>
                </pt>
                <pt idx="4">
                  <v>-0.09709999999998331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Обработка!$E$10:$E$14</f>
              <numCache>
                <formatCode>General</formatCode>
                <ptCount val="5"/>
                <pt idx="0">
                  <v>6.860600000000005</v>
                </pt>
                <pt idx="1">
                  <v>7.765900000000016</v>
                </pt>
                <pt idx="2">
                  <v>7.191599999999966</v>
                </pt>
                <pt idx="3">
                  <v>6.791300000000007</v>
                </pt>
                <pt idx="4">
                  <v>6.709299999999985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Обработка!$F$4:$F$8</f>
              <numCache>
                <formatCode>General</formatCode>
                <ptCount val="5"/>
                <pt idx="0">
                  <v>0.2488999999999919</v>
                </pt>
                <pt idx="1">
                  <v>0.180499999999995</v>
                </pt>
                <pt idx="2">
                  <v>0.2448000000000263</v>
                </pt>
                <pt idx="3">
                  <v>0.1557000000000244</v>
                </pt>
                <pt idx="4">
                  <v>0.1516000000000304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xmlns:a="http://schemas.openxmlformats.org/drawingml/2006/main"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Обработка!$F$10:$F$14</f>
              <numCache>
                <formatCode>General</formatCode>
                <ptCount val="5"/>
                <pt idx="0">
                  <v>-5.47750000000002</v>
                </pt>
                <pt idx="1">
                  <v>-7.091099999999983</v>
                </pt>
                <pt idx="2">
                  <v>-6.709100000000007</v>
                </pt>
                <pt idx="3">
                  <v>-6.350099999999998</v>
                </pt>
                <pt idx="4">
                  <v>-6.301300000000026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Деньги!$D$51:$D$55</f>
              <numCache>
                <formatCode>General</formatCode>
                <ptCount val="5"/>
                <pt idx="0">
                  <v>655.4598142610906</v>
                </pt>
                <pt idx="1">
                  <v>587.5473550434375</v>
                </pt>
                <pt idx="2">
                  <v>539.9512775995165</v>
                </pt>
                <pt idx="3">
                  <v>539.8961186960232</v>
                </pt>
                <pt idx="4">
                  <v>570.1493718052245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Деньги!$E$51:$E$55</f>
              <numCache>
                <formatCode>General</formatCode>
                <ptCount val="5"/>
                <pt idx="0">
                  <v>658.4540833072429</v>
                </pt>
                <pt idx="1">
                  <v>579.5758806839665</v>
                </pt>
                <pt idx="2">
                  <v>534.7461680519539</v>
                </pt>
                <pt idx="3">
                  <v>533.3041446763337</v>
                </pt>
                <pt idx="4">
                  <v>562.8407489872721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Деньги!$F$51:$F$55</f>
              <numCache>
                <formatCode>General</formatCode>
                <ptCount val="5"/>
                <pt idx="0">
                  <v>656.9912886507442</v>
                </pt>
                <pt idx="1">
                  <v>584.4912895138389</v>
                </pt>
                <pt idx="2">
                  <v>537.8868923949051</v>
                </pt>
                <pt idx="3">
                  <v>537.0639440652183</v>
                </pt>
                <pt idx="4">
                  <v>566.9716429609442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660"/>
          <min val="52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 algn="ctr"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Относителная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3300609811833222"/>
              <y val="0.1320408407394116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 xml:space="preserve"> атмосферные</a:t>
            </a:r>
            <a:endParaRPr lang="ru-RU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6535100560831788"/>
          <h val="0.6599799597210234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xmlns:a="http://schemas.openxmlformats.org/drawingml/2006/main"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Обработка!$E$16:$E$20</f>
              <numCache>
                <formatCode>General</formatCode>
                <ptCount val="5"/>
                <pt idx="0">
                  <v>-0.3813000000000386</v>
                </pt>
                <pt idx="1">
                  <v>-0.2314000000000078</v>
                </pt>
                <pt idx="2">
                  <v>-0.2502000000000066</v>
                </pt>
                <pt idx="3">
                  <v>-0.09759999999997149</v>
                </pt>
                <pt idx="4">
                  <v>-0.09709999999995489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Обработка!$E$22:$E$26</f>
              <numCache>
                <formatCode>General</formatCode>
                <ptCount val="5"/>
                <pt idx="0">
                  <v>4.592399999999998</v>
                </pt>
                <pt idx="1">
                  <v>5.919700000000006</v>
                </pt>
                <pt idx="2">
                  <v>7.052599999999984</v>
                </pt>
                <pt idx="3">
                  <v>6.805600000000027</v>
                </pt>
                <pt idx="4">
                  <v>6.716700000000003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Обработка!$F$16:$F$20</f>
              <numCache>
                <formatCode>General</formatCode>
                <ptCount val="5"/>
                <pt idx="0">
                  <v>-0.1214000000000226</v>
                </pt>
                <pt idx="1">
                  <v>-0.01390000000000668</v>
                </pt>
                <pt idx="2">
                  <v>0.2413000000000238</v>
                </pt>
                <pt idx="3">
                  <v>0.1536000000000115</v>
                </pt>
                <pt idx="4">
                  <v>0.1533000000000015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xmlns:a="http://schemas.openxmlformats.org/drawingml/2006/main"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Обработка!$F$22:$F$26</f>
              <numCache>
                <formatCode>General</formatCode>
                <ptCount val="5"/>
                <pt idx="0">
                  <v>-2.974099999999964</v>
                </pt>
                <pt idx="1">
                  <v>-5.037299999999988</v>
                </pt>
                <pt idx="2">
                  <v>-6.50860000000003</v>
                </pt>
                <pt idx="3">
                  <v>-6.332499999999982</v>
                </pt>
                <pt idx="4">
                  <v>-6.276600000000002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"/>
              <y val="0.06599518810148733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041010498687664"/>
          <w val="0.8856014772460357"/>
          <h val="0.19272382618839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7084531116710486"/>
        </manualLayout>
      </layout>
      <scatterChart>
        <scatterStyle val="smoothMarker"/>
        <varyColors val="0"/>
        <ser>
          <idx val="0"/>
          <order val="0"/>
          <tx>
            <v>зарядка день</v>
          </tx>
          <spPr>
            <a:ln xmlns:a="http://schemas.openxmlformats.org/drawingml/2006/main" w="19050" cap="rnd" cmpd="sng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206.369</v>
                </pt>
                <pt idx="1">
                  <v>211.1578</v>
                </pt>
                <pt idx="2">
                  <v>215.788</v>
                </pt>
                <pt idx="3">
                  <v>207.6501</v>
                </pt>
                <pt idx="4">
                  <v>200.8723</v>
                </pt>
              </numCache>
            </numRef>
          </yVal>
          <smooth val="1"/>
        </ser>
        <ser>
          <idx val="1"/>
          <order val="1"/>
          <tx>
            <v>зарядка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183.3394</v>
                </pt>
                <pt idx="1">
                  <v>208.1131</v>
                </pt>
                <pt idx="2">
                  <v>208.4547</v>
                </pt>
                <pt idx="3">
                  <v>200.5369</v>
                </pt>
                <pt idx="4">
                  <v>194.257</v>
                </pt>
              </numCache>
            </numRef>
          </yVal>
          <smooth val="1"/>
        </ser>
        <ser>
          <idx val="2"/>
          <order val="2"/>
          <tx>
            <v>разрядка день</v>
          </tx>
          <spPr>
            <a:ln xmlns:a="http://schemas.openxmlformats.org/drawingml/2006/main"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206.9572</v>
                </pt>
                <pt idx="1">
                  <v>211.5538</v>
                </pt>
                <pt idx="2">
                  <v>216.2576</v>
                </pt>
                <pt idx="3">
                  <v>207.9009</v>
                </pt>
                <pt idx="4">
                  <v>201.121</v>
                </pt>
              </numCache>
            </numRef>
          </yVal>
          <smooth val="1"/>
        </ser>
        <ser>
          <idx val="3"/>
          <order val="3"/>
          <tx>
            <v>разрядка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171.0013</v>
                </pt>
                <pt idx="1">
                  <v>193.2561</v>
                </pt>
                <pt idx="2">
                  <v>194.554</v>
                </pt>
                <pt idx="3">
                  <v>187.3955</v>
                </pt>
                <pt idx="4">
                  <v>181.2464</v>
                </pt>
              </numCache>
            </numRef>
          </yVal>
          <smooth val="1"/>
        </ser>
        <ser>
          <idx val="4"/>
          <order val="4"/>
          <tx>
            <v>Без СА</v>
          </tx>
          <spPr>
            <a:ln xmlns:a="http://schemas.openxmlformats.org/drawingml/2006/main"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206.7083</v>
                </pt>
                <pt idx="1">
                  <v>211.3733</v>
                </pt>
                <pt idx="2">
                  <v>216.0128</v>
                </pt>
                <pt idx="3">
                  <v>207.7452</v>
                </pt>
                <pt idx="4">
                  <v>200.9694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xmlns:a="http://schemas.openxmlformats.org/drawingml/2006/main"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Обработка!$D$10:$D$14</f>
              <numCache>
                <formatCode>General</formatCode>
                <ptCount val="5"/>
                <pt idx="0">
                  <v>176.4788</v>
                </pt>
                <pt idx="1">
                  <v>200.3472</v>
                </pt>
                <pt idx="2">
                  <v>201.2631</v>
                </pt>
                <pt idx="3">
                  <v>193.7456</v>
                </pt>
                <pt idx="4">
                  <v>187.5477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1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3082215971499018"/>
              <y val="0.23026575682839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6891357531683519"/>
          <y val="0.8875827687132514"/>
          <w val="0.9195410940829966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xmlns:a="http://schemas.openxmlformats.org/drawingml/2006/main"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Обработка!$C$4:$C$8</f>
              <numCache>
                <formatCode>General</formatCode>
                <ptCount val="5"/>
                <pt idx="0">
                  <v>206.9572</v>
                </pt>
                <pt idx="1">
                  <v>211.5538</v>
                </pt>
                <pt idx="2">
                  <v>216.2576</v>
                </pt>
                <pt idx="3">
                  <v>207.9009</v>
                </pt>
                <pt idx="4">
                  <v>201.121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Обработка!$C$10:$C$14</f>
              <numCache>
                <formatCode>General</formatCode>
                <ptCount val="5"/>
                <pt idx="0">
                  <v>171.0013</v>
                </pt>
                <pt idx="1">
                  <v>193.2561</v>
                </pt>
                <pt idx="2">
                  <v>194.554</v>
                </pt>
                <pt idx="3">
                  <v>187.3955</v>
                </pt>
                <pt idx="4">
                  <v>181.2464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xmlns:a="http://schemas.openxmlformats.org/drawingml/2006/main"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206.7083</v>
                </pt>
                <pt idx="1">
                  <v>211.3733</v>
                </pt>
                <pt idx="2">
                  <v>216.0128</v>
                </pt>
                <pt idx="3">
                  <v>207.7452</v>
                </pt>
                <pt idx="4">
                  <v>200.9694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Обработка!$C$22:$C$26</f>
              <numCache>
                <formatCode>General</formatCode>
                <ptCount val="5"/>
                <pt idx="0">
                  <v>173.5047</v>
                </pt>
                <pt idx="1">
                  <v>195.3099</v>
                </pt>
                <pt idx="2">
                  <v>194.7545</v>
                </pt>
                <pt idx="3">
                  <v>187.4131</v>
                </pt>
                <pt idx="4">
                  <v>181.2711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Обработка!$C$16:$C$20</f>
              <numCache>
                <formatCode>General</formatCode>
                <ptCount val="5"/>
                <pt idx="0">
                  <v>206.5869</v>
                </pt>
                <pt idx="1">
                  <v>211.3594</v>
                </pt>
                <pt idx="2">
                  <v>216.2541</v>
                </pt>
                <pt idx="3">
                  <v>207.8988</v>
                </pt>
                <pt idx="4">
                  <v>201.1227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xmlns:a="http://schemas.openxmlformats.org/drawingml/2006/main"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176.4788</v>
                </pt>
                <pt idx="1">
                  <v>200.3472</v>
                </pt>
                <pt idx="2">
                  <v>201.2631</v>
                </pt>
                <pt idx="3">
                  <v>193.7456</v>
                </pt>
                <pt idx="4">
                  <v>187.5477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9310864532723423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С СА под давлением день</v>
          </tx>
          <spPr>
            <a:ln xmlns:a="http://schemas.openxmlformats.org/drawingml/2006/main" w="19050" cap="rnd">
              <a:solidFill>
                <a:srgbClr val="FF0000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Обработка!$B$4:$B$8</f>
              <numCache>
                <formatCode>General</formatCode>
                <ptCount val="5"/>
                <pt idx="0">
                  <v>206.369</v>
                </pt>
                <pt idx="1">
                  <v>211.1578</v>
                </pt>
                <pt idx="2">
                  <v>215.788</v>
                </pt>
                <pt idx="3">
                  <v>207.6501</v>
                </pt>
                <pt idx="4">
                  <v>200.8723</v>
                </pt>
              </numCache>
            </numRef>
          </yVal>
          <smooth val="1"/>
        </ser>
        <ser>
          <idx val="1"/>
          <order val="1"/>
          <tx>
            <v>С СА под давлением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dash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Обработка!$B$10:$B$14</f>
              <numCache>
                <formatCode>General</formatCode>
                <ptCount val="5"/>
                <pt idx="0">
                  <v>183.3394</v>
                </pt>
                <pt idx="1">
                  <v>208.1131</v>
                </pt>
                <pt idx="2">
                  <v>208.4547</v>
                </pt>
                <pt idx="3">
                  <v>200.5369</v>
                </pt>
                <pt idx="4">
                  <v>194.257</v>
                </pt>
              </numCache>
            </numRef>
          </yVal>
          <smooth val="1"/>
        </ser>
        <ser>
          <idx val="2"/>
          <order val="2"/>
          <tx>
            <v>Без СА день</v>
          </tx>
          <spPr>
            <a:ln xmlns:a="http://schemas.openxmlformats.org/drawingml/2006/main"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numRef>
              <f>Обработка!$A$4:$A$8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Обработка!$D$4:$D$8</f>
              <numCache>
                <formatCode>General</formatCode>
                <ptCount val="5"/>
                <pt idx="0">
                  <v>206.7083</v>
                </pt>
                <pt idx="1">
                  <v>211.3733</v>
                </pt>
                <pt idx="2">
                  <v>216.0128</v>
                </pt>
                <pt idx="3">
                  <v>207.7452</v>
                </pt>
                <pt idx="4">
                  <v>200.9694</v>
                </pt>
              </numCache>
            </numRef>
          </yVal>
          <smooth val="1"/>
        </ser>
        <ser>
          <idx val="3"/>
          <order val="3"/>
          <tx>
            <v>С СА атм типа ночь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Обработка!$B$22:$B$26</f>
              <numCache>
                <formatCode>General</formatCode>
                <ptCount val="5"/>
                <pt idx="0">
                  <v>181.0712</v>
                </pt>
                <pt idx="1">
                  <v>206.2669</v>
                </pt>
                <pt idx="2">
                  <v>208.3157</v>
                </pt>
                <pt idx="3">
                  <v>200.5512</v>
                </pt>
                <pt idx="4">
                  <v>194.2644</v>
                </pt>
              </numCache>
            </numRef>
          </yVal>
          <smooth val="1"/>
        </ser>
        <ser>
          <idx val="4"/>
          <order val="4"/>
          <tx>
            <v>с СА атм типа день</v>
          </tx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Обработка!$A$10:$A$14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Обработка!$B$16:$B$20</f>
              <numCache>
                <formatCode>General</formatCode>
                <ptCount val="5"/>
                <pt idx="0">
                  <v>206.327</v>
                </pt>
                <pt idx="1">
                  <v>211.1419</v>
                </pt>
                <pt idx="2">
                  <v>215.7626</v>
                </pt>
                <pt idx="3">
                  <v>207.6476</v>
                </pt>
                <pt idx="4">
                  <v>200.8723</v>
                </pt>
              </numCache>
            </numRef>
          </yVal>
          <smooth val="1"/>
        </ser>
        <ser>
          <idx val="5"/>
          <order val="5"/>
          <tx>
            <v>Без СА ночь</v>
          </tx>
          <spPr>
            <a:ln xmlns:a="http://schemas.openxmlformats.org/drawingml/2006/main" w="19050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xVal>
            <numRef>
              <f>Обработка!$A$22:$A$26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Обработка!$D$22:$D$26</f>
              <numCache>
                <formatCode>General</formatCode>
                <ptCount val="5"/>
                <pt idx="0">
                  <v>176.4788</v>
                </pt>
                <pt idx="1">
                  <v>200.3472</v>
                </pt>
                <pt idx="2">
                  <v>201.2631</v>
                </pt>
                <pt idx="3">
                  <v>193.7456</v>
                </pt>
                <pt idx="4">
                  <v>187.5477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ax val="217"/>
          <min val="17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2796513838740964"/>
          <y val="0.8364165586832747"/>
          <w val="0.9310864532723423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115066084563561"/>
        </manualLayout>
      </layout>
      <scatterChart>
        <scatterStyle val="smoothMarker"/>
        <varyColors val="0"/>
        <ser>
          <idx val="0"/>
          <order val="0"/>
          <tx>
            <v>под давлением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Максимум!$B$7:$B$11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Максимум!$K$7:$K$11</f>
              <numCache>
                <formatCode>General</formatCode>
                <ptCount val="5"/>
                <pt idx="0">
                  <v>3.4667</v>
                </pt>
                <pt idx="1">
                  <v>3.7302</v>
                </pt>
                <pt idx="2">
                  <v>3.7516</v>
                </pt>
                <pt idx="3">
                  <v>3.7466</v>
                </pt>
                <pt idx="4">
                  <v>3.6939</v>
                </pt>
              </numCache>
            </numRef>
          </yVal>
          <smooth val="1"/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Максимуматм!$B$7:$B$11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Максимуматм!$K$7:$K$11</f>
              <numCache>
                <formatCode>General</formatCode>
                <ptCount val="5"/>
                <pt idx="0">
                  <v>1.75</v>
                </pt>
                <pt idx="1">
                  <v>2.6002</v>
                </pt>
                <pt idx="2">
                  <v>3.6527</v>
                </pt>
                <pt idx="3">
                  <v>3.7332</v>
                </pt>
                <pt idx="4">
                  <v>3.6806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Аккумулирующая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теплота бака аккумулятора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217769224156551"/>
              <y val="0.076767126738469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1985407854001875"/>
          <y val="0.8364165586832747"/>
          <w val="0.7364962714767589"/>
          <h val="0.103178475501393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Деньги!$M$4:$M$8</f>
              <numCache>
                <formatCode>General</formatCode>
                <ptCount val="5"/>
                <pt idx="0">
                  <v>2.077042968478164</v>
                </pt>
                <pt idx="1">
                  <v>2.06938268738296</v>
                </pt>
                <pt idx="2">
                  <v>1.991640246146826</v>
                </pt>
                <pt idx="3">
                  <v>1.919514247863424</v>
                </pt>
                <pt idx="4">
                  <v>1.906023861434626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Деньги!$N$4:$N$8</f>
              <numCache>
                <formatCode>General</formatCode>
                <ptCount val="5"/>
                <pt idx="0">
                  <v>2.138587839243429</v>
                </pt>
                <pt idx="1">
                  <v>2.123821870479725</v>
                </pt>
                <pt idx="2">
                  <v>2.042072525166588</v>
                </pt>
                <pt idx="3">
                  <v>1.96464802865406</v>
                </pt>
                <pt idx="4">
                  <v>1.951441486306998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Деньги!$O$4:$O$8</f>
              <numCache>
                <formatCode>General</formatCode>
                <ptCount val="5"/>
                <pt idx="0">
                  <v>2.104848533516432</v>
                </pt>
                <pt idx="1">
                  <v>2.095541035236413</v>
                </pt>
                <pt idx="2">
                  <v>2.01596975174616</v>
                </pt>
                <pt idx="3">
                  <v>1.941160374244156</v>
                </pt>
                <pt idx="4">
                  <v>1.927869931012882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Деньги!$E$21:$E$25</f>
              <numCache>
                <formatCode>General</formatCode>
                <ptCount val="5"/>
                <pt idx="0">
                  <v>0.989404266982608</v>
                </pt>
                <pt idx="1">
                  <v>0.9504492691512049</v>
                </pt>
                <pt idx="2">
                  <v>0.8862587486109632</v>
                </pt>
                <pt idx="3">
                  <v>0.8531343445917668</v>
                </pt>
                <pt idx="4">
                  <v>0.8714589470401163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Деньги!$F$21:$F$25</f>
              <numCache>
                <formatCode>General</formatCode>
                <ptCount val="5"/>
                <pt idx="0">
                  <v>1.027969559883735</v>
                </pt>
                <pt idx="1">
                  <v>0.9729152526456404</v>
                </pt>
                <pt idx="2">
                  <v>0.9084530997981274</v>
                </pt>
                <pt idx="3">
                  <v>0.8712862863299339</v>
                </pt>
                <pt idx="4">
                  <v>0.8901393986123587</v>
                </pt>
              </numCache>
            </numRef>
          </yVal>
          <smooth val="1"/>
        </ser>
        <ser>
          <idx val="2"/>
          <order val="2"/>
          <tx>
            <v>Нет аккум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Деньги!$G$21:$G$25</f>
              <numCache>
                <formatCode>General</formatCode>
                <ptCount val="5"/>
                <pt idx="0">
                  <v>1.007002346493366</v>
                </pt>
                <pt idx="1">
                  <v>0.96258818385713</v>
                </pt>
                <pt idx="2">
                  <v>0.8977889484891486</v>
                </pt>
                <pt idx="3">
                  <v>0.862504930215599</v>
                </pt>
                <pt idx="4">
                  <v>0.8811127140216859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  <min val="0.55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Маржинальная 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4129793510324484"/>
              <y val="0.3164404263525702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6344681001663"/>
          <y val="0.093700313762471"/>
          <w val="0.828815000156391"/>
          <h val="0.6570368038148233"/>
        </manualLayout>
      </layout>
      <scatterChart>
        <scatterStyle val="smoothMarker"/>
        <varyColors val="0"/>
        <ser>
          <idx val="0"/>
          <order val="0"/>
          <tx>
            <v>День зарядка ночь разрядка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Деньги!$I$21:$I$25</f>
              <numCache>
                <formatCode>General</formatCode>
                <ptCount val="5"/>
                <pt idx="0">
                  <v>-0.0175980795107582</v>
                </pt>
                <pt idx="1">
                  <v>-0.0121389147059251</v>
                </pt>
                <pt idx="2">
                  <v>-0.01153019987818538</v>
                </pt>
                <pt idx="3">
                  <v>-0.009370585623832195</v>
                </pt>
                <pt idx="4">
                  <v>-0.009653766981569611</v>
                </pt>
              </numCache>
            </numRef>
          </yVal>
          <smooth val="1"/>
        </ser>
        <ser>
          <idx val="1"/>
          <order val="1"/>
          <tx>
            <v>День разрядка ночь зарядка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Деньги!$A$4:$A$8</f>
              <numCache>
                <formatCode>General</formatCode>
                <ptCount val="5"/>
                <pt idx="0">
                  <v>-29</v>
                </pt>
                <pt idx="1">
                  <v>-15</v>
                </pt>
                <pt idx="2">
                  <v>0</v>
                </pt>
                <pt idx="3">
                  <v>8</v>
                </pt>
                <pt idx="4">
                  <v>15</v>
                </pt>
              </numCache>
            </numRef>
          </xVal>
          <yVal>
            <numRef>
              <f>Деньги!$J$21:$J$25</f>
              <numCache>
                <formatCode>General</formatCode>
                <ptCount val="5"/>
                <pt idx="0">
                  <v>0.02096721339036844</v>
                </pt>
                <pt idx="1">
                  <v>0.01032706878851042</v>
                </pt>
                <pt idx="2">
                  <v>0.0106641513089788</v>
                </pt>
                <pt idx="3">
                  <v>0.008781356114334837</v>
                </pt>
                <pt idx="4">
                  <v>0.009026684590672795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51263776"/>
        <axId val="351259184"/>
      </scatterChart>
      <valAx>
        <axId val="35126377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59184"/>
        <crosses val="autoZero"/>
        <crossBetween val="midCat"/>
      </valAx>
      <valAx>
        <axId val="3512591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Прирост маржинальной прибыли,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 xml:space="preserve"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985026000436273"/>
              <y val="0.1277051484357312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>None</a:t>
            </a:r>
            <a:endParaRPr lang="ru-RU"/>
          </a:p>
        </txPr>
        <crossAx val="3512637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1529843448772443"/>
          <y val="0.884889810290621"/>
          <w val="0.7557572062341765"/>
          <h val="0.112417231286748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/Relationships>
</file>

<file path=xl/drawings/drawing1.xml><?xml version="1.0" encoding="utf-8"?>
<wsDr xmlns="http://schemas.openxmlformats.org/drawingml/2006/spreadsheetDrawing">
  <twoCellAnchor>
    <from>
      <col>0</col>
      <colOff>323850</colOff>
      <row>27</row>
      <rowOff>180976</rowOff>
    </from>
    <to>
      <col>4</col>
      <colOff>1454524</colOff>
      <row>48</row>
      <rowOff>10762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160243</colOff>
      <row>27</row>
      <rowOff>108696</rowOff>
    </from>
    <to>
      <col>8</col>
      <colOff>1913404</colOff>
      <row>47</row>
      <rowOff>128982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266979</colOff>
      <row>0</row>
      <rowOff>3273</rowOff>
    </from>
    <to>
      <col>20</col>
      <colOff>341292</colOff>
      <row>24</row>
      <rowOff>147276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13</col>
      <colOff>30416</colOff>
      <row>46</row>
      <rowOff>54428</rowOff>
    </from>
    <to>
      <col>25</col>
      <colOff>597787</colOff>
      <row>71</row>
      <rowOff>7931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6</col>
      <colOff>526677</colOff>
      <row>46</row>
      <rowOff>78441</rowOff>
    </from>
    <to>
      <col>13</col>
      <colOff>18283</colOff>
      <row>71</row>
      <rowOff>31944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9</col>
      <colOff>1106327</colOff>
      <row>24</row>
      <rowOff>143640</rowOff>
    </from>
    <to>
      <col>20</col>
      <colOff>339179</colOff>
      <row>49</row>
      <rowOff>97143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11</col>
      <colOff>400050</colOff>
      <row>8</row>
      <rowOff>66675</rowOff>
    </from>
    <to>
      <col>19</col>
      <colOff>200025</colOff>
      <row>25</row>
      <rowOff>39228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247650</colOff>
      <row>29</row>
      <rowOff>19050</rowOff>
    </from>
    <to>
      <col>7</col>
      <colOff>600075</colOff>
      <row>45</row>
      <rowOff>182103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29</row>
      <rowOff>19050</rowOff>
    </from>
    <to>
      <col>16</col>
      <colOff>381000</colOff>
      <row>45</row>
      <rowOff>182103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981075</colOff>
      <row>47</row>
      <rowOff>76200</rowOff>
    </from>
    <to>
      <col>15</col>
      <colOff>38100</colOff>
      <row>66</row>
      <rowOff>9525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L19" sqref="L19"/>
    </sheetView>
  </sheetViews>
  <sheetFormatPr baseColWidth="8" defaultRowHeight="15"/>
  <sheetData>
    <row r="1">
      <c r="B1" s="2" t="inlineStr">
        <is>
          <t>T_air</t>
        </is>
      </c>
      <c r="C1" s="2" t="inlineStr">
        <is>
          <t>n_GTU</t>
        </is>
      </c>
      <c r="D1" s="2" t="inlineStr">
        <is>
          <t>GTU</t>
        </is>
      </c>
      <c r="E1" s="2" t="inlineStr">
        <is>
          <t>GTU_KPD</t>
        </is>
      </c>
      <c r="F1" s="2" t="inlineStr">
        <is>
          <t>Turbine</t>
        </is>
      </c>
      <c r="G1" s="2" t="inlineStr">
        <is>
          <t>KN</t>
        </is>
      </c>
      <c r="H1" s="2" t="inlineStr">
        <is>
          <t>DK</t>
        </is>
      </c>
      <c r="I1" s="2" t="inlineStr">
        <is>
          <t>PEN</t>
        </is>
      </c>
      <c r="J1" s="2" t="inlineStr">
        <is>
          <t>Turbine_Qt</t>
        </is>
      </c>
      <c r="K1" s="2" t="inlineStr">
        <is>
          <t>ASW_Qt</t>
        </is>
      </c>
      <c r="L1" s="1" t="n"/>
    </row>
    <row r="2">
      <c r="A2" s="2" t="n">
        <v>0</v>
      </c>
      <c r="B2" t="n">
        <v>-29</v>
      </c>
      <c r="C2" t="n">
        <v>1</v>
      </c>
      <c r="D2" t="n">
        <v>165.66</v>
      </c>
      <c r="E2" t="n">
        <v>34.0758</v>
      </c>
      <c r="F2" t="n">
        <v>48.5429</v>
      </c>
      <c r="G2" t="n">
        <v>0.0915</v>
      </c>
      <c r="H2" t="n">
        <v>6.3014</v>
      </c>
      <c r="I2" t="n">
        <v>1.1017</v>
      </c>
      <c r="J2" t="n">
        <v>157.0125</v>
      </c>
    </row>
    <row r="3">
      <c r="A3" s="2" t="n">
        <v>1</v>
      </c>
      <c r="B3" t="n">
        <v>-29</v>
      </c>
      <c r="C3" t="n">
        <v>1</v>
      </c>
      <c r="D3" t="n">
        <v>165.66</v>
      </c>
      <c r="E3" t="n">
        <v>34.0758</v>
      </c>
      <c r="F3" t="n">
        <v>47.8291</v>
      </c>
      <c r="G3" t="n">
        <v>0.062</v>
      </c>
      <c r="H3" t="n">
        <v>6.3014</v>
      </c>
      <c r="I3" t="n">
        <v>1.1027</v>
      </c>
      <c r="J3" t="n">
        <v>164.7692</v>
      </c>
      <c r="K3" t="n">
        <v>7.8</v>
      </c>
    </row>
    <row r="4">
      <c r="A4" s="2" t="n">
        <v>2</v>
      </c>
      <c r="B4" t="n">
        <v>-29</v>
      </c>
      <c r="C4" t="n">
        <v>1</v>
      </c>
      <c r="D4" t="n">
        <v>165.66</v>
      </c>
      <c r="E4" t="n">
        <v>34.0758</v>
      </c>
      <c r="F4" t="n">
        <v>49.2743</v>
      </c>
      <c r="G4" t="n">
        <v>0.1177</v>
      </c>
      <c r="H4" t="n">
        <v>6.3014</v>
      </c>
      <c r="I4" t="n">
        <v>1.1025</v>
      </c>
      <c r="J4" t="n">
        <v>150.2289</v>
      </c>
      <c r="K4" t="n">
        <v>0</v>
      </c>
    </row>
    <row r="5">
      <c r="A5" s="2" t="n">
        <v>3</v>
      </c>
      <c r="B5" t="n">
        <v>-15</v>
      </c>
      <c r="C5" t="n">
        <v>1</v>
      </c>
      <c r="D5" t="n">
        <v>165.66</v>
      </c>
      <c r="E5" t="n">
        <v>34.0948</v>
      </c>
      <c r="F5" t="n">
        <v>52.8737</v>
      </c>
      <c r="G5" t="n">
        <v>0.0598</v>
      </c>
      <c r="H5" t="n">
        <v>6.3014</v>
      </c>
      <c r="I5" t="n">
        <v>0.8012</v>
      </c>
      <c r="J5" t="n">
        <v>168.1316</v>
      </c>
    </row>
    <row r="6">
      <c r="A6" s="2" t="n">
        <v>4</v>
      </c>
      <c r="B6" t="n">
        <v>-15</v>
      </c>
      <c r="C6" t="n">
        <v>1</v>
      </c>
      <c r="D6" t="n">
        <v>165.66</v>
      </c>
      <c r="E6" t="n">
        <v>34.0948</v>
      </c>
      <c r="F6" t="n">
        <v>52.4531</v>
      </c>
      <c r="G6" t="n">
        <v>0.0279</v>
      </c>
      <c r="H6" t="n">
        <v>6.3014</v>
      </c>
      <c r="I6" t="n">
        <v>0.7998</v>
      </c>
      <c r="J6" t="n">
        <v>176.497</v>
      </c>
      <c r="K6" t="n">
        <v>8.392799999999999</v>
      </c>
    </row>
    <row r="7">
      <c r="A7" s="2" t="n">
        <v>5</v>
      </c>
      <c r="B7" t="n">
        <v>-15</v>
      </c>
      <c r="C7" t="n">
        <v>1</v>
      </c>
      <c r="D7" t="n">
        <v>165.66</v>
      </c>
      <c r="E7" t="n">
        <v>34.0948</v>
      </c>
      <c r="F7" t="n">
        <v>53.4451</v>
      </c>
      <c r="G7" t="n">
        <v>0.0888</v>
      </c>
      <c r="H7" t="n">
        <v>6.3014</v>
      </c>
      <c r="I7" t="n">
        <v>0.8011</v>
      </c>
      <c r="J7" t="n">
        <v>160.5945</v>
      </c>
      <c r="K7" t="n">
        <v>0</v>
      </c>
    </row>
    <row r="8">
      <c r="A8" s="2" t="n">
        <v>6</v>
      </c>
      <c r="B8" t="n">
        <v>0</v>
      </c>
      <c r="C8" t="n">
        <v>1</v>
      </c>
      <c r="D8" t="n">
        <v>164.3046</v>
      </c>
      <c r="E8" t="n">
        <v>34.0121</v>
      </c>
      <c r="F8" t="n">
        <v>58.7857</v>
      </c>
      <c r="G8" t="n">
        <v>0.0722</v>
      </c>
      <c r="H8" t="n">
        <v>6.2985</v>
      </c>
      <c r="I8" t="n">
        <v>0.7068</v>
      </c>
      <c r="J8" t="n">
        <v>167.5741</v>
      </c>
    </row>
    <row r="9">
      <c r="A9" s="2" t="n">
        <v>7</v>
      </c>
      <c r="B9" t="n">
        <v>0</v>
      </c>
      <c r="C9" t="n">
        <v>1</v>
      </c>
      <c r="D9" t="n">
        <v>164.3046</v>
      </c>
      <c r="E9" t="n">
        <v>34.0121</v>
      </c>
      <c r="F9" t="n">
        <v>58.3379</v>
      </c>
      <c r="G9" t="n">
        <v>0.0394</v>
      </c>
      <c r="H9" t="n">
        <v>6.2985</v>
      </c>
      <c r="I9" t="n">
        <v>0.7068</v>
      </c>
      <c r="J9" t="n">
        <v>176.0098</v>
      </c>
      <c r="K9" t="n">
        <v>8.4412</v>
      </c>
    </row>
    <row r="10">
      <c r="A10" s="2" t="n">
        <v>8</v>
      </c>
      <c r="B10" t="n">
        <v>0</v>
      </c>
      <c r="C10" t="n">
        <v>1</v>
      </c>
      <c r="D10" t="n">
        <v>164.3046</v>
      </c>
      <c r="E10" t="n">
        <v>34.0121</v>
      </c>
      <c r="F10" t="n">
        <v>59.4615</v>
      </c>
      <c r="G10" t="n">
        <v>0.1026</v>
      </c>
      <c r="H10" t="n">
        <v>6.2985</v>
      </c>
      <c r="I10" t="n">
        <v>0.7068</v>
      </c>
      <c r="J10" t="n">
        <v>159.772</v>
      </c>
      <c r="K10" t="n">
        <v>0</v>
      </c>
    </row>
    <row r="11">
      <c r="A11" s="2" t="n">
        <v>9</v>
      </c>
      <c r="B11" t="n">
        <v>8</v>
      </c>
      <c r="C11" t="n">
        <v>1</v>
      </c>
      <c r="D11" t="n">
        <v>157.0758</v>
      </c>
      <c r="E11" t="n">
        <v>33.7012</v>
      </c>
      <c r="F11" t="n">
        <v>57.7205</v>
      </c>
      <c r="G11" t="n">
        <v>0.0736</v>
      </c>
      <c r="H11" t="n">
        <v>6.2832</v>
      </c>
      <c r="I11" t="n">
        <v>0.6943</v>
      </c>
      <c r="J11" t="n">
        <v>166.7372</v>
      </c>
    </row>
    <row r="12">
      <c r="A12" s="2" t="n">
        <v>10</v>
      </c>
      <c r="B12" t="n">
        <v>8</v>
      </c>
      <c r="C12" t="n">
        <v>1</v>
      </c>
      <c r="D12" t="n">
        <v>157.0758</v>
      </c>
      <c r="E12" t="n">
        <v>33.7012</v>
      </c>
      <c r="F12" t="n">
        <v>57.5343</v>
      </c>
      <c r="G12" t="n">
        <v>0.0401</v>
      </c>
      <c r="H12" t="n">
        <v>6.2832</v>
      </c>
      <c r="I12" t="n">
        <v>0.6944</v>
      </c>
      <c r="J12" t="n">
        <v>175.1682</v>
      </c>
      <c r="K12" t="n">
        <v>8.4298</v>
      </c>
    </row>
    <row r="13">
      <c r="A13" s="2" t="n">
        <v>11</v>
      </c>
      <c r="B13" t="n">
        <v>8</v>
      </c>
      <c r="C13" t="n">
        <v>1</v>
      </c>
      <c r="D13" t="n">
        <v>157.0758</v>
      </c>
      <c r="E13" t="n">
        <v>33.7012</v>
      </c>
      <c r="F13" t="n">
        <v>58.1449</v>
      </c>
      <c r="G13" t="n">
        <v>0.1049</v>
      </c>
      <c r="H13" t="n">
        <v>6.2832</v>
      </c>
      <c r="I13" t="n">
        <v>0.6944</v>
      </c>
      <c r="J13" t="n">
        <v>158.8465</v>
      </c>
      <c r="K13" t="n">
        <v>0</v>
      </c>
    </row>
    <row r="14">
      <c r="A14" s="2" t="n">
        <v>12</v>
      </c>
      <c r="B14" t="n">
        <v>15</v>
      </c>
      <c r="C14" t="n">
        <v>1</v>
      </c>
      <c r="D14" t="n">
        <v>150.7506</v>
      </c>
      <c r="E14" t="n">
        <v>33.3481</v>
      </c>
      <c r="F14" t="n">
        <v>57.332</v>
      </c>
      <c r="G14" t="n">
        <v>0.0718</v>
      </c>
      <c r="H14" t="n">
        <v>6.2697</v>
      </c>
      <c r="I14" t="n">
        <v>0.7717000000000001</v>
      </c>
      <c r="J14" t="n">
        <v>164.3898</v>
      </c>
    </row>
    <row r="15">
      <c r="A15" s="2" t="n">
        <v>13</v>
      </c>
      <c r="B15" t="n">
        <v>15</v>
      </c>
      <c r="C15" t="n">
        <v>1</v>
      </c>
      <c r="D15" t="n">
        <v>150.7506</v>
      </c>
      <c r="E15" t="n">
        <v>33.3481</v>
      </c>
      <c r="F15" t="n">
        <v>57.141</v>
      </c>
      <c r="G15" t="n">
        <v>0.0389</v>
      </c>
      <c r="H15" t="n">
        <v>6.2697</v>
      </c>
      <c r="I15" t="n">
        <v>0.7708</v>
      </c>
      <c r="J15" t="n">
        <v>172.7022</v>
      </c>
      <c r="K15" t="n">
        <v>8.311400000000001</v>
      </c>
    </row>
    <row r="16">
      <c r="A16" s="2" t="n">
        <v>14</v>
      </c>
      <c r="B16" t="n">
        <v>15</v>
      </c>
      <c r="C16" t="n">
        <v>1</v>
      </c>
      <c r="D16" t="n">
        <v>150.7506</v>
      </c>
      <c r="E16" t="n">
        <v>33.3481</v>
      </c>
      <c r="F16" t="n">
        <v>57.7574</v>
      </c>
      <c r="G16" t="n">
        <v>0.1027</v>
      </c>
      <c r="H16" t="n">
        <v>6.2697</v>
      </c>
      <c r="I16" t="n">
        <v>0.771</v>
      </c>
      <c r="J16" t="n">
        <v>156.5718</v>
      </c>
      <c r="K16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M16" sqref="M16"/>
    </sheetView>
  </sheetViews>
  <sheetFormatPr baseColWidth="8" defaultRowHeight="15"/>
  <sheetData>
    <row r="1">
      <c r="B1" s="2" t="inlineStr">
        <is>
          <t>T_air</t>
        </is>
      </c>
      <c r="C1" s="2" t="inlineStr">
        <is>
          <t>n_GTU</t>
        </is>
      </c>
      <c r="D1" s="2" t="inlineStr">
        <is>
          <t>GTU</t>
        </is>
      </c>
      <c r="E1" s="2" t="inlineStr">
        <is>
          <t>GTU_KPD</t>
        </is>
      </c>
      <c r="F1" s="2" t="inlineStr">
        <is>
          <t>Turbine</t>
        </is>
      </c>
      <c r="G1" s="2" t="inlineStr">
        <is>
          <t>KN</t>
        </is>
      </c>
      <c r="H1" s="2" t="inlineStr">
        <is>
          <t>DK</t>
        </is>
      </c>
      <c r="I1" s="2" t="inlineStr">
        <is>
          <t>PEN</t>
        </is>
      </c>
      <c r="J1" s="2" t="inlineStr">
        <is>
          <t>Turbine_Qt</t>
        </is>
      </c>
      <c r="K1" s="2" t="inlineStr">
        <is>
          <t>ASW_Qt</t>
        </is>
      </c>
      <c r="L1" s="1" t="n"/>
    </row>
    <row r="2">
      <c r="A2" s="2" t="n">
        <v>0</v>
      </c>
      <c r="B2" t="n">
        <v>-29</v>
      </c>
      <c r="C2" t="n">
        <v>0.86</v>
      </c>
      <c r="D2" t="n">
        <v>142.3361</v>
      </c>
      <c r="E2" t="n">
        <v>32.7617</v>
      </c>
      <c r="F2" t="n">
        <v>43.0733</v>
      </c>
      <c r="G2" t="n">
        <v>0.0406</v>
      </c>
      <c r="H2" t="n">
        <v>6.2519</v>
      </c>
      <c r="I2" t="n">
        <v>2.6282</v>
      </c>
      <c r="J2" t="n">
        <v>157.0125</v>
      </c>
    </row>
    <row r="3">
      <c r="A3" s="2" t="n">
        <v>1</v>
      </c>
      <c r="B3" t="n">
        <v>-29</v>
      </c>
      <c r="C3" t="n">
        <v>0.9399999999999999</v>
      </c>
      <c r="D3" t="n">
        <v>155.2082</v>
      </c>
      <c r="E3" t="n">
        <v>33.7316</v>
      </c>
      <c r="F3" t="n">
        <v>45.5302</v>
      </c>
      <c r="G3" t="n">
        <v>0.0404</v>
      </c>
      <c r="H3" t="n">
        <v>6.2792</v>
      </c>
      <c r="I3" t="n">
        <v>1.8723</v>
      </c>
      <c r="J3" t="n">
        <v>164.7692</v>
      </c>
      <c r="K3" t="n">
        <v>7.8</v>
      </c>
    </row>
    <row r="4">
      <c r="A4" s="2" t="n">
        <v>2</v>
      </c>
      <c r="B4" t="n">
        <v>-29</v>
      </c>
      <c r="C4" t="n">
        <v>0.8</v>
      </c>
      <c r="D4" t="n">
        <v>131.8268</v>
      </c>
      <c r="E4" t="n">
        <v>31.8321</v>
      </c>
      <c r="F4" t="n">
        <v>40.875</v>
      </c>
      <c r="G4" t="n">
        <v>0.0407</v>
      </c>
      <c r="H4" t="n">
        <v>6.2296</v>
      </c>
      <c r="I4" t="n">
        <v>2.6389</v>
      </c>
      <c r="J4" t="n">
        <v>150.1848</v>
      </c>
      <c r="K4" t="n">
        <v>0</v>
      </c>
    </row>
    <row r="5">
      <c r="A5" s="2" t="n">
        <v>3</v>
      </c>
      <c r="B5" t="n">
        <v>-15</v>
      </c>
      <c r="C5" t="n">
        <v>0.95</v>
      </c>
      <c r="D5" t="n">
        <v>157.1386</v>
      </c>
      <c r="E5" t="n">
        <v>33.8554</v>
      </c>
      <c r="F5" t="n">
        <v>50.8335</v>
      </c>
      <c r="G5" t="n">
        <v>0.0405</v>
      </c>
      <c r="H5" t="n">
        <v>6.2833</v>
      </c>
      <c r="I5" t="n">
        <v>1.2982</v>
      </c>
      <c r="J5" t="n">
        <v>168.1316</v>
      </c>
    </row>
    <row r="6">
      <c r="A6" s="2" t="n">
        <v>4</v>
      </c>
      <c r="B6" t="n">
        <v>-15</v>
      </c>
      <c r="C6" t="n">
        <v>1.03</v>
      </c>
      <c r="D6" t="n">
        <v>170.6235</v>
      </c>
      <c r="E6" t="n">
        <v>34.005</v>
      </c>
      <c r="F6" t="n">
        <v>53.6216</v>
      </c>
      <c r="G6" t="n">
        <v>0.0404</v>
      </c>
      <c r="H6" t="n">
        <v>6.3119</v>
      </c>
      <c r="I6" t="n">
        <v>0.6931</v>
      </c>
      <c r="J6" t="n">
        <v>176.497</v>
      </c>
      <c r="K6" t="n">
        <v>8.392799999999999</v>
      </c>
    </row>
    <row r="7">
      <c r="A7" s="2" t="n">
        <v>5</v>
      </c>
      <c r="B7" t="n">
        <v>-15</v>
      </c>
      <c r="C7" t="n">
        <v>0.87</v>
      </c>
      <c r="D7" t="n">
        <v>144.3106</v>
      </c>
      <c r="E7" t="n">
        <v>32.9488</v>
      </c>
      <c r="F7" t="n">
        <v>48.0836</v>
      </c>
      <c r="G7" t="n">
        <v>0.0405</v>
      </c>
      <c r="H7" t="n">
        <v>6.2561</v>
      </c>
      <c r="I7" t="n">
        <v>2.2948</v>
      </c>
      <c r="J7" t="n">
        <v>160.5567</v>
      </c>
      <c r="K7" t="n">
        <v>0</v>
      </c>
    </row>
    <row r="8">
      <c r="A8" s="2" t="n">
        <v>6</v>
      </c>
      <c r="B8" t="n">
        <v>0</v>
      </c>
      <c r="C8" t="n">
        <v>0.93</v>
      </c>
      <c r="D8" t="n">
        <v>152.7091</v>
      </c>
      <c r="E8" t="n">
        <v>33.5938</v>
      </c>
      <c r="F8" t="n">
        <v>55.9455</v>
      </c>
      <c r="G8" t="n">
        <v>0.0404</v>
      </c>
      <c r="H8" t="n">
        <v>6.2739</v>
      </c>
      <c r="I8" t="n">
        <v>1.0771</v>
      </c>
      <c r="J8" t="n">
        <v>167.5741</v>
      </c>
    </row>
    <row r="9">
      <c r="A9" s="2" t="n">
        <v>7</v>
      </c>
      <c r="B9" t="n">
        <v>0</v>
      </c>
      <c r="C9" t="n">
        <v>1.01</v>
      </c>
      <c r="D9" t="n">
        <v>165.1813</v>
      </c>
      <c r="E9" t="n">
        <v>34.0106</v>
      </c>
      <c r="F9" t="n">
        <v>58.5021</v>
      </c>
      <c r="G9" t="n">
        <v>0.0403</v>
      </c>
      <c r="H9" t="n">
        <v>6.3004</v>
      </c>
      <c r="I9" t="n">
        <v>0.7105</v>
      </c>
      <c r="J9" t="n">
        <v>176.0098</v>
      </c>
      <c r="K9" t="n">
        <v>8.4412</v>
      </c>
    </row>
    <row r="10">
      <c r="A10" s="2" t="n">
        <v>8</v>
      </c>
      <c r="B10" t="n">
        <v>0</v>
      </c>
      <c r="C10" t="n">
        <v>0.85</v>
      </c>
      <c r="D10" t="n">
        <v>140.3332</v>
      </c>
      <c r="E10" t="n">
        <v>32.6273</v>
      </c>
      <c r="F10" t="n">
        <v>53.3949</v>
      </c>
      <c r="G10" t="n">
        <v>0.0404</v>
      </c>
      <c r="H10" t="n">
        <v>6.2476</v>
      </c>
      <c r="I10" t="n">
        <v>2.0501</v>
      </c>
      <c r="J10" t="n">
        <v>159.7426</v>
      </c>
      <c r="K10" t="n">
        <v>0</v>
      </c>
    </row>
    <row r="11">
      <c r="A11" s="2" t="n">
        <v>9</v>
      </c>
      <c r="B11" t="n">
        <v>8</v>
      </c>
      <c r="C11" t="n">
        <v>0.93</v>
      </c>
      <c r="D11" t="n">
        <v>145.9107</v>
      </c>
      <c r="E11" t="n">
        <v>33.2815</v>
      </c>
      <c r="F11" t="n">
        <v>55.4008</v>
      </c>
      <c r="G11" t="n">
        <v>0.0404</v>
      </c>
      <c r="H11" t="n">
        <v>6.2595</v>
      </c>
      <c r="I11" t="n">
        <v>1.266</v>
      </c>
      <c r="J11" t="n">
        <v>166.7372</v>
      </c>
    </row>
    <row r="12">
      <c r="A12" s="2" t="n">
        <v>10</v>
      </c>
      <c r="B12" t="n">
        <v>8</v>
      </c>
      <c r="C12" t="n">
        <v>1</v>
      </c>
      <c r="D12" t="n">
        <v>157.1864</v>
      </c>
      <c r="E12" t="n">
        <v>33.7013</v>
      </c>
      <c r="F12" t="n">
        <v>57.543</v>
      </c>
      <c r="G12" t="n">
        <v>0.0385</v>
      </c>
      <c r="H12" t="n">
        <v>6.2834</v>
      </c>
      <c r="I12" t="n">
        <v>0.6939</v>
      </c>
      <c r="J12" t="n">
        <v>175.1682</v>
      </c>
      <c r="K12" t="n">
        <v>8.4298</v>
      </c>
    </row>
    <row r="13">
      <c r="A13" s="2" t="n">
        <v>11</v>
      </c>
      <c r="B13" t="n">
        <v>8</v>
      </c>
      <c r="C13" t="n">
        <v>0.85</v>
      </c>
      <c r="D13" t="n">
        <v>134.2187</v>
      </c>
      <c r="E13" t="n">
        <v>32.3344</v>
      </c>
      <c r="F13" t="n">
        <v>53.171</v>
      </c>
      <c r="G13" t="n">
        <v>0.0404</v>
      </c>
      <c r="H13" t="n">
        <v>6.2347</v>
      </c>
      <c r="I13" t="n">
        <v>2.2507</v>
      </c>
      <c r="J13" t="n">
        <v>158.8213</v>
      </c>
      <c r="K13" t="n">
        <v>0</v>
      </c>
    </row>
    <row r="14">
      <c r="A14" s="2" t="n">
        <v>12</v>
      </c>
      <c r="B14" t="n">
        <v>15</v>
      </c>
      <c r="C14" t="n">
        <v>0.93</v>
      </c>
      <c r="D14" t="n">
        <v>140.2577</v>
      </c>
      <c r="E14" t="n">
        <v>32.9477</v>
      </c>
      <c r="F14" t="n">
        <v>55.0532</v>
      </c>
      <c r="G14" t="n">
        <v>0.0404</v>
      </c>
      <c r="H14" t="n">
        <v>6.2475</v>
      </c>
      <c r="I14" t="n">
        <v>1.4753</v>
      </c>
      <c r="J14" t="n">
        <v>164.3898</v>
      </c>
    </row>
    <row r="15">
      <c r="A15" s="2" t="n">
        <v>13</v>
      </c>
      <c r="B15" t="n">
        <v>15</v>
      </c>
      <c r="C15" t="n">
        <v>1.01</v>
      </c>
      <c r="D15" t="n">
        <v>151.948</v>
      </c>
      <c r="E15" t="n">
        <v>33.3438</v>
      </c>
      <c r="F15" t="n">
        <v>57.3695</v>
      </c>
      <c r="G15" t="n">
        <v>0.0403</v>
      </c>
      <c r="H15" t="n">
        <v>6.2723</v>
      </c>
      <c r="I15" t="n">
        <v>0.7097</v>
      </c>
      <c r="J15" t="n">
        <v>172.7022</v>
      </c>
      <c r="K15" t="n">
        <v>8.311400000000001</v>
      </c>
    </row>
    <row r="16">
      <c r="A16" s="2" t="n">
        <v>14</v>
      </c>
      <c r="B16" t="n">
        <v>15</v>
      </c>
      <c r="C16" t="n">
        <v>0.86</v>
      </c>
      <c r="D16" t="n">
        <v>128.9722</v>
      </c>
      <c r="E16" t="n">
        <v>32.0104</v>
      </c>
      <c r="F16" t="n">
        <v>52.7961</v>
      </c>
      <c r="G16" t="n">
        <v>0.0403</v>
      </c>
      <c r="H16" t="n">
        <v>6.2235</v>
      </c>
      <c r="I16" t="n">
        <v>2.4354</v>
      </c>
      <c r="J16" t="n">
        <v>156.5487</v>
      </c>
      <c r="K16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H11" sqref="H11"/>
    </sheetView>
  </sheetViews>
  <sheetFormatPr baseColWidth="8" defaultRowHeight="15"/>
  <sheetData>
    <row r="1">
      <c r="B1" s="2" t="inlineStr">
        <is>
          <t>T_air</t>
        </is>
      </c>
      <c r="C1" s="2" t="inlineStr">
        <is>
          <t>n_GTU</t>
        </is>
      </c>
      <c r="D1" s="2" t="inlineStr">
        <is>
          <t>GTU</t>
        </is>
      </c>
      <c r="E1" s="2" t="inlineStr">
        <is>
          <t>GTU_KPD</t>
        </is>
      </c>
      <c r="F1" s="2" t="inlineStr">
        <is>
          <t>Turbine</t>
        </is>
      </c>
      <c r="G1" s="2" t="inlineStr">
        <is>
          <t>KN</t>
        </is>
      </c>
      <c r="H1" s="2" t="inlineStr">
        <is>
          <t>DK</t>
        </is>
      </c>
      <c r="I1" s="2" t="inlineStr">
        <is>
          <t>PEN</t>
        </is>
      </c>
      <c r="J1" s="2" t="inlineStr">
        <is>
          <t>Turbine_Qt</t>
        </is>
      </c>
      <c r="K1" s="2" t="inlineStr">
        <is>
          <t>ASW_Qt</t>
        </is>
      </c>
      <c r="L1" s="1" t="n"/>
    </row>
    <row r="2">
      <c r="A2" s="2" t="n">
        <v>0</v>
      </c>
      <c r="B2" t="n">
        <v>-29</v>
      </c>
      <c r="C2" t="n">
        <v>0.86</v>
      </c>
      <c r="D2" t="n">
        <v>142.3361</v>
      </c>
      <c r="E2" t="n">
        <v>32.7617</v>
      </c>
      <c r="F2" t="n">
        <v>43.0733</v>
      </c>
      <c r="G2" t="n">
        <v>0.0406</v>
      </c>
      <c r="H2" t="n">
        <v>6.2519</v>
      </c>
      <c r="I2" t="n">
        <v>2.6282</v>
      </c>
      <c r="J2" t="n">
        <v>157.0125</v>
      </c>
    </row>
    <row r="3">
      <c r="A3" s="2" t="n">
        <v>1</v>
      </c>
      <c r="B3" t="n">
        <v>-15</v>
      </c>
      <c r="C3" t="n">
        <v>0.95</v>
      </c>
      <c r="D3" t="n">
        <v>157.1386</v>
      </c>
      <c r="E3" t="n">
        <v>33.8554</v>
      </c>
      <c r="F3" t="n">
        <v>50.8335</v>
      </c>
      <c r="G3" t="n">
        <v>0.0405</v>
      </c>
      <c r="H3" t="n">
        <v>6.2833</v>
      </c>
      <c r="I3" t="n">
        <v>1.2982</v>
      </c>
      <c r="J3" t="n">
        <v>168.1316</v>
      </c>
    </row>
    <row r="4">
      <c r="A4" s="2" t="n">
        <v>2</v>
      </c>
      <c r="B4" t="n">
        <v>0</v>
      </c>
      <c r="C4" t="n">
        <v>0.93</v>
      </c>
      <c r="D4" t="n">
        <v>152.7091</v>
      </c>
      <c r="E4" t="n">
        <v>33.5938</v>
      </c>
      <c r="F4" t="n">
        <v>55.9455</v>
      </c>
      <c r="G4" t="n">
        <v>0.0404</v>
      </c>
      <c r="H4" t="n">
        <v>6.2739</v>
      </c>
      <c r="I4" t="n">
        <v>1.0771</v>
      </c>
      <c r="J4" t="n">
        <v>167.5741</v>
      </c>
    </row>
    <row r="5">
      <c r="A5" s="2" t="n">
        <v>3</v>
      </c>
      <c r="B5" t="n">
        <v>8</v>
      </c>
      <c r="C5" t="n">
        <v>0.93</v>
      </c>
      <c r="D5" t="n">
        <v>145.9107</v>
      </c>
      <c r="E5" t="n">
        <v>33.2815</v>
      </c>
      <c r="F5" t="n">
        <v>55.4008</v>
      </c>
      <c r="G5" t="n">
        <v>0.0404</v>
      </c>
      <c r="H5" t="n">
        <v>6.2595</v>
      </c>
      <c r="I5" t="n">
        <v>1.266</v>
      </c>
      <c r="J5" t="n">
        <v>166.7372</v>
      </c>
    </row>
    <row r="6">
      <c r="A6" s="2" t="n">
        <v>4</v>
      </c>
      <c r="B6" t="n">
        <v>15</v>
      </c>
      <c r="C6" t="n">
        <v>0.93</v>
      </c>
      <c r="D6" t="n">
        <v>140.2577</v>
      </c>
      <c r="E6" t="n">
        <v>32.9477</v>
      </c>
      <c r="F6" t="n">
        <v>55.0532</v>
      </c>
      <c r="G6" t="n">
        <v>0.0404</v>
      </c>
      <c r="H6" t="n">
        <v>6.2475</v>
      </c>
      <c r="I6" t="n">
        <v>1.4753</v>
      </c>
      <c r="J6" t="n">
        <v>164.3898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M20" sqref="M20"/>
    </sheetView>
  </sheetViews>
  <sheetFormatPr baseColWidth="8" defaultRowHeight="15"/>
  <sheetData>
    <row r="1">
      <c r="A1" t="inlineStr">
        <is>
          <t>М</t>
        </is>
      </c>
      <c r="B1" s="19" t="inlineStr">
        <is>
          <t>T_air</t>
        </is>
      </c>
      <c r="C1" s="19" t="inlineStr">
        <is>
          <t>n_GTU</t>
        </is>
      </c>
      <c r="D1" s="19" t="inlineStr">
        <is>
          <t>GTU</t>
        </is>
      </c>
      <c r="E1" s="19" t="inlineStr">
        <is>
          <t>GTU_KPD</t>
        </is>
      </c>
      <c r="F1" s="19" t="inlineStr">
        <is>
          <t>Turbine</t>
        </is>
      </c>
      <c r="G1" s="19" t="inlineStr">
        <is>
          <t>KN</t>
        </is>
      </c>
      <c r="H1" s="19" t="inlineStr">
        <is>
          <t>DK</t>
        </is>
      </c>
      <c r="I1" s="19" t="inlineStr">
        <is>
          <t>PEN</t>
        </is>
      </c>
      <c r="J1" s="19" t="inlineStr">
        <is>
          <t>Turbine_Qt</t>
        </is>
      </c>
      <c r="K1" s="19" t="inlineStr">
        <is>
          <t>ASW_Qt</t>
        </is>
      </c>
      <c r="L1" s="19" t="inlineStr">
        <is>
          <t>ASW_bull</t>
        </is>
      </c>
      <c r="M1" s="19" t="inlineStr">
        <is>
          <t>Delta_P_Diafragma</t>
        </is>
      </c>
      <c r="N1" s="19" t="inlineStr">
        <is>
          <t>INKOND</t>
        </is>
      </c>
      <c r="O1" s="19" t="inlineStr">
        <is>
          <t>ASWatm</t>
        </is>
      </c>
      <c r="P1" s="19" t="inlineStr">
        <is>
          <t>Calculate_minimum</t>
        </is>
      </c>
    </row>
    <row r="2">
      <c r="A2" s="19" t="n">
        <v>0</v>
      </c>
      <c r="B2" t="n">
        <v>-29</v>
      </c>
      <c r="C2" t="n">
        <v>1</v>
      </c>
      <c r="D2" t="n">
        <v>165.66</v>
      </c>
      <c r="E2" t="n">
        <v>34.0758</v>
      </c>
      <c r="F2" t="n">
        <v>47.65</v>
      </c>
      <c r="G2" t="n">
        <v>0.0516</v>
      </c>
      <c r="H2" t="n">
        <v>6.3014</v>
      </c>
      <c r="I2" t="n">
        <v>1.1025</v>
      </c>
      <c r="J2" t="n">
        <v>167.48</v>
      </c>
      <c r="K2" t="inlineStr"/>
      <c r="L2" t="n">
        <v>0</v>
      </c>
      <c r="M2" t="n">
        <v>-0.1596</v>
      </c>
      <c r="N2" t="n">
        <v>5.6762</v>
      </c>
      <c r="O2" t="b">
        <v>0</v>
      </c>
      <c r="P2" t="b">
        <v>0</v>
      </c>
    </row>
    <row r="3">
      <c r="A3" s="19" t="n">
        <v>1</v>
      </c>
      <c r="B3" t="n">
        <v>-25</v>
      </c>
      <c r="C3" t="n">
        <v>1</v>
      </c>
      <c r="D3" t="n">
        <v>165.66</v>
      </c>
      <c r="E3" t="n">
        <v>34.0824</v>
      </c>
      <c r="F3" t="n">
        <v>47.8356</v>
      </c>
      <c r="G3" t="n">
        <v>0.0287</v>
      </c>
      <c r="H3" t="n">
        <v>6.3014</v>
      </c>
      <c r="I3" t="n">
        <v>1.0115</v>
      </c>
      <c r="J3" t="n">
        <v>174.5142</v>
      </c>
      <c r="L3" t="n">
        <v>0</v>
      </c>
      <c r="M3" t="n">
        <v>-0.1646</v>
      </c>
      <c r="N3" t="n">
        <v>3.1517</v>
      </c>
      <c r="O3" t="b">
        <v>0</v>
      </c>
      <c r="P3" t="b">
        <v>0</v>
      </c>
    </row>
    <row r="4">
      <c r="A4" s="19" t="n">
        <v>2</v>
      </c>
      <c r="B4" t="n">
        <v>-20</v>
      </c>
      <c r="C4" t="n">
        <v>1</v>
      </c>
      <c r="D4" t="n">
        <v>165.66</v>
      </c>
      <c r="E4" t="n">
        <v>34.0912</v>
      </c>
      <c r="F4" t="n">
        <v>49.7672</v>
      </c>
      <c r="G4" t="n">
        <v>0.0131</v>
      </c>
      <c r="H4" t="n">
        <v>6.3014</v>
      </c>
      <c r="I4" t="n">
        <v>0.9155</v>
      </c>
      <c r="J4" t="n">
        <v>179.5386</v>
      </c>
      <c r="L4" t="n">
        <v>0</v>
      </c>
      <c r="M4" t="n">
        <v>-0.1423</v>
      </c>
      <c r="N4" t="n">
        <v>1.4435</v>
      </c>
      <c r="O4" t="b">
        <v>0</v>
      </c>
      <c r="P4" t="b">
        <v>0</v>
      </c>
    </row>
    <row r="5">
      <c r="A5" s="19" t="n">
        <v>3</v>
      </c>
      <c r="B5" t="n">
        <v>-15</v>
      </c>
      <c r="C5" t="n">
        <v>1</v>
      </c>
      <c r="D5" t="n">
        <v>165.66</v>
      </c>
      <c r="E5" t="n">
        <v>34.0948</v>
      </c>
      <c r="F5" t="n">
        <v>52.3853</v>
      </c>
      <c r="G5" t="n">
        <v>0.0171</v>
      </c>
      <c r="H5" t="n">
        <v>6.3014</v>
      </c>
      <c r="I5" t="n">
        <v>0.7997</v>
      </c>
      <c r="J5" t="n">
        <v>179.3404</v>
      </c>
      <c r="L5" t="n">
        <v>0</v>
      </c>
      <c r="M5" t="n">
        <v>-0.1088</v>
      </c>
      <c r="N5" t="n">
        <v>1.8759</v>
      </c>
      <c r="O5" t="b">
        <v>0</v>
      </c>
      <c r="P5" t="b">
        <v>0</v>
      </c>
    </row>
    <row r="6">
      <c r="A6" s="19" t="n">
        <v>4</v>
      </c>
      <c r="B6" t="n">
        <v>-10</v>
      </c>
      <c r="C6" t="n">
        <v>1</v>
      </c>
      <c r="D6" t="n">
        <v>165.66</v>
      </c>
      <c r="E6" t="n">
        <v>34.0869</v>
      </c>
      <c r="F6" t="n">
        <v>54.9267</v>
      </c>
      <c r="G6" t="n">
        <v>0.0222</v>
      </c>
      <c r="H6" t="n">
        <v>6.3014</v>
      </c>
      <c r="I6" t="n">
        <v>0.6884</v>
      </c>
      <c r="J6" t="n">
        <v>179.1422</v>
      </c>
      <c r="L6" t="n">
        <v>0</v>
      </c>
      <c r="M6" t="n">
        <v>-0.0799</v>
      </c>
      <c r="N6" t="n">
        <v>2.4457</v>
      </c>
      <c r="O6" t="b">
        <v>0</v>
      </c>
      <c r="P6" t="b">
        <v>0</v>
      </c>
    </row>
    <row r="7">
      <c r="A7" s="19" t="n">
        <v>5</v>
      </c>
      <c r="B7" t="n">
        <v>-5</v>
      </c>
      <c r="C7" t="n">
        <v>1</v>
      </c>
      <c r="D7" t="n">
        <v>165.66</v>
      </c>
      <c r="E7" t="n">
        <v>34.0611</v>
      </c>
      <c r="F7" t="n">
        <v>57.0857</v>
      </c>
      <c r="G7" t="n">
        <v>0.0259</v>
      </c>
      <c r="H7" t="n">
        <v>6.3014</v>
      </c>
      <c r="I7" t="n">
        <v>0.6993</v>
      </c>
      <c r="J7" t="n">
        <v>178.944</v>
      </c>
      <c r="L7" t="n">
        <v>0</v>
      </c>
      <c r="M7" t="n">
        <v>-0.0566</v>
      </c>
      <c r="N7" t="n">
        <v>2.845</v>
      </c>
      <c r="O7" t="b">
        <v>0</v>
      </c>
      <c r="P7" t="b">
        <v>0</v>
      </c>
    </row>
    <row r="8">
      <c r="A8" s="19" t="n">
        <v>6</v>
      </c>
      <c r="B8" t="n">
        <v>0</v>
      </c>
      <c r="C8" t="n">
        <v>1</v>
      </c>
      <c r="D8" t="n">
        <v>164.3046</v>
      </c>
      <c r="E8" t="n">
        <v>34.0121</v>
      </c>
      <c r="F8" t="n">
        <v>58.2565</v>
      </c>
      <c r="G8" t="n">
        <v>0.0288</v>
      </c>
      <c r="H8" t="n">
        <v>6.2985</v>
      </c>
      <c r="I8" t="n">
        <v>0.7067</v>
      </c>
      <c r="J8" t="n">
        <v>178.7458</v>
      </c>
      <c r="L8" t="n">
        <v>0</v>
      </c>
      <c r="M8" t="n">
        <v>-0.0383</v>
      </c>
      <c r="N8" t="n">
        <v>3.1654</v>
      </c>
      <c r="O8" t="b">
        <v>0</v>
      </c>
      <c r="P8" t="b">
        <v>0</v>
      </c>
    </row>
    <row r="9">
      <c r="A9" s="19" t="n">
        <v>7</v>
      </c>
      <c r="B9" t="n">
        <v>5</v>
      </c>
      <c r="C9" t="n">
        <v>1</v>
      </c>
      <c r="D9" t="n">
        <v>159.7866</v>
      </c>
      <c r="E9" t="n">
        <v>33.8302</v>
      </c>
      <c r="F9" t="n">
        <v>57.9037</v>
      </c>
      <c r="G9" t="n">
        <v>0.0291</v>
      </c>
      <c r="H9" t="n">
        <v>6.2889</v>
      </c>
      <c r="I9" t="n">
        <v>0.6995</v>
      </c>
      <c r="J9" t="n">
        <v>178.5476</v>
      </c>
      <c r="L9" t="n">
        <v>0</v>
      </c>
      <c r="M9" t="n">
        <v>-0.0251</v>
      </c>
      <c r="N9" t="n">
        <v>3.1942</v>
      </c>
      <c r="O9" t="b">
        <v>0</v>
      </c>
      <c r="P9" t="b">
        <v>0</v>
      </c>
    </row>
    <row r="10">
      <c r="A10" s="19" t="n">
        <v>8</v>
      </c>
      <c r="B10" t="n">
        <v>-29</v>
      </c>
      <c r="C10" t="n">
        <v>1</v>
      </c>
      <c r="D10" t="n">
        <v>165.66</v>
      </c>
      <c r="E10" t="n">
        <v>34.0758</v>
      </c>
      <c r="F10" t="n">
        <v>48.192</v>
      </c>
      <c r="G10" t="n">
        <v>0.0784</v>
      </c>
      <c r="H10" t="n">
        <v>6.3014</v>
      </c>
      <c r="I10" t="n">
        <v>1.1015</v>
      </c>
      <c r="J10" t="n">
        <v>160.4599</v>
      </c>
      <c r="K10" t="n">
        <v>3.4667</v>
      </c>
      <c r="L10" t="n">
        <v>1</v>
      </c>
      <c r="M10" t="n">
        <v>-0.1515</v>
      </c>
      <c r="N10" t="n">
        <v>8.619199999999999</v>
      </c>
      <c r="O10" t="b">
        <v>0</v>
      </c>
      <c r="P10" t="b">
        <v>0</v>
      </c>
    </row>
    <row r="11">
      <c r="A11" s="19" t="n">
        <v>9</v>
      </c>
      <c r="B11" t="n">
        <v>-25</v>
      </c>
      <c r="C11" t="n">
        <v>1</v>
      </c>
      <c r="D11" t="n">
        <v>165.66</v>
      </c>
      <c r="E11" t="n">
        <v>34.0824</v>
      </c>
      <c r="F11" t="n">
        <v>48.1564</v>
      </c>
      <c r="G11" t="n">
        <v>0.0565</v>
      </c>
      <c r="H11" t="n">
        <v>6.3014</v>
      </c>
      <c r="I11" t="n">
        <v>1.0122</v>
      </c>
      <c r="J11" t="n">
        <v>167.1992</v>
      </c>
      <c r="K11" t="n">
        <v>3.6115</v>
      </c>
      <c r="L11" t="n">
        <v>1</v>
      </c>
      <c r="M11" t="n">
        <v>-0.1563</v>
      </c>
      <c r="N11" t="n">
        <v>6.2093</v>
      </c>
      <c r="O11" t="b">
        <v>0</v>
      </c>
      <c r="P11" t="b">
        <v>0</v>
      </c>
    </row>
    <row r="12">
      <c r="A12" s="19" t="n">
        <v>10</v>
      </c>
      <c r="B12" t="n">
        <v>-20</v>
      </c>
      <c r="C12" t="n">
        <v>1</v>
      </c>
      <c r="D12" t="n">
        <v>165.66</v>
      </c>
      <c r="E12" t="n">
        <v>34.0912</v>
      </c>
      <c r="F12" t="n">
        <v>49.9823</v>
      </c>
      <c r="G12" t="n">
        <v>0.0417</v>
      </c>
      <c r="H12" t="n">
        <v>6.3014</v>
      </c>
      <c r="I12" t="n">
        <v>0.9156</v>
      </c>
      <c r="J12" t="n">
        <v>172.024</v>
      </c>
      <c r="K12" t="n">
        <v>3.7228</v>
      </c>
      <c r="L12" t="n">
        <v>1</v>
      </c>
      <c r="M12" t="n">
        <v>-0.1342</v>
      </c>
      <c r="N12" t="n">
        <v>4.5829</v>
      </c>
      <c r="O12" t="b">
        <v>0</v>
      </c>
      <c r="P12" t="b">
        <v>0</v>
      </c>
    </row>
    <row r="13">
      <c r="A13" s="19" t="n">
        <v>11</v>
      </c>
      <c r="B13" t="n">
        <v>-15</v>
      </c>
      <c r="C13" t="n">
        <v>1</v>
      </c>
      <c r="D13" t="n">
        <v>165.66</v>
      </c>
      <c r="E13" t="n">
        <v>34.0948</v>
      </c>
      <c r="F13" t="n">
        <v>52.6513</v>
      </c>
      <c r="G13" t="n">
        <v>0.0456</v>
      </c>
      <c r="H13" t="n">
        <v>6.3014</v>
      </c>
      <c r="I13" t="n">
        <v>0.7997</v>
      </c>
      <c r="J13" t="n">
        <v>171.8496</v>
      </c>
      <c r="K13" t="n">
        <v>3.7302</v>
      </c>
      <c r="L13" t="n">
        <v>1</v>
      </c>
      <c r="M13" t="n">
        <v>-0.1007</v>
      </c>
      <c r="N13" t="n">
        <v>5.0163</v>
      </c>
      <c r="O13" t="b">
        <v>0</v>
      </c>
      <c r="P13" t="b">
        <v>0</v>
      </c>
    </row>
    <row r="14">
      <c r="A14" s="19" t="n">
        <v>12</v>
      </c>
      <c r="B14" t="n">
        <v>-10</v>
      </c>
      <c r="C14" t="n">
        <v>1</v>
      </c>
      <c r="D14" t="n">
        <v>165.66</v>
      </c>
      <c r="E14" t="n">
        <v>34.0869</v>
      </c>
      <c r="F14" t="n">
        <v>55.2029</v>
      </c>
      <c r="G14" t="n">
        <v>0.0498</v>
      </c>
      <c r="H14" t="n">
        <v>6.3014</v>
      </c>
      <c r="I14" t="n">
        <v>0.6889</v>
      </c>
      <c r="J14" t="n">
        <v>171.6746</v>
      </c>
      <c r="K14" t="n">
        <v>3.7374</v>
      </c>
      <c r="L14" t="n">
        <v>1</v>
      </c>
      <c r="M14" t="n">
        <v>-0.0722</v>
      </c>
      <c r="N14" t="n">
        <v>5.4772</v>
      </c>
      <c r="O14" t="b">
        <v>0</v>
      </c>
      <c r="P14" t="b">
        <v>0</v>
      </c>
    </row>
    <row r="15">
      <c r="A15" s="19" t="n">
        <v>13</v>
      </c>
      <c r="B15" t="n">
        <v>-5</v>
      </c>
      <c r="C15" t="n">
        <v>1</v>
      </c>
      <c r="D15" t="n">
        <v>165.66</v>
      </c>
      <c r="E15" t="n">
        <v>34.0611</v>
      </c>
      <c r="F15" t="n">
        <v>57.3794</v>
      </c>
      <c r="G15" t="n">
        <v>0.0536</v>
      </c>
      <c r="H15" t="n">
        <v>6.3014</v>
      </c>
      <c r="I15" t="n">
        <v>0.6994</v>
      </c>
      <c r="J15" t="n">
        <v>171.4992</v>
      </c>
      <c r="K15" t="n">
        <v>3.7446</v>
      </c>
      <c r="L15" t="n">
        <v>1</v>
      </c>
      <c r="M15" t="n">
        <v>-0.049</v>
      </c>
      <c r="N15" t="n">
        <v>5.8955</v>
      </c>
      <c r="O15" t="b">
        <v>0</v>
      </c>
      <c r="P15" t="b">
        <v>0</v>
      </c>
    </row>
    <row r="16">
      <c r="A16" s="19" t="n">
        <v>14</v>
      </c>
      <c r="B16" t="n">
        <v>0</v>
      </c>
      <c r="C16" t="n">
        <v>1</v>
      </c>
      <c r="D16" t="n">
        <v>164.3046</v>
      </c>
      <c r="E16" t="n">
        <v>34.0121</v>
      </c>
      <c r="F16" t="n">
        <v>58.5442</v>
      </c>
      <c r="G16" t="n">
        <v>0.0576</v>
      </c>
      <c r="H16" t="n">
        <v>6.2985</v>
      </c>
      <c r="I16" t="n">
        <v>0.7068</v>
      </c>
      <c r="J16" t="n">
        <v>171.3233</v>
      </c>
      <c r="K16" t="n">
        <v>3.7516</v>
      </c>
      <c r="L16" t="n">
        <v>1</v>
      </c>
      <c r="M16" t="n">
        <v>-0.0307</v>
      </c>
      <c r="N16" t="n">
        <v>6.3314</v>
      </c>
      <c r="O16" t="b">
        <v>0</v>
      </c>
      <c r="P16" t="b">
        <v>0</v>
      </c>
    </row>
    <row r="17">
      <c r="A17" s="19" t="n">
        <v>15</v>
      </c>
      <c r="B17" t="n">
        <v>5</v>
      </c>
      <c r="C17" t="n">
        <v>1</v>
      </c>
      <c r="D17" t="n">
        <v>159.7866</v>
      </c>
      <c r="E17" t="n">
        <v>33.8302</v>
      </c>
      <c r="F17" t="n">
        <v>58.0305</v>
      </c>
      <c r="G17" t="n">
        <v>0.0582</v>
      </c>
      <c r="H17" t="n">
        <v>6.2889</v>
      </c>
      <c r="I17" t="n">
        <v>0.6995</v>
      </c>
      <c r="J17" t="n">
        <v>171.1469</v>
      </c>
      <c r="K17" t="n">
        <v>3.7585</v>
      </c>
      <c r="L17" t="n">
        <v>1</v>
      </c>
      <c r="M17" t="n">
        <v>-0.0178</v>
      </c>
      <c r="N17" t="n">
        <v>6.3997</v>
      </c>
      <c r="O17" t="b">
        <v>0</v>
      </c>
      <c r="P17" t="b">
        <v>0</v>
      </c>
    </row>
    <row r="18">
      <c r="A18" s="19" t="n">
        <v>16</v>
      </c>
      <c r="B18" t="n">
        <v>-29</v>
      </c>
      <c r="C18" t="n">
        <v>1</v>
      </c>
      <c r="D18" t="n">
        <v>165.66</v>
      </c>
      <c r="E18" t="n">
        <v>34.0758</v>
      </c>
      <c r="F18" t="n">
        <v>48.7045</v>
      </c>
      <c r="G18" t="n">
        <v>0.101</v>
      </c>
      <c r="H18" t="n">
        <v>6.3014</v>
      </c>
      <c r="I18" t="n">
        <v>1.1027</v>
      </c>
      <c r="J18" t="n">
        <v>154.5818</v>
      </c>
      <c r="K18" t="n">
        <v>0</v>
      </c>
      <c r="L18" t="n">
        <v>2</v>
      </c>
      <c r="M18" t="n">
        <v>-0.147</v>
      </c>
      <c r="N18" t="n">
        <v>11.1053</v>
      </c>
      <c r="O18" t="b">
        <v>0</v>
      </c>
      <c r="P18" t="b">
        <v>0</v>
      </c>
    </row>
    <row r="19">
      <c r="A19" s="19" t="n">
        <v>17</v>
      </c>
      <c r="B19" t="n">
        <v>-25</v>
      </c>
      <c r="C19" t="n">
        <v>1</v>
      </c>
      <c r="D19" t="n">
        <v>165.66</v>
      </c>
      <c r="E19" t="n">
        <v>34.0824</v>
      </c>
      <c r="F19" t="n">
        <v>48.5282</v>
      </c>
      <c r="G19" t="n">
        <v>0.0803</v>
      </c>
      <c r="H19" t="n">
        <v>6.3014</v>
      </c>
      <c r="I19" t="n">
        <v>1.012</v>
      </c>
      <c r="J19" t="n">
        <v>161.0043</v>
      </c>
      <c r="K19" t="n">
        <v>0</v>
      </c>
      <c r="L19" t="n">
        <v>2</v>
      </c>
      <c r="M19" t="n">
        <v>-0.1514</v>
      </c>
      <c r="N19" t="n">
        <v>8.8269</v>
      </c>
      <c r="O19" t="b">
        <v>0</v>
      </c>
      <c r="P19" t="b">
        <v>0</v>
      </c>
    </row>
    <row r="20">
      <c r="A20" s="19" t="n">
        <v>18</v>
      </c>
      <c r="B20" t="n">
        <v>-20</v>
      </c>
      <c r="C20" t="n">
        <v>1</v>
      </c>
      <c r="D20" t="n">
        <v>165.66</v>
      </c>
      <c r="E20" t="n">
        <v>34.0912</v>
      </c>
      <c r="F20" t="n">
        <v>50.2656</v>
      </c>
      <c r="G20" t="n">
        <v>0.06660000000000001</v>
      </c>
      <c r="H20" t="n">
        <v>6.3014</v>
      </c>
      <c r="I20" t="n">
        <v>0.9159</v>
      </c>
      <c r="J20" t="n">
        <v>165.5436</v>
      </c>
      <c r="K20" t="n">
        <v>0</v>
      </c>
      <c r="L20" t="n">
        <v>2</v>
      </c>
      <c r="M20" t="n">
        <v>-0.1287</v>
      </c>
      <c r="N20" t="n">
        <v>7.3174</v>
      </c>
      <c r="O20" t="b">
        <v>0</v>
      </c>
      <c r="P20" t="b">
        <v>0</v>
      </c>
    </row>
    <row r="21">
      <c r="A21" s="19" t="n">
        <v>19</v>
      </c>
      <c r="B21" t="n">
        <v>-15</v>
      </c>
      <c r="C21" t="n">
        <v>1</v>
      </c>
      <c r="D21" t="n">
        <v>165.66</v>
      </c>
      <c r="E21" t="n">
        <v>34.0948</v>
      </c>
      <c r="F21" t="n">
        <v>53.0054</v>
      </c>
      <c r="G21" t="n">
        <v>0.0709</v>
      </c>
      <c r="H21" t="n">
        <v>6.3014</v>
      </c>
      <c r="I21" t="n">
        <v>0.7998</v>
      </c>
      <c r="J21" t="n">
        <v>165.2793</v>
      </c>
      <c r="K21" t="n">
        <v>0</v>
      </c>
      <c r="L21" t="n">
        <v>2</v>
      </c>
      <c r="M21" t="n">
        <v>-0.0949</v>
      </c>
      <c r="N21" t="n">
        <v>7.7954</v>
      </c>
      <c r="O21" t="b">
        <v>0</v>
      </c>
      <c r="P21" t="b">
        <v>0</v>
      </c>
    </row>
    <row r="22">
      <c r="A22" s="19" t="n">
        <v>20</v>
      </c>
      <c r="B22" t="n">
        <v>-10</v>
      </c>
      <c r="C22" t="n">
        <v>1</v>
      </c>
      <c r="D22" t="n">
        <v>165.66</v>
      </c>
      <c r="E22" t="n">
        <v>34.0869</v>
      </c>
      <c r="F22" t="n">
        <v>55.5935</v>
      </c>
      <c r="G22" t="n">
        <v>0.0747</v>
      </c>
      <c r="H22" t="n">
        <v>6.3014</v>
      </c>
      <c r="I22" t="n">
        <v>0.6877</v>
      </c>
      <c r="J22" t="n">
        <v>165.0152</v>
      </c>
      <c r="K22" t="n">
        <v>0</v>
      </c>
      <c r="L22" t="n">
        <v>2</v>
      </c>
      <c r="M22" t="n">
        <v>-0.06619999999999999</v>
      </c>
      <c r="N22" t="n">
        <v>8.2087</v>
      </c>
      <c r="O22" t="b">
        <v>0</v>
      </c>
      <c r="P22" t="b">
        <v>0</v>
      </c>
    </row>
    <row r="23">
      <c r="A23" s="19" t="n">
        <v>21</v>
      </c>
      <c r="B23" t="n">
        <v>-5</v>
      </c>
      <c r="C23" t="n">
        <v>1</v>
      </c>
      <c r="D23" t="n">
        <v>165.66</v>
      </c>
      <c r="E23" t="n">
        <v>34.0611</v>
      </c>
      <c r="F23" t="n">
        <v>57.8222</v>
      </c>
      <c r="G23" t="n">
        <v>0.079</v>
      </c>
      <c r="H23" t="n">
        <v>6.3014</v>
      </c>
      <c r="I23" t="n">
        <v>0.6995</v>
      </c>
      <c r="J23" t="n">
        <v>164.7511</v>
      </c>
      <c r="K23" t="n">
        <v>0</v>
      </c>
      <c r="L23" t="n">
        <v>2</v>
      </c>
      <c r="M23" t="n">
        <v>-0.0426</v>
      </c>
      <c r="N23" t="n">
        <v>8.6883</v>
      </c>
      <c r="O23" t="b">
        <v>0</v>
      </c>
      <c r="P23" t="b">
        <v>0</v>
      </c>
    </row>
    <row r="24">
      <c r="A24" s="19" t="n">
        <v>22</v>
      </c>
      <c r="B24" t="n">
        <v>0</v>
      </c>
      <c r="C24" t="n">
        <v>1</v>
      </c>
      <c r="D24" t="n">
        <v>164.3046</v>
      </c>
      <c r="E24" t="n">
        <v>34.0121</v>
      </c>
      <c r="F24" t="n">
        <v>59.0232</v>
      </c>
      <c r="G24" t="n">
        <v>0.0842</v>
      </c>
      <c r="H24" t="n">
        <v>6.2985</v>
      </c>
      <c r="I24" t="n">
        <v>0.7068</v>
      </c>
      <c r="J24" t="n">
        <v>164.4873</v>
      </c>
      <c r="K24" t="n">
        <v>0</v>
      </c>
      <c r="L24" t="n">
        <v>2</v>
      </c>
      <c r="M24" t="n">
        <v>-0.024</v>
      </c>
      <c r="N24" t="n">
        <v>9.2553</v>
      </c>
      <c r="O24" t="b">
        <v>0</v>
      </c>
      <c r="P24" t="b">
        <v>0</v>
      </c>
    </row>
    <row r="25">
      <c r="A25" s="19" t="n">
        <v>23</v>
      </c>
      <c r="B25" t="n">
        <v>5</v>
      </c>
      <c r="C25" t="n">
        <v>1</v>
      </c>
      <c r="D25" t="n">
        <v>159.7866</v>
      </c>
      <c r="E25" t="n">
        <v>33.8302</v>
      </c>
      <c r="F25" t="n">
        <v>58.3786</v>
      </c>
      <c r="G25" t="n">
        <v>0.08550000000000001</v>
      </c>
      <c r="H25" t="n">
        <v>6.2889</v>
      </c>
      <c r="I25" t="n">
        <v>0.6996</v>
      </c>
      <c r="J25" t="n">
        <v>164.2236</v>
      </c>
      <c r="K25" t="n">
        <v>0</v>
      </c>
      <c r="L25" t="n">
        <v>2</v>
      </c>
      <c r="M25" t="n">
        <v>-0.0111</v>
      </c>
      <c r="N25" t="n">
        <v>9.3969</v>
      </c>
      <c r="O25" t="b">
        <v>0</v>
      </c>
      <c r="P2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K23" sqref="K23"/>
    </sheetView>
  </sheetViews>
  <sheetFormatPr baseColWidth="8" defaultRowHeight="15"/>
  <sheetData>
    <row r="1">
      <c r="B1" s="19" t="inlineStr">
        <is>
          <t>T_air</t>
        </is>
      </c>
      <c r="C1" s="19" t="inlineStr">
        <is>
          <t>n_GTU</t>
        </is>
      </c>
      <c r="D1" s="19" t="inlineStr">
        <is>
          <t>GTU</t>
        </is>
      </c>
      <c r="E1" s="19" t="inlineStr">
        <is>
          <t>GTU_KPD</t>
        </is>
      </c>
      <c r="F1" s="19" t="inlineStr">
        <is>
          <t>Turbine</t>
        </is>
      </c>
      <c r="G1" s="19" t="inlineStr">
        <is>
          <t>KN</t>
        </is>
      </c>
      <c r="H1" s="19" t="inlineStr">
        <is>
          <t>DK</t>
        </is>
      </c>
      <c r="I1" s="19" t="inlineStr">
        <is>
          <t>PEN</t>
        </is>
      </c>
      <c r="J1" s="19" t="inlineStr">
        <is>
          <t>Turbine_Qt</t>
        </is>
      </c>
      <c r="K1" s="19" t="inlineStr">
        <is>
          <t>ASW_Qt</t>
        </is>
      </c>
      <c r="L1" s="19" t="inlineStr">
        <is>
          <t>ASW_bull</t>
        </is>
      </c>
      <c r="M1" s="19" t="inlineStr">
        <is>
          <t>Delta_P_Diafragma</t>
        </is>
      </c>
      <c r="N1" s="19" t="inlineStr">
        <is>
          <t>INKOND</t>
        </is>
      </c>
      <c r="O1" s="19" t="inlineStr">
        <is>
          <t>ASWatm</t>
        </is>
      </c>
      <c r="P1" s="19" t="inlineStr">
        <is>
          <t>Calculate_minimum</t>
        </is>
      </c>
    </row>
    <row r="2">
      <c r="A2" s="19" t="n">
        <v>0</v>
      </c>
      <c r="B2" t="n">
        <v>-29</v>
      </c>
      <c r="C2" t="n">
        <v>0.97</v>
      </c>
      <c r="D2" t="n">
        <v>160.1751</v>
      </c>
      <c r="E2" t="n">
        <v>33.9682</v>
      </c>
      <c r="F2" t="n">
        <v>46.4776</v>
      </c>
      <c r="G2" t="n">
        <v>0.0404</v>
      </c>
      <c r="H2" t="n">
        <v>6.2897</v>
      </c>
      <c r="I2" t="n">
        <v>1.4857</v>
      </c>
      <c r="J2" t="n">
        <v>167.48</v>
      </c>
      <c r="L2" t="n">
        <v>0</v>
      </c>
      <c r="M2" t="n">
        <v>-0.163</v>
      </c>
      <c r="N2" t="n">
        <v>4.4414</v>
      </c>
      <c r="O2" t="b">
        <v>0</v>
      </c>
      <c r="P2" t="b">
        <v>1</v>
      </c>
    </row>
    <row r="3">
      <c r="A3" s="19" t="n">
        <v>1</v>
      </c>
      <c r="B3" t="n">
        <v>-25</v>
      </c>
      <c r="C3" t="n">
        <v>1.03</v>
      </c>
      <c r="D3" t="n">
        <v>170.522</v>
      </c>
      <c r="E3" t="n">
        <v>33.9966</v>
      </c>
      <c r="F3" t="n">
        <v>48.893</v>
      </c>
      <c r="G3" t="n">
        <v>0.0405</v>
      </c>
      <c r="H3" t="n">
        <v>6.3117</v>
      </c>
      <c r="I3" t="n">
        <v>0.7752</v>
      </c>
      <c r="J3" t="n">
        <v>174.5142</v>
      </c>
      <c r="L3" t="n">
        <v>0</v>
      </c>
      <c r="M3" t="n">
        <v>-0.1603</v>
      </c>
      <c r="N3" t="n">
        <v>4.447</v>
      </c>
      <c r="O3" t="b">
        <v>0</v>
      </c>
      <c r="P3" t="b">
        <v>1</v>
      </c>
    </row>
    <row r="4">
      <c r="A4" s="19" t="n">
        <v>2</v>
      </c>
      <c r="B4" t="n">
        <v>-20</v>
      </c>
      <c r="C4" t="n">
        <v>1.07</v>
      </c>
      <c r="D4" t="n">
        <v>176.8395</v>
      </c>
      <c r="E4" t="n">
        <v>33.5565</v>
      </c>
      <c r="F4" t="n">
        <v>52.1935</v>
      </c>
      <c r="G4" t="n">
        <v>0.0403</v>
      </c>
      <c r="H4" t="n">
        <v>6.3251</v>
      </c>
      <c r="I4" t="n">
        <v>0.7131999999999999</v>
      </c>
      <c r="J4" t="n">
        <v>179.5386</v>
      </c>
      <c r="L4" t="n">
        <v>0</v>
      </c>
      <c r="M4" t="n">
        <v>-0.1335</v>
      </c>
      <c r="N4" t="n">
        <v>4.4355</v>
      </c>
      <c r="O4" t="b">
        <v>0</v>
      </c>
      <c r="P4" t="b">
        <v>1</v>
      </c>
    </row>
    <row r="5">
      <c r="A5" s="19" t="n">
        <v>3</v>
      </c>
      <c r="B5" t="n">
        <v>-15</v>
      </c>
      <c r="C5" t="n">
        <v>1.06</v>
      </c>
      <c r="D5" t="n">
        <v>175.0107</v>
      </c>
      <c r="E5" t="n">
        <v>33.7352</v>
      </c>
      <c r="F5" t="n">
        <v>54.5528</v>
      </c>
      <c r="G5" t="n">
        <v>0.0403</v>
      </c>
      <c r="H5" t="n">
        <v>6.3212</v>
      </c>
      <c r="I5" t="n">
        <v>0.7183</v>
      </c>
      <c r="J5" t="n">
        <v>179.3404</v>
      </c>
      <c r="L5" t="n">
        <v>0</v>
      </c>
      <c r="M5" t="n">
        <v>-0.1015</v>
      </c>
      <c r="N5" t="n">
        <v>4.4345</v>
      </c>
      <c r="O5" t="b">
        <v>0</v>
      </c>
      <c r="P5" t="b">
        <v>1</v>
      </c>
    </row>
    <row r="6">
      <c r="A6" s="19" t="n">
        <v>4</v>
      </c>
      <c r="B6" t="n">
        <v>-10</v>
      </c>
      <c r="C6" t="n">
        <v>1.04</v>
      </c>
      <c r="D6" t="n">
        <v>172.9586</v>
      </c>
      <c r="E6" t="n">
        <v>33.8784</v>
      </c>
      <c r="F6" t="n">
        <v>56.6651</v>
      </c>
      <c r="G6" t="n">
        <v>0.0411</v>
      </c>
      <c r="H6" t="n">
        <v>6.3169</v>
      </c>
      <c r="I6" t="n">
        <v>0.7207</v>
      </c>
      <c r="J6" t="n">
        <v>179.1422</v>
      </c>
      <c r="L6" t="n">
        <v>0</v>
      </c>
      <c r="M6" t="n">
        <v>-0.0741</v>
      </c>
      <c r="N6" t="n">
        <v>4.5213</v>
      </c>
      <c r="O6" t="b">
        <v>0</v>
      </c>
      <c r="P6" t="b">
        <v>1</v>
      </c>
    </row>
    <row r="7">
      <c r="A7" s="19" t="n">
        <v>5</v>
      </c>
      <c r="B7" t="n">
        <v>-5</v>
      </c>
      <c r="C7" t="n">
        <v>1.04</v>
      </c>
      <c r="D7" t="n">
        <v>171.5987</v>
      </c>
      <c r="E7" t="n">
        <v>33.9283</v>
      </c>
      <c r="F7" t="n">
        <v>58.4356</v>
      </c>
      <c r="G7" t="n">
        <v>0.0401</v>
      </c>
      <c r="H7" t="n">
        <v>6.314</v>
      </c>
      <c r="I7" t="n">
        <v>0.7306</v>
      </c>
      <c r="J7" t="n">
        <v>178.944</v>
      </c>
      <c r="L7" t="n">
        <v>0</v>
      </c>
      <c r="M7" t="n">
        <v>-0.0524</v>
      </c>
      <c r="N7" t="n">
        <v>4.4069</v>
      </c>
      <c r="O7" t="b">
        <v>0</v>
      </c>
      <c r="P7" t="b">
        <v>1</v>
      </c>
    </row>
    <row r="8">
      <c r="A8" s="19" t="n">
        <v>6</v>
      </c>
      <c r="B8" t="n">
        <v>0</v>
      </c>
      <c r="C8" t="n">
        <v>1.03</v>
      </c>
      <c r="D8" t="n">
        <v>168.9407</v>
      </c>
      <c r="E8" t="n">
        <v>33.9335</v>
      </c>
      <c r="F8" t="n">
        <v>59.2665</v>
      </c>
      <c r="G8" t="n">
        <v>0.04</v>
      </c>
      <c r="H8" t="n">
        <v>6.3083</v>
      </c>
      <c r="I8" t="n">
        <v>0.7313</v>
      </c>
      <c r="J8" t="n">
        <v>178.7458</v>
      </c>
      <c r="L8" t="n">
        <v>0</v>
      </c>
      <c r="M8" t="n">
        <v>-0.0353</v>
      </c>
      <c r="N8" t="n">
        <v>4.4009</v>
      </c>
      <c r="O8" t="b">
        <v>0</v>
      </c>
      <c r="P8" t="b">
        <v>1</v>
      </c>
    </row>
    <row r="9">
      <c r="A9" s="19" t="n">
        <v>7</v>
      </c>
      <c r="B9" t="n">
        <v>5</v>
      </c>
      <c r="C9" t="n">
        <v>1.03</v>
      </c>
      <c r="D9" t="n">
        <v>164.1893</v>
      </c>
      <c r="E9" t="n">
        <v>33.756</v>
      </c>
      <c r="F9" t="n">
        <v>58.7481</v>
      </c>
      <c r="G9" t="n">
        <v>0.0399</v>
      </c>
      <c r="H9" t="n">
        <v>6.2983</v>
      </c>
      <c r="I9" t="n">
        <v>0.7232</v>
      </c>
      <c r="J9" t="n">
        <v>178.5476</v>
      </c>
      <c r="L9" t="n">
        <v>0</v>
      </c>
      <c r="M9" t="n">
        <v>-0.0224</v>
      </c>
      <c r="N9" t="n">
        <v>4.3919</v>
      </c>
      <c r="O9" t="b">
        <v>0</v>
      </c>
      <c r="P9" t="b">
        <v>1</v>
      </c>
    </row>
    <row r="10">
      <c r="A10" s="19" t="n">
        <v>8</v>
      </c>
      <c r="B10" t="n">
        <v>-29</v>
      </c>
      <c r="C10" t="n">
        <v>0.89</v>
      </c>
      <c r="D10" t="n">
        <v>148.1632</v>
      </c>
      <c r="E10" t="n">
        <v>33.2443</v>
      </c>
      <c r="F10" t="n">
        <v>44.2059</v>
      </c>
      <c r="G10" t="n">
        <v>0.0405</v>
      </c>
      <c r="H10" t="n">
        <v>6.2643</v>
      </c>
      <c r="I10" t="n">
        <v>2.3994</v>
      </c>
      <c r="J10" t="n">
        <v>160.4599</v>
      </c>
      <c r="K10" t="n">
        <v>3.4667</v>
      </c>
      <c r="L10" t="n">
        <v>1</v>
      </c>
      <c r="M10" t="n">
        <v>-0.1637</v>
      </c>
      <c r="N10" t="n">
        <v>4.4483</v>
      </c>
      <c r="O10" t="b">
        <v>0</v>
      </c>
      <c r="P10" t="b">
        <v>1</v>
      </c>
    </row>
    <row r="11">
      <c r="A11" s="19" t="n">
        <v>9</v>
      </c>
      <c r="B11" t="n">
        <v>-25</v>
      </c>
      <c r="C11" t="n">
        <v>0.95</v>
      </c>
      <c r="D11" t="n">
        <v>158.0485</v>
      </c>
      <c r="E11" t="n">
        <v>33.8871</v>
      </c>
      <c r="F11" t="n">
        <v>46.5252</v>
      </c>
      <c r="G11" t="n">
        <v>0.0404</v>
      </c>
      <c r="H11" t="n">
        <v>6.2852</v>
      </c>
      <c r="I11" t="n">
        <v>1.5186</v>
      </c>
      <c r="J11" t="n">
        <v>167.1992</v>
      </c>
      <c r="K11" t="n">
        <v>3.6115</v>
      </c>
      <c r="L11" t="n">
        <v>1</v>
      </c>
      <c r="M11" t="n">
        <v>-0.1612</v>
      </c>
      <c r="N11" t="n">
        <v>4.4368</v>
      </c>
      <c r="O11" t="b">
        <v>0</v>
      </c>
      <c r="P11" t="b">
        <v>1</v>
      </c>
    </row>
    <row r="12">
      <c r="A12" s="19" t="n">
        <v>10</v>
      </c>
      <c r="B12" t="n">
        <v>-20</v>
      </c>
      <c r="C12" t="n">
        <v>0.99</v>
      </c>
      <c r="D12" t="n">
        <v>164.7979</v>
      </c>
      <c r="E12" t="n">
        <v>34.0872</v>
      </c>
      <c r="F12" t="n">
        <v>49.8557</v>
      </c>
      <c r="G12" t="n">
        <v>0.0416</v>
      </c>
      <c r="H12" t="n">
        <v>6.2996</v>
      </c>
      <c r="I12" t="n">
        <v>0.9356</v>
      </c>
      <c r="J12" t="n">
        <v>172.024</v>
      </c>
      <c r="K12" t="n">
        <v>3.7228</v>
      </c>
      <c r="L12" t="n">
        <v>1</v>
      </c>
      <c r="M12" t="n">
        <v>-0.1342</v>
      </c>
      <c r="N12" t="n">
        <v>4.5697</v>
      </c>
      <c r="O12" t="b">
        <v>0</v>
      </c>
      <c r="P12" t="b">
        <v>1</v>
      </c>
    </row>
    <row r="13">
      <c r="A13" s="19" t="n">
        <v>11</v>
      </c>
      <c r="B13" t="n">
        <v>-15</v>
      </c>
      <c r="C13" t="n">
        <v>0.99</v>
      </c>
      <c r="D13" t="n">
        <v>163.5982</v>
      </c>
      <c r="E13" t="n">
        <v>34.0767</v>
      </c>
      <c r="F13" t="n">
        <v>52.1314</v>
      </c>
      <c r="G13" t="n">
        <v>0.0405</v>
      </c>
      <c r="H13" t="n">
        <v>6.297</v>
      </c>
      <c r="I13" t="n">
        <v>0.9049</v>
      </c>
      <c r="J13" t="n">
        <v>171.8496</v>
      </c>
      <c r="K13" t="n">
        <v>3.7302</v>
      </c>
      <c r="L13" t="n">
        <v>1</v>
      </c>
      <c r="M13" t="n">
        <v>-0.1024</v>
      </c>
      <c r="N13" t="n">
        <v>4.455</v>
      </c>
      <c r="O13" t="b">
        <v>0</v>
      </c>
      <c r="P13" t="b">
        <v>1</v>
      </c>
    </row>
    <row r="14">
      <c r="A14" s="19" t="n">
        <v>12</v>
      </c>
      <c r="B14" t="n">
        <v>-10</v>
      </c>
      <c r="C14" t="n">
        <v>0.98</v>
      </c>
      <c r="D14" t="n">
        <v>161.6573</v>
      </c>
      <c r="E14" t="n">
        <v>34.0264</v>
      </c>
      <c r="F14" t="n">
        <v>54.2295</v>
      </c>
      <c r="G14" t="n">
        <v>0.0405</v>
      </c>
      <c r="H14" t="n">
        <v>6.2929</v>
      </c>
      <c r="I14" t="n">
        <v>0.8697</v>
      </c>
      <c r="J14" t="n">
        <v>171.6746</v>
      </c>
      <c r="K14" t="n">
        <v>3.7374</v>
      </c>
      <c r="L14" t="n">
        <v>1</v>
      </c>
      <c r="M14" t="n">
        <v>-0.0752</v>
      </c>
      <c r="N14" t="n">
        <v>4.4475</v>
      </c>
      <c r="O14" t="b">
        <v>0</v>
      </c>
      <c r="P14" t="b">
        <v>1</v>
      </c>
    </row>
    <row r="15">
      <c r="A15" s="19" t="n">
        <v>13</v>
      </c>
      <c r="B15" t="n">
        <v>-5</v>
      </c>
      <c r="C15" t="n">
        <v>0.97</v>
      </c>
      <c r="D15" t="n">
        <v>160.6199</v>
      </c>
      <c r="E15" t="n">
        <v>33.9689</v>
      </c>
      <c r="F15" t="n">
        <v>56.1148</v>
      </c>
      <c r="G15" t="n">
        <v>0.0404</v>
      </c>
      <c r="H15" t="n">
        <v>6.2907</v>
      </c>
      <c r="I15" t="n">
        <v>0.78</v>
      </c>
      <c r="J15" t="n">
        <v>171.4992</v>
      </c>
      <c r="K15" t="n">
        <v>3.7446</v>
      </c>
      <c r="L15" t="n">
        <v>1</v>
      </c>
      <c r="M15" t="n">
        <v>-0.053</v>
      </c>
      <c r="N15" t="n">
        <v>4.4374</v>
      </c>
      <c r="O15" t="b">
        <v>0</v>
      </c>
      <c r="P15" t="b">
        <v>1</v>
      </c>
    </row>
    <row r="16">
      <c r="A16" s="19" t="n">
        <v>14</v>
      </c>
      <c r="B16" t="n">
        <v>0</v>
      </c>
      <c r="C16" t="n">
        <v>0.96</v>
      </c>
      <c r="D16" t="n">
        <v>158.4008</v>
      </c>
      <c r="E16" t="n">
        <v>33.8873</v>
      </c>
      <c r="F16" t="n">
        <v>57.0943</v>
      </c>
      <c r="G16" t="n">
        <v>0.0404</v>
      </c>
      <c r="H16" t="n">
        <v>6.286</v>
      </c>
      <c r="I16" t="n">
        <v>0.7709</v>
      </c>
      <c r="J16" t="n">
        <v>171.3233</v>
      </c>
      <c r="K16" t="n">
        <v>3.7516</v>
      </c>
      <c r="L16" t="n">
        <v>1</v>
      </c>
      <c r="M16" t="n">
        <v>-0.0356</v>
      </c>
      <c r="N16" t="n">
        <v>4.4363</v>
      </c>
      <c r="O16" t="b">
        <v>0</v>
      </c>
      <c r="P16" t="b">
        <v>1</v>
      </c>
    </row>
    <row r="17">
      <c r="A17" s="19" t="n">
        <v>15</v>
      </c>
      <c r="B17" t="n">
        <v>5</v>
      </c>
      <c r="C17" t="n">
        <v>0.96</v>
      </c>
      <c r="D17" t="n">
        <v>154.1053</v>
      </c>
      <c r="E17" t="n">
        <v>33.7085</v>
      </c>
      <c r="F17" t="n">
        <v>56.8064</v>
      </c>
      <c r="G17" t="n">
        <v>0.0404</v>
      </c>
      <c r="H17" t="n">
        <v>6.2769</v>
      </c>
      <c r="I17" t="n">
        <v>0.8452</v>
      </c>
      <c r="J17" t="n">
        <v>171.1469</v>
      </c>
      <c r="K17" t="n">
        <v>3.7585</v>
      </c>
      <c r="L17" t="n">
        <v>1</v>
      </c>
      <c r="M17" t="n">
        <v>-0.0225</v>
      </c>
      <c r="N17" t="n">
        <v>4.439</v>
      </c>
      <c r="O17" t="b">
        <v>0</v>
      </c>
      <c r="P17" t="b">
        <v>1</v>
      </c>
    </row>
    <row r="18">
      <c r="A18" s="19" t="n">
        <v>16</v>
      </c>
      <c r="B18" t="n">
        <v>-29</v>
      </c>
      <c r="C18" t="n">
        <v>0.84</v>
      </c>
      <c r="D18" t="n">
        <v>138.6676</v>
      </c>
      <c r="E18" t="n">
        <v>32.44</v>
      </c>
      <c r="F18" t="n">
        <v>42.2404</v>
      </c>
      <c r="G18" t="n">
        <v>0.0405</v>
      </c>
      <c r="H18" t="n">
        <v>6.2441</v>
      </c>
      <c r="I18" t="n">
        <v>2.6811</v>
      </c>
      <c r="J18" t="n">
        <v>154.5626</v>
      </c>
      <c r="K18" t="n">
        <v>0</v>
      </c>
      <c r="L18" t="n">
        <v>2</v>
      </c>
      <c r="M18" t="n">
        <v>-0.1665</v>
      </c>
      <c r="N18" t="n">
        <v>4.4511</v>
      </c>
      <c r="O18" t="b">
        <v>0</v>
      </c>
      <c r="P18" t="b">
        <v>1</v>
      </c>
    </row>
    <row r="19">
      <c r="A19" s="19" t="n">
        <v>17</v>
      </c>
      <c r="B19" t="n">
        <v>-25</v>
      </c>
      <c r="C19" t="n">
        <v>0.89</v>
      </c>
      <c r="D19" t="n">
        <v>147.4361</v>
      </c>
      <c r="E19" t="n">
        <v>33.1933</v>
      </c>
      <c r="F19" t="n">
        <v>44.3449</v>
      </c>
      <c r="G19" t="n">
        <v>0.0404</v>
      </c>
      <c r="H19" t="n">
        <v>6.2627</v>
      </c>
      <c r="I19" t="n">
        <v>2.3585</v>
      </c>
      <c r="J19" t="n">
        <v>160.9856</v>
      </c>
      <c r="K19" t="n">
        <v>0</v>
      </c>
      <c r="L19" t="n">
        <v>2</v>
      </c>
      <c r="M19" t="n">
        <v>-0.1641</v>
      </c>
      <c r="N19" t="n">
        <v>4.4428</v>
      </c>
      <c r="O19" t="b">
        <v>0</v>
      </c>
      <c r="P19" t="b">
        <v>1</v>
      </c>
    </row>
    <row r="20">
      <c r="A20" s="19" t="n">
        <v>18</v>
      </c>
      <c r="B20" t="n">
        <v>-20</v>
      </c>
      <c r="C20" t="n">
        <v>0.93</v>
      </c>
      <c r="D20" t="n">
        <v>153.8741</v>
      </c>
      <c r="E20" t="n">
        <v>33.666</v>
      </c>
      <c r="F20" t="n">
        <v>47.4894</v>
      </c>
      <c r="G20" t="n">
        <v>0.0404</v>
      </c>
      <c r="H20" t="n">
        <v>6.2764</v>
      </c>
      <c r="I20" t="n">
        <v>1.728</v>
      </c>
      <c r="J20" t="n">
        <v>165.526</v>
      </c>
      <c r="K20" t="n">
        <v>0</v>
      </c>
      <c r="L20" t="n">
        <v>2</v>
      </c>
      <c r="M20" t="n">
        <v>-0.1375</v>
      </c>
      <c r="N20" t="n">
        <v>4.4422</v>
      </c>
      <c r="O20" t="b">
        <v>0</v>
      </c>
      <c r="P20" t="b">
        <v>1</v>
      </c>
    </row>
    <row r="21">
      <c r="A21" s="19" t="n">
        <v>19</v>
      </c>
      <c r="B21" t="n">
        <v>-15</v>
      </c>
      <c r="C21" t="n">
        <v>0.92</v>
      </c>
      <c r="D21" t="n">
        <v>152.4942</v>
      </c>
      <c r="E21" t="n">
        <v>33.5796</v>
      </c>
      <c r="F21" t="n">
        <v>49.7521</v>
      </c>
      <c r="G21" t="n">
        <v>0.0405</v>
      </c>
      <c r="H21" t="n">
        <v>6.2734</v>
      </c>
      <c r="I21" t="n">
        <v>1.6587</v>
      </c>
      <c r="J21" t="n">
        <v>165.2629</v>
      </c>
      <c r="K21" t="n">
        <v>0</v>
      </c>
      <c r="L21" t="n">
        <v>2</v>
      </c>
      <c r="M21" t="n">
        <v>-0.105</v>
      </c>
      <c r="N21" t="n">
        <v>4.4574</v>
      </c>
      <c r="O21" t="b">
        <v>0</v>
      </c>
      <c r="P21" t="b">
        <v>1</v>
      </c>
    </row>
    <row r="22">
      <c r="A22" s="19" t="n">
        <v>20</v>
      </c>
      <c r="B22" t="n">
        <v>-10</v>
      </c>
      <c r="C22" t="n">
        <v>0.91</v>
      </c>
      <c r="D22" t="n">
        <v>150.612</v>
      </c>
      <c r="E22" t="n">
        <v>33.4399</v>
      </c>
      <c r="F22" t="n">
        <v>51.8439</v>
      </c>
      <c r="G22" t="n">
        <v>0.0404</v>
      </c>
      <c r="H22" t="n">
        <v>6.2695</v>
      </c>
      <c r="I22" t="n">
        <v>1.6088</v>
      </c>
      <c r="J22" t="n">
        <v>164.9999</v>
      </c>
      <c r="K22" t="n">
        <v>0</v>
      </c>
      <c r="L22" t="n">
        <v>2</v>
      </c>
      <c r="M22" t="n">
        <v>-0.07729999999999999</v>
      </c>
      <c r="N22" t="n">
        <v>4.4431</v>
      </c>
      <c r="O22" t="b">
        <v>0</v>
      </c>
      <c r="P22" t="b">
        <v>1</v>
      </c>
    </row>
    <row r="23">
      <c r="A23" s="19" t="n">
        <v>21</v>
      </c>
      <c r="B23" t="n">
        <v>-5</v>
      </c>
      <c r="C23" t="n">
        <v>0.9</v>
      </c>
      <c r="D23" t="n">
        <v>149.7992</v>
      </c>
      <c r="E23" t="n">
        <v>33.3548</v>
      </c>
      <c r="F23" t="n">
        <v>53.8088</v>
      </c>
      <c r="G23" t="n">
        <v>0.0405</v>
      </c>
      <c r="H23" t="n">
        <v>6.2677</v>
      </c>
      <c r="I23" t="n">
        <v>1.454</v>
      </c>
      <c r="J23" t="n">
        <v>164.7371</v>
      </c>
      <c r="K23" t="n">
        <v>0</v>
      </c>
      <c r="L23" t="n">
        <v>2</v>
      </c>
      <c r="M23" t="n">
        <v>-0.0545</v>
      </c>
      <c r="N23" t="n">
        <v>4.4529</v>
      </c>
      <c r="O23" t="b">
        <v>0</v>
      </c>
      <c r="P23" t="b">
        <v>1</v>
      </c>
    </row>
    <row r="24">
      <c r="A24" s="19" t="n">
        <v>22</v>
      </c>
      <c r="B24" t="n">
        <v>0</v>
      </c>
      <c r="C24" t="n">
        <v>0.9</v>
      </c>
      <c r="D24" t="n">
        <v>147.7937</v>
      </c>
      <c r="E24" t="n">
        <v>33.2476</v>
      </c>
      <c r="F24" t="n">
        <v>54.9234</v>
      </c>
      <c r="G24" t="n">
        <v>0.0404</v>
      </c>
      <c r="H24" t="n">
        <v>6.2635</v>
      </c>
      <c r="I24" t="n">
        <v>1.432</v>
      </c>
      <c r="J24" t="n">
        <v>164.4745</v>
      </c>
      <c r="K24" t="n">
        <v>0</v>
      </c>
      <c r="L24" t="n">
        <v>2</v>
      </c>
      <c r="M24" t="n">
        <v>-0.0366</v>
      </c>
      <c r="N24" t="n">
        <v>4.443</v>
      </c>
      <c r="O24" t="b">
        <v>0</v>
      </c>
      <c r="P24" t="b">
        <v>1</v>
      </c>
    </row>
    <row r="25">
      <c r="A25" s="19" t="n">
        <v>23</v>
      </c>
      <c r="B25" t="n">
        <v>5</v>
      </c>
      <c r="C25" t="n">
        <v>0.9</v>
      </c>
      <c r="D25" t="n">
        <v>143.8592</v>
      </c>
      <c r="E25" t="n">
        <v>33.08</v>
      </c>
      <c r="F25" t="n">
        <v>54.8563</v>
      </c>
      <c r="G25" t="n">
        <v>0.0404</v>
      </c>
      <c r="H25" t="n">
        <v>6.2551</v>
      </c>
      <c r="I25" t="n">
        <v>1.5466</v>
      </c>
      <c r="J25" t="n">
        <v>164.2121</v>
      </c>
      <c r="K25" t="n">
        <v>0</v>
      </c>
      <c r="L25" t="n">
        <v>2</v>
      </c>
      <c r="M25" t="n">
        <v>-0.0231</v>
      </c>
      <c r="N25" t="n">
        <v>4.4452</v>
      </c>
      <c r="O25" t="b">
        <v>0</v>
      </c>
      <c r="P25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J26" sqref="J26"/>
    </sheetView>
  </sheetViews>
  <sheetFormatPr baseColWidth="8" defaultRowHeight="15"/>
  <sheetData>
    <row r="1">
      <c r="B1" s="19" t="inlineStr">
        <is>
          <t>T_air</t>
        </is>
      </c>
      <c r="C1" s="19" t="inlineStr">
        <is>
          <t>n_GTU</t>
        </is>
      </c>
      <c r="D1" s="19" t="inlineStr">
        <is>
          <t>GTU</t>
        </is>
      </c>
      <c r="E1" s="19" t="inlineStr">
        <is>
          <t>GTU_KPD</t>
        </is>
      </c>
      <c r="F1" s="19" t="inlineStr">
        <is>
          <t>Turbine</t>
        </is>
      </c>
      <c r="G1" s="19" t="inlineStr">
        <is>
          <t>KN</t>
        </is>
      </c>
      <c r="H1" s="19" t="inlineStr">
        <is>
          <t>DK</t>
        </is>
      </c>
      <c r="I1" s="19" t="inlineStr">
        <is>
          <t>PEN</t>
        </is>
      </c>
      <c r="J1" s="19" t="inlineStr">
        <is>
          <t>Turbine_Qt</t>
        </is>
      </c>
      <c r="K1" s="19" t="inlineStr">
        <is>
          <t>ASW_Qt</t>
        </is>
      </c>
      <c r="L1" s="19" t="inlineStr">
        <is>
          <t>ASW_bull</t>
        </is>
      </c>
      <c r="M1" s="19" t="inlineStr">
        <is>
          <t>Delta_P_Diafragma</t>
        </is>
      </c>
      <c r="N1" s="19" t="inlineStr">
        <is>
          <t>INKOND</t>
        </is>
      </c>
      <c r="O1" s="19" t="inlineStr">
        <is>
          <t>ASWatm</t>
        </is>
      </c>
      <c r="P1" s="19" t="inlineStr">
        <is>
          <t>Calculate_minimum</t>
        </is>
      </c>
    </row>
    <row r="2">
      <c r="A2" s="19" t="n">
        <v>0</v>
      </c>
      <c r="B2" t="n">
        <v>-29</v>
      </c>
      <c r="C2" t="n">
        <v>1</v>
      </c>
      <c r="D2" t="n">
        <v>165.66</v>
      </c>
      <c r="E2" t="n">
        <v>34.0758</v>
      </c>
      <c r="F2" t="n">
        <v>47.6524</v>
      </c>
      <c r="G2" t="n">
        <v>0.0517</v>
      </c>
      <c r="H2" t="n">
        <v>6.3014</v>
      </c>
      <c r="I2" t="n">
        <v>1.1018</v>
      </c>
      <c r="J2" t="n">
        <v>167.48</v>
      </c>
      <c r="L2" t="n">
        <v>0</v>
      </c>
      <c r="M2" t="n">
        <v>-0.1596</v>
      </c>
      <c r="N2" t="n">
        <v>5.6807</v>
      </c>
      <c r="O2" t="b">
        <v>1</v>
      </c>
      <c r="P2" t="b">
        <v>0</v>
      </c>
    </row>
    <row r="3">
      <c r="A3" s="19" t="n">
        <v>1</v>
      </c>
      <c r="B3" t="n">
        <v>-25</v>
      </c>
      <c r="C3" t="n">
        <v>1</v>
      </c>
      <c r="D3" t="n">
        <v>165.66</v>
      </c>
      <c r="E3" t="n">
        <v>34.0824</v>
      </c>
      <c r="F3" t="n">
        <v>47.8356</v>
      </c>
      <c r="G3" t="n">
        <v>0.0287</v>
      </c>
      <c r="H3" t="n">
        <v>6.3014</v>
      </c>
      <c r="I3" t="n">
        <v>1.0115</v>
      </c>
      <c r="J3" t="n">
        <v>174.5142</v>
      </c>
      <c r="L3" t="n">
        <v>0</v>
      </c>
      <c r="M3" t="n">
        <v>-0.1646</v>
      </c>
      <c r="N3" t="n">
        <v>3.1517</v>
      </c>
      <c r="O3" t="b">
        <v>1</v>
      </c>
      <c r="P3" t="b">
        <v>0</v>
      </c>
    </row>
    <row r="4">
      <c r="A4" s="19" t="n">
        <v>2</v>
      </c>
      <c r="B4" t="n">
        <v>-20</v>
      </c>
      <c r="C4" t="n">
        <v>1</v>
      </c>
      <c r="D4" t="n">
        <v>165.66</v>
      </c>
      <c r="E4" t="n">
        <v>34.0912</v>
      </c>
      <c r="F4" t="n">
        <v>49.7672</v>
      </c>
      <c r="G4" t="n">
        <v>0.0131</v>
      </c>
      <c r="H4" t="n">
        <v>6.3014</v>
      </c>
      <c r="I4" t="n">
        <v>0.9155</v>
      </c>
      <c r="J4" t="n">
        <v>179.5386</v>
      </c>
      <c r="L4" t="n">
        <v>0</v>
      </c>
      <c r="M4" t="n">
        <v>-0.1423</v>
      </c>
      <c r="N4" t="n">
        <v>1.4435</v>
      </c>
      <c r="O4" t="b">
        <v>1</v>
      </c>
      <c r="P4" t="b">
        <v>0</v>
      </c>
    </row>
    <row r="5">
      <c r="A5" s="19" t="n">
        <v>3</v>
      </c>
      <c r="B5" t="n">
        <v>-15</v>
      </c>
      <c r="C5" t="n">
        <v>1</v>
      </c>
      <c r="D5" t="n">
        <v>165.66</v>
      </c>
      <c r="E5" t="n">
        <v>34.0948</v>
      </c>
      <c r="F5" t="n">
        <v>52.3853</v>
      </c>
      <c r="G5" t="n">
        <v>0.0171</v>
      </c>
      <c r="H5" t="n">
        <v>6.3014</v>
      </c>
      <c r="I5" t="n">
        <v>0.7997</v>
      </c>
      <c r="J5" t="n">
        <v>179.3404</v>
      </c>
      <c r="L5" t="n">
        <v>0</v>
      </c>
      <c r="M5" t="n">
        <v>-0.1088</v>
      </c>
      <c r="N5" t="n">
        <v>1.8759</v>
      </c>
      <c r="O5" t="b">
        <v>1</v>
      </c>
      <c r="P5" t="b">
        <v>0</v>
      </c>
    </row>
    <row r="6">
      <c r="A6" s="19" t="n">
        <v>4</v>
      </c>
      <c r="B6" t="n">
        <v>-10</v>
      </c>
      <c r="C6" t="n">
        <v>1</v>
      </c>
      <c r="D6" t="n">
        <v>165.66</v>
      </c>
      <c r="E6" t="n">
        <v>34.0869</v>
      </c>
      <c r="F6" t="n">
        <v>54.9267</v>
      </c>
      <c r="G6" t="n">
        <v>0.0222</v>
      </c>
      <c r="H6" t="n">
        <v>6.3014</v>
      </c>
      <c r="I6" t="n">
        <v>0.6884</v>
      </c>
      <c r="J6" t="n">
        <v>179.1422</v>
      </c>
      <c r="L6" t="n">
        <v>0</v>
      </c>
      <c r="M6" t="n">
        <v>-0.0799</v>
      </c>
      <c r="N6" t="n">
        <v>2.4457</v>
      </c>
      <c r="O6" t="b">
        <v>1</v>
      </c>
      <c r="P6" t="b">
        <v>0</v>
      </c>
    </row>
    <row r="7">
      <c r="A7" s="19" t="n">
        <v>5</v>
      </c>
      <c r="B7" t="n">
        <v>-5</v>
      </c>
      <c r="C7" t="n">
        <v>1</v>
      </c>
      <c r="D7" t="n">
        <v>165.66</v>
      </c>
      <c r="E7" t="n">
        <v>34.0611</v>
      </c>
      <c r="F7" t="n">
        <v>57.0857</v>
      </c>
      <c r="G7" t="n">
        <v>0.0259</v>
      </c>
      <c r="H7" t="n">
        <v>6.3014</v>
      </c>
      <c r="I7" t="n">
        <v>0.6993</v>
      </c>
      <c r="J7" t="n">
        <v>178.944</v>
      </c>
      <c r="L7" t="n">
        <v>0</v>
      </c>
      <c r="M7" t="n">
        <v>-0.0566</v>
      </c>
      <c r="N7" t="n">
        <v>2.845</v>
      </c>
      <c r="O7" t="b">
        <v>1</v>
      </c>
      <c r="P7" t="b">
        <v>0</v>
      </c>
    </row>
    <row r="8">
      <c r="A8" s="19" t="n">
        <v>6</v>
      </c>
      <c r="B8" t="n">
        <v>0</v>
      </c>
      <c r="C8" t="n">
        <v>1</v>
      </c>
      <c r="D8" t="n">
        <v>164.3046</v>
      </c>
      <c r="E8" t="n">
        <v>34.0121</v>
      </c>
      <c r="F8" t="n">
        <v>58.2565</v>
      </c>
      <c r="G8" t="n">
        <v>0.0288</v>
      </c>
      <c r="H8" t="n">
        <v>6.2985</v>
      </c>
      <c r="I8" t="n">
        <v>0.7067</v>
      </c>
      <c r="J8" t="n">
        <v>178.7458</v>
      </c>
      <c r="L8" t="n">
        <v>0</v>
      </c>
      <c r="M8" t="n">
        <v>-0.0383</v>
      </c>
      <c r="N8" t="n">
        <v>3.1654</v>
      </c>
      <c r="O8" t="b">
        <v>1</v>
      </c>
      <c r="P8" t="b">
        <v>0</v>
      </c>
    </row>
    <row r="9">
      <c r="A9" s="19" t="n">
        <v>7</v>
      </c>
      <c r="B9" t="n">
        <v>5</v>
      </c>
      <c r="C9" t="n">
        <v>1</v>
      </c>
      <c r="D9" t="n">
        <v>159.7866</v>
      </c>
      <c r="E9" t="n">
        <v>33.8302</v>
      </c>
      <c r="F9" t="n">
        <v>57.9037</v>
      </c>
      <c r="G9" t="n">
        <v>0.0291</v>
      </c>
      <c r="H9" t="n">
        <v>6.2889</v>
      </c>
      <c r="I9" t="n">
        <v>0.6995</v>
      </c>
      <c r="J9" t="n">
        <v>178.5476</v>
      </c>
      <c r="L9" t="n">
        <v>0</v>
      </c>
      <c r="M9" t="n">
        <v>-0.0251</v>
      </c>
      <c r="N9" t="n">
        <v>3.1942</v>
      </c>
      <c r="O9" t="b">
        <v>1</v>
      </c>
      <c r="P9" t="b">
        <v>0</v>
      </c>
    </row>
    <row r="10">
      <c r="A10" s="19" t="n">
        <v>8</v>
      </c>
      <c r="B10" t="n">
        <v>-29</v>
      </c>
      <c r="C10" t="n">
        <v>1</v>
      </c>
      <c r="D10" t="n">
        <v>165.66</v>
      </c>
      <c r="E10" t="n">
        <v>34.0758</v>
      </c>
      <c r="F10" t="n">
        <v>48.1467</v>
      </c>
      <c r="G10" t="n">
        <v>0.0767</v>
      </c>
      <c r="H10" t="n">
        <v>6.3014</v>
      </c>
      <c r="I10" t="n">
        <v>1.1028</v>
      </c>
      <c r="J10" t="n">
        <v>160.9134</v>
      </c>
      <c r="K10" t="n">
        <v>1.75</v>
      </c>
      <c r="L10" t="n">
        <v>1</v>
      </c>
      <c r="M10" t="n">
        <v>-0.1521</v>
      </c>
      <c r="N10" t="n">
        <v>8.4277</v>
      </c>
      <c r="O10" t="b">
        <v>1</v>
      </c>
      <c r="P10" t="b">
        <v>0</v>
      </c>
    </row>
    <row r="11">
      <c r="A11" s="19" t="n">
        <v>9</v>
      </c>
      <c r="B11" t="n">
        <v>-25</v>
      </c>
      <c r="C11" t="n">
        <v>1</v>
      </c>
      <c r="D11" t="n">
        <v>165.66</v>
      </c>
      <c r="E11" t="n">
        <v>34.0824</v>
      </c>
      <c r="F11" t="n">
        <v>48.1238</v>
      </c>
      <c r="G11" t="n">
        <v>0.0547</v>
      </c>
      <c r="H11" t="n">
        <v>6.3014</v>
      </c>
      <c r="I11" t="n">
        <v>1.0132</v>
      </c>
      <c r="J11" t="n">
        <v>167.6718</v>
      </c>
      <c r="K11" t="n">
        <v>1.8977</v>
      </c>
      <c r="L11" t="n">
        <v>1</v>
      </c>
      <c r="M11" t="n">
        <v>-0.1568</v>
      </c>
      <c r="N11" t="n">
        <v>6.0085</v>
      </c>
      <c r="O11" t="b">
        <v>1</v>
      </c>
      <c r="P11" t="b">
        <v>0</v>
      </c>
    </row>
    <row r="12">
      <c r="A12" s="19" t="n">
        <v>10</v>
      </c>
      <c r="B12" t="n">
        <v>-20</v>
      </c>
      <c r="C12" t="n">
        <v>1</v>
      </c>
      <c r="D12" t="n">
        <v>165.66</v>
      </c>
      <c r="E12" t="n">
        <v>34.0912</v>
      </c>
      <c r="F12" t="n">
        <v>49.9615</v>
      </c>
      <c r="G12" t="n">
        <v>0.0399</v>
      </c>
      <c r="H12" t="n">
        <v>6.3014</v>
      </c>
      <c r="I12" t="n">
        <v>0.9154</v>
      </c>
      <c r="J12" t="n">
        <v>172.4992</v>
      </c>
      <c r="K12" t="n">
        <v>2.249</v>
      </c>
      <c r="L12" t="n">
        <v>1</v>
      </c>
      <c r="M12" t="n">
        <v>-0.1347</v>
      </c>
      <c r="N12" t="n">
        <v>4.3819</v>
      </c>
      <c r="O12" t="b">
        <v>1</v>
      </c>
      <c r="P12" t="b">
        <v>0</v>
      </c>
    </row>
    <row r="13">
      <c r="A13" s="19" t="n">
        <v>11</v>
      </c>
      <c r="B13" t="n">
        <v>-15</v>
      </c>
      <c r="C13" t="n">
        <v>1</v>
      </c>
      <c r="D13" t="n">
        <v>165.66</v>
      </c>
      <c r="E13" t="n">
        <v>34.0948</v>
      </c>
      <c r="F13" t="n">
        <v>52.6233</v>
      </c>
      <c r="G13" t="n">
        <v>0.0438</v>
      </c>
      <c r="H13" t="n">
        <v>6.3014</v>
      </c>
      <c r="I13" t="n">
        <v>0.8008</v>
      </c>
      <c r="J13" t="n">
        <v>172.3087</v>
      </c>
      <c r="K13" t="n">
        <v>2.6002</v>
      </c>
      <c r="L13" t="n">
        <v>1</v>
      </c>
      <c r="M13" t="n">
        <v>-0.1012</v>
      </c>
      <c r="N13" t="n">
        <v>4.8198</v>
      </c>
      <c r="O13" t="b">
        <v>1</v>
      </c>
      <c r="P13" t="b">
        <v>0</v>
      </c>
    </row>
    <row r="14">
      <c r="A14" s="19" t="n">
        <v>12</v>
      </c>
      <c r="B14" t="n">
        <v>-10</v>
      </c>
      <c r="C14" t="n">
        <v>1</v>
      </c>
      <c r="D14" t="n">
        <v>165.66</v>
      </c>
      <c r="E14" t="n">
        <v>34.0869</v>
      </c>
      <c r="F14" t="n">
        <v>55.1834</v>
      </c>
      <c r="G14" t="n">
        <v>0.0482</v>
      </c>
      <c r="H14" t="n">
        <v>6.3014</v>
      </c>
      <c r="I14" t="n">
        <v>0.6881</v>
      </c>
      <c r="J14" t="n">
        <v>172.1183</v>
      </c>
      <c r="K14" t="n">
        <v>2.9511</v>
      </c>
      <c r="L14" t="n">
        <v>1</v>
      </c>
      <c r="M14" t="n">
        <v>-0.0727</v>
      </c>
      <c r="N14" t="n">
        <v>5.3004</v>
      </c>
      <c r="O14" t="b">
        <v>1</v>
      </c>
      <c r="P14" t="b">
        <v>0</v>
      </c>
    </row>
    <row r="15">
      <c r="A15" s="19" t="n">
        <v>13</v>
      </c>
      <c r="B15" t="n">
        <v>-5</v>
      </c>
      <c r="C15" t="n">
        <v>1</v>
      </c>
      <c r="D15" t="n">
        <v>165.66</v>
      </c>
      <c r="E15" t="n">
        <v>34.0611</v>
      </c>
      <c r="F15" t="n">
        <v>57.3592</v>
      </c>
      <c r="G15" t="n">
        <v>0.0521</v>
      </c>
      <c r="H15" t="n">
        <v>6.3014</v>
      </c>
      <c r="I15" t="n">
        <v>0.6994</v>
      </c>
      <c r="J15" t="n">
        <v>171.9279</v>
      </c>
      <c r="K15" t="n">
        <v>3.3019</v>
      </c>
      <c r="L15" t="n">
        <v>1</v>
      </c>
      <c r="M15" t="n">
        <v>-0.0494</v>
      </c>
      <c r="N15" t="n">
        <v>5.7225</v>
      </c>
      <c r="O15" t="b">
        <v>1</v>
      </c>
      <c r="P15" t="b">
        <v>0</v>
      </c>
    </row>
    <row r="16">
      <c r="A16" s="19" t="n">
        <v>14</v>
      </c>
      <c r="B16" t="n">
        <v>0</v>
      </c>
      <c r="C16" t="n">
        <v>1</v>
      </c>
      <c r="D16" t="n">
        <v>164.3046</v>
      </c>
      <c r="E16" t="n">
        <v>34.0121</v>
      </c>
      <c r="F16" t="n">
        <v>58.5237</v>
      </c>
      <c r="G16" t="n">
        <v>0.056</v>
      </c>
      <c r="H16" t="n">
        <v>6.2985</v>
      </c>
      <c r="I16" t="n">
        <v>0.7068</v>
      </c>
      <c r="J16" t="n">
        <v>171.7374</v>
      </c>
      <c r="K16" t="n">
        <v>3.6527</v>
      </c>
      <c r="L16" t="n">
        <v>1</v>
      </c>
      <c r="M16" t="n">
        <v>-0.0311</v>
      </c>
      <c r="N16" t="n">
        <v>6.1571</v>
      </c>
      <c r="O16" t="b">
        <v>1</v>
      </c>
      <c r="P16" t="b">
        <v>0</v>
      </c>
    </row>
    <row r="17">
      <c r="A17" s="19" t="n">
        <v>15</v>
      </c>
      <c r="B17" t="n">
        <v>5</v>
      </c>
      <c r="C17" t="n">
        <v>1</v>
      </c>
      <c r="D17" t="n">
        <v>159.7866</v>
      </c>
      <c r="E17" t="n">
        <v>33.8302</v>
      </c>
      <c r="F17" t="n">
        <v>58.0319</v>
      </c>
      <c r="G17" t="n">
        <v>0.0579</v>
      </c>
      <c r="H17" t="n">
        <v>6.2889</v>
      </c>
      <c r="I17" t="n">
        <v>0.6996</v>
      </c>
      <c r="J17" t="n">
        <v>171.2341</v>
      </c>
      <c r="K17" t="n">
        <v>3.7453</v>
      </c>
      <c r="L17" t="n">
        <v>1</v>
      </c>
      <c r="M17" t="n">
        <v>-0.0179</v>
      </c>
      <c r="N17" t="n">
        <v>6.3657</v>
      </c>
      <c r="O17" t="b">
        <v>1</v>
      </c>
      <c r="P17" t="b">
        <v>0</v>
      </c>
    </row>
    <row r="18">
      <c r="A18" s="19" t="n">
        <v>16</v>
      </c>
      <c r="B18" t="n">
        <v>-29</v>
      </c>
      <c r="C18" t="n">
        <v>1</v>
      </c>
      <c r="D18" t="n">
        <v>165.66</v>
      </c>
      <c r="E18" t="n">
        <v>34.0758</v>
      </c>
      <c r="F18" t="n">
        <v>48.3447</v>
      </c>
      <c r="G18" t="n">
        <v>0.0956</v>
      </c>
      <c r="H18" t="n">
        <v>6.3014</v>
      </c>
      <c r="I18" t="n">
        <v>1.1016</v>
      </c>
      <c r="J18" t="n">
        <v>156.1055</v>
      </c>
      <c r="K18" t="n">
        <v>0</v>
      </c>
      <c r="L18" t="n">
        <v>2</v>
      </c>
      <c r="M18" t="n">
        <v>-0.1522</v>
      </c>
      <c r="N18" t="n">
        <v>10.5064</v>
      </c>
      <c r="O18" t="b">
        <v>1</v>
      </c>
      <c r="P18" t="b">
        <v>0</v>
      </c>
    </row>
    <row r="19">
      <c r="A19" s="19" t="n">
        <v>17</v>
      </c>
      <c r="B19" t="n">
        <v>-25</v>
      </c>
      <c r="C19" t="n">
        <v>1</v>
      </c>
      <c r="D19" t="n">
        <v>165.66</v>
      </c>
      <c r="E19" t="n">
        <v>34.0824</v>
      </c>
      <c r="F19" t="n">
        <v>48.2011</v>
      </c>
      <c r="G19" t="n">
        <v>0.07480000000000001</v>
      </c>
      <c r="H19" t="n">
        <v>6.3014</v>
      </c>
      <c r="I19" t="n">
        <v>1.0125</v>
      </c>
      <c r="J19" t="n">
        <v>162.5251</v>
      </c>
      <c r="K19" t="n">
        <v>0</v>
      </c>
      <c r="L19" t="n">
        <v>2</v>
      </c>
      <c r="M19" t="n">
        <v>-0.1566</v>
      </c>
      <c r="N19" t="n">
        <v>8.228</v>
      </c>
      <c r="O19" t="b">
        <v>1</v>
      </c>
      <c r="P19" t="b">
        <v>0</v>
      </c>
    </row>
    <row r="20">
      <c r="A20" s="19" t="n">
        <v>18</v>
      </c>
      <c r="B20" t="n">
        <v>-20</v>
      </c>
      <c r="C20" t="n">
        <v>1</v>
      </c>
      <c r="D20" t="n">
        <v>165.66</v>
      </c>
      <c r="E20" t="n">
        <v>34.0912</v>
      </c>
      <c r="F20" t="n">
        <v>50.0151</v>
      </c>
      <c r="G20" t="n">
        <v>0.0618</v>
      </c>
      <c r="H20" t="n">
        <v>6.3014</v>
      </c>
      <c r="I20" t="n">
        <v>0.9137999999999999</v>
      </c>
      <c r="J20" t="n">
        <v>166.8532</v>
      </c>
      <c r="K20" t="n">
        <v>0</v>
      </c>
      <c r="L20" t="n">
        <v>2</v>
      </c>
      <c r="M20" t="n">
        <v>-0.1329</v>
      </c>
      <c r="N20" t="n">
        <v>6.7992</v>
      </c>
      <c r="O20" t="b">
        <v>1</v>
      </c>
      <c r="P20" t="b">
        <v>0</v>
      </c>
    </row>
    <row r="21">
      <c r="A21" s="19" t="n">
        <v>19</v>
      </c>
      <c r="B21" t="n">
        <v>-15</v>
      </c>
      <c r="C21" t="n">
        <v>1</v>
      </c>
      <c r="D21" t="n">
        <v>165.66</v>
      </c>
      <c r="E21" t="n">
        <v>34.0948</v>
      </c>
      <c r="F21" t="n">
        <v>52.8043</v>
      </c>
      <c r="G21" t="n">
        <v>0.0672</v>
      </c>
      <c r="H21" t="n">
        <v>6.3014</v>
      </c>
      <c r="I21" t="n">
        <v>0.801</v>
      </c>
      <c r="J21" t="n">
        <v>166.2856</v>
      </c>
      <c r="K21" t="n">
        <v>0</v>
      </c>
      <c r="L21" t="n">
        <v>2</v>
      </c>
      <c r="M21" t="n">
        <v>-0.0977</v>
      </c>
      <c r="N21" t="n">
        <v>7.39</v>
      </c>
      <c r="O21" t="b">
        <v>1</v>
      </c>
      <c r="P21" t="b">
        <v>0</v>
      </c>
    </row>
    <row r="22">
      <c r="A22" s="19" t="n">
        <v>20</v>
      </c>
      <c r="B22" t="n">
        <v>-10</v>
      </c>
      <c r="C22" t="n">
        <v>1</v>
      </c>
      <c r="D22" t="n">
        <v>165.66</v>
      </c>
      <c r="E22" t="n">
        <v>34.0869</v>
      </c>
      <c r="F22" t="n">
        <v>55.4743</v>
      </c>
      <c r="G22" t="n">
        <v>0.0722</v>
      </c>
      <c r="H22" t="n">
        <v>6.3014</v>
      </c>
      <c r="I22" t="n">
        <v>0.6874</v>
      </c>
      <c r="J22" t="n">
        <v>165.7169</v>
      </c>
      <c r="K22" t="n">
        <v>0</v>
      </c>
      <c r="L22" t="n">
        <v>2</v>
      </c>
      <c r="M22" t="n">
        <v>-0.0679</v>
      </c>
      <c r="N22" t="n">
        <v>7.9388</v>
      </c>
      <c r="O22" t="b">
        <v>1</v>
      </c>
      <c r="P22" t="b">
        <v>0</v>
      </c>
    </row>
    <row r="23">
      <c r="A23" s="19" t="n">
        <v>21</v>
      </c>
      <c r="B23" t="n">
        <v>-5</v>
      </c>
      <c r="C23" t="n">
        <v>1</v>
      </c>
      <c r="D23" t="n">
        <v>165.66</v>
      </c>
      <c r="E23" t="n">
        <v>34.0611</v>
      </c>
      <c r="F23" t="n">
        <v>57.7728</v>
      </c>
      <c r="G23" t="n">
        <v>0.0776</v>
      </c>
      <c r="H23" t="n">
        <v>6.3014</v>
      </c>
      <c r="I23" t="n">
        <v>0.6995</v>
      </c>
      <c r="J23" t="n">
        <v>165.1474</v>
      </c>
      <c r="K23" t="n">
        <v>0</v>
      </c>
      <c r="L23" t="n">
        <v>2</v>
      </c>
      <c r="M23" t="n">
        <v>-0.0434</v>
      </c>
      <c r="N23" t="n">
        <v>8.534000000000001</v>
      </c>
      <c r="O23" t="b">
        <v>1</v>
      </c>
      <c r="P23" t="b">
        <v>0</v>
      </c>
    </row>
    <row r="24">
      <c r="A24" s="19" t="n">
        <v>22</v>
      </c>
      <c r="B24" t="n">
        <v>0</v>
      </c>
      <c r="C24" t="n">
        <v>1</v>
      </c>
      <c r="D24" t="n">
        <v>164.3046</v>
      </c>
      <c r="E24" t="n">
        <v>34.0121</v>
      </c>
      <c r="F24" t="n">
        <v>59.0107</v>
      </c>
      <c r="G24" t="n">
        <v>0.0838</v>
      </c>
      <c r="H24" t="n">
        <v>6.2985</v>
      </c>
      <c r="I24" t="n">
        <v>0.7068</v>
      </c>
      <c r="J24" t="n">
        <v>164.577</v>
      </c>
      <c r="K24" t="n">
        <v>0</v>
      </c>
      <c r="L24" t="n">
        <v>2</v>
      </c>
      <c r="M24" t="n">
        <v>-0.0242</v>
      </c>
      <c r="N24" t="n">
        <v>9.215299999999999</v>
      </c>
      <c r="O24" t="b">
        <v>1</v>
      </c>
      <c r="P24" t="b">
        <v>0</v>
      </c>
    </row>
    <row r="25">
      <c r="A25" s="19" t="n">
        <v>23</v>
      </c>
      <c r="B25" t="n">
        <v>5</v>
      </c>
      <c r="C25" t="n">
        <v>1</v>
      </c>
      <c r="D25" t="n">
        <v>159.7866</v>
      </c>
      <c r="E25" t="n">
        <v>33.8302</v>
      </c>
      <c r="F25" t="n">
        <v>58.3736</v>
      </c>
      <c r="G25" t="n">
        <v>0.0854</v>
      </c>
      <c r="H25" t="n">
        <v>6.2889</v>
      </c>
      <c r="I25" t="n">
        <v>0.6995</v>
      </c>
      <c r="J25" t="n">
        <v>164.2369</v>
      </c>
      <c r="K25" t="n">
        <v>0</v>
      </c>
      <c r="L25" t="n">
        <v>2</v>
      </c>
      <c r="M25" t="n">
        <v>-0.0111</v>
      </c>
      <c r="N25" t="n">
        <v>9.389799999999999</v>
      </c>
      <c r="O25" t="b">
        <v>1</v>
      </c>
      <c r="P25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B2" sqref="B2:B16"/>
    </sheetView>
  </sheetViews>
  <sheetFormatPr baseColWidth="8" defaultRowHeight="15"/>
  <sheetData>
    <row r="1">
      <c r="B1" s="19" t="inlineStr">
        <is>
          <t>T_air</t>
        </is>
      </c>
      <c r="C1" s="19" t="inlineStr">
        <is>
          <t>n_GTU</t>
        </is>
      </c>
      <c r="D1" s="19" t="inlineStr">
        <is>
          <t>GTU</t>
        </is>
      </c>
      <c r="E1" s="19" t="inlineStr">
        <is>
          <t>GTU_KPD</t>
        </is>
      </c>
      <c r="F1" s="19" t="inlineStr">
        <is>
          <t>Turbine</t>
        </is>
      </c>
      <c r="G1" s="19" t="inlineStr">
        <is>
          <t>KN</t>
        </is>
      </c>
      <c r="H1" s="19" t="inlineStr">
        <is>
          <t>DK</t>
        </is>
      </c>
      <c r="I1" s="19" t="inlineStr">
        <is>
          <t>PEN</t>
        </is>
      </c>
      <c r="J1" s="19" t="inlineStr">
        <is>
          <t>Turbine_Qt</t>
        </is>
      </c>
      <c r="K1" s="19" t="inlineStr">
        <is>
          <t>ASW_Qt</t>
        </is>
      </c>
      <c r="L1" s="19" t="inlineStr">
        <is>
          <t>ASW_bull</t>
        </is>
      </c>
      <c r="M1" s="19" t="inlineStr">
        <is>
          <t>Delta_P_Diafragma</t>
        </is>
      </c>
      <c r="N1" s="19" t="inlineStr">
        <is>
          <t>INKOND</t>
        </is>
      </c>
      <c r="O1" s="19" t="inlineStr">
        <is>
          <t>ASWatm</t>
        </is>
      </c>
      <c r="P1" s="19" t="inlineStr">
        <is>
          <t>Calculate_minimum</t>
        </is>
      </c>
    </row>
    <row r="2">
      <c r="A2" s="19" t="n">
        <v>0</v>
      </c>
      <c r="B2" t="n">
        <v>-29</v>
      </c>
      <c r="C2" t="n">
        <v>0.97</v>
      </c>
      <c r="D2" t="n">
        <v>160.1751</v>
      </c>
      <c r="E2" t="n">
        <v>33.9682</v>
      </c>
      <c r="F2" t="n">
        <v>46.4776</v>
      </c>
      <c r="G2" t="n">
        <v>0.0404</v>
      </c>
      <c r="H2" t="n">
        <v>6.2897</v>
      </c>
      <c r="I2" t="n">
        <v>1.4857</v>
      </c>
      <c r="J2" t="n">
        <v>167.48</v>
      </c>
      <c r="L2" t="n">
        <v>0</v>
      </c>
      <c r="M2" t="n">
        <v>-0.163</v>
      </c>
      <c r="N2" t="n">
        <v>4.4414</v>
      </c>
      <c r="O2" t="b">
        <v>1</v>
      </c>
      <c r="P2" t="b">
        <v>1</v>
      </c>
    </row>
    <row r="3">
      <c r="A3" s="19" t="n">
        <v>1</v>
      </c>
      <c r="B3" t="n">
        <v>-25</v>
      </c>
      <c r="C3" t="n">
        <v>1.03</v>
      </c>
      <c r="D3" t="n">
        <v>170.522</v>
      </c>
      <c r="E3" t="n">
        <v>33.9966</v>
      </c>
      <c r="F3" t="n">
        <v>48.893</v>
      </c>
      <c r="G3" t="n">
        <v>0.0405</v>
      </c>
      <c r="H3" t="n">
        <v>6.3117</v>
      </c>
      <c r="I3" t="n">
        <v>0.7752</v>
      </c>
      <c r="J3" t="n">
        <v>174.5142</v>
      </c>
      <c r="L3" t="n">
        <v>0</v>
      </c>
      <c r="M3" t="n">
        <v>-0.1603</v>
      </c>
      <c r="N3" t="n">
        <v>4.447</v>
      </c>
      <c r="O3" t="b">
        <v>1</v>
      </c>
      <c r="P3" t="b">
        <v>1</v>
      </c>
    </row>
    <row r="4">
      <c r="A4" s="19" t="n">
        <v>2</v>
      </c>
      <c r="B4" t="n">
        <v>-20</v>
      </c>
      <c r="C4" t="n">
        <v>1.07</v>
      </c>
      <c r="D4" t="n">
        <v>176.8395</v>
      </c>
      <c r="E4" t="n">
        <v>33.5565</v>
      </c>
      <c r="F4" t="n">
        <v>52.1935</v>
      </c>
      <c r="G4" t="n">
        <v>0.0403</v>
      </c>
      <c r="H4" t="n">
        <v>6.3251</v>
      </c>
      <c r="I4" t="n">
        <v>0.7131999999999999</v>
      </c>
      <c r="J4" t="n">
        <v>179.5386</v>
      </c>
      <c r="L4" t="n">
        <v>0</v>
      </c>
      <c r="M4" t="n">
        <v>-0.1335</v>
      </c>
      <c r="N4" t="n">
        <v>4.4355</v>
      </c>
      <c r="O4" t="b">
        <v>1</v>
      </c>
      <c r="P4" t="b">
        <v>1</v>
      </c>
    </row>
    <row r="5">
      <c r="A5" s="19" t="n">
        <v>3</v>
      </c>
      <c r="B5" t="n">
        <v>-15</v>
      </c>
      <c r="C5" t="n">
        <v>1.06</v>
      </c>
      <c r="D5" t="n">
        <v>175.0107</v>
      </c>
      <c r="E5" t="n">
        <v>33.7352</v>
      </c>
      <c r="F5" t="n">
        <v>54.5528</v>
      </c>
      <c r="G5" t="n">
        <v>0.0403</v>
      </c>
      <c r="H5" t="n">
        <v>6.3212</v>
      </c>
      <c r="I5" t="n">
        <v>0.7183</v>
      </c>
      <c r="J5" t="n">
        <v>179.3404</v>
      </c>
      <c r="L5" t="n">
        <v>0</v>
      </c>
      <c r="M5" t="n">
        <v>-0.1015</v>
      </c>
      <c r="N5" t="n">
        <v>4.4345</v>
      </c>
      <c r="O5" t="b">
        <v>1</v>
      </c>
      <c r="P5" t="b">
        <v>1</v>
      </c>
    </row>
    <row r="6">
      <c r="A6" s="19" t="n">
        <v>4</v>
      </c>
      <c r="B6" t="n">
        <v>-10</v>
      </c>
      <c r="C6" t="n">
        <v>1.04</v>
      </c>
      <c r="D6" t="n">
        <v>172.9586</v>
      </c>
      <c r="E6" t="n">
        <v>33.8784</v>
      </c>
      <c r="F6" t="n">
        <v>56.6651</v>
      </c>
      <c r="G6" t="n">
        <v>0.0411</v>
      </c>
      <c r="H6" t="n">
        <v>6.3169</v>
      </c>
      <c r="I6" t="n">
        <v>0.7207</v>
      </c>
      <c r="J6" t="n">
        <v>179.1422</v>
      </c>
      <c r="L6" t="n">
        <v>0</v>
      </c>
      <c r="M6" t="n">
        <v>-0.0741</v>
      </c>
      <c r="N6" t="n">
        <v>4.5213</v>
      </c>
      <c r="O6" t="b">
        <v>1</v>
      </c>
      <c r="P6" t="b">
        <v>1</v>
      </c>
    </row>
    <row r="7">
      <c r="A7" s="19" t="n">
        <v>5</v>
      </c>
      <c r="B7" t="n">
        <v>-5</v>
      </c>
      <c r="C7" t="n">
        <v>1.04</v>
      </c>
      <c r="D7" t="n">
        <v>171.5987</v>
      </c>
      <c r="E7" t="n">
        <v>33.9283</v>
      </c>
      <c r="F7" t="n">
        <v>58.4356</v>
      </c>
      <c r="G7" t="n">
        <v>0.0401</v>
      </c>
      <c r="H7" t="n">
        <v>6.314</v>
      </c>
      <c r="I7" t="n">
        <v>0.7306</v>
      </c>
      <c r="J7" t="n">
        <v>178.944</v>
      </c>
      <c r="L7" t="n">
        <v>0</v>
      </c>
      <c r="M7" t="n">
        <v>-0.0524</v>
      </c>
      <c r="N7" t="n">
        <v>4.4069</v>
      </c>
      <c r="O7" t="b">
        <v>1</v>
      </c>
      <c r="P7" t="b">
        <v>1</v>
      </c>
    </row>
    <row r="8">
      <c r="A8" s="19" t="n">
        <v>6</v>
      </c>
      <c r="B8" t="n">
        <v>0</v>
      </c>
      <c r="C8" t="n">
        <v>1.03</v>
      </c>
      <c r="D8" t="n">
        <v>168.9407</v>
      </c>
      <c r="E8" t="n">
        <v>33.9335</v>
      </c>
      <c r="F8" t="n">
        <v>59.2665</v>
      </c>
      <c r="G8" t="n">
        <v>0.04</v>
      </c>
      <c r="H8" t="n">
        <v>6.3083</v>
      </c>
      <c r="I8" t="n">
        <v>0.7313</v>
      </c>
      <c r="J8" t="n">
        <v>178.7458</v>
      </c>
      <c r="L8" t="n">
        <v>0</v>
      </c>
      <c r="M8" t="n">
        <v>-0.0353</v>
      </c>
      <c r="N8" t="n">
        <v>4.4009</v>
      </c>
      <c r="O8" t="b">
        <v>1</v>
      </c>
      <c r="P8" t="b">
        <v>1</v>
      </c>
    </row>
    <row r="9">
      <c r="A9" s="19" t="n">
        <v>7</v>
      </c>
      <c r="B9" t="n">
        <v>5</v>
      </c>
      <c r="C9" t="n">
        <v>1.03</v>
      </c>
      <c r="D9" t="n">
        <v>164.1893</v>
      </c>
      <c r="E9" t="n">
        <v>33.756</v>
      </c>
      <c r="F9" t="n">
        <v>58.7481</v>
      </c>
      <c r="G9" t="n">
        <v>0.0399</v>
      </c>
      <c r="H9" t="n">
        <v>6.2983</v>
      </c>
      <c r="I9" t="n">
        <v>0.7232</v>
      </c>
      <c r="J9" t="n">
        <v>178.5476</v>
      </c>
      <c r="L9" t="n">
        <v>0</v>
      </c>
      <c r="M9" t="n">
        <v>-0.0224</v>
      </c>
      <c r="N9" t="n">
        <v>4.3919</v>
      </c>
      <c r="O9" t="b">
        <v>1</v>
      </c>
      <c r="P9" t="b">
        <v>1</v>
      </c>
    </row>
    <row r="10">
      <c r="A10" s="19" t="n">
        <v>8</v>
      </c>
      <c r="B10" t="n">
        <v>-29</v>
      </c>
      <c r="C10" t="n">
        <v>0.88</v>
      </c>
      <c r="D10" t="n">
        <v>146.3215</v>
      </c>
      <c r="E10" t="n">
        <v>33.0972</v>
      </c>
      <c r="F10" t="n">
        <v>43.8503</v>
      </c>
      <c r="G10" t="n">
        <v>0.0405</v>
      </c>
      <c r="H10" t="n">
        <v>6.2603</v>
      </c>
      <c r="I10" t="n">
        <v>2.4955</v>
      </c>
      <c r="J10" t="n">
        <v>159.3435</v>
      </c>
      <c r="K10" t="n">
        <v>1.75</v>
      </c>
      <c r="L10" t="n">
        <v>1</v>
      </c>
      <c r="M10" t="n">
        <v>-0.1638</v>
      </c>
      <c r="N10" t="n">
        <v>4.451</v>
      </c>
      <c r="O10" t="b">
        <v>1</v>
      </c>
      <c r="P10" t="b">
        <v>1</v>
      </c>
    </row>
    <row r="11">
      <c r="A11" s="19" t="n">
        <v>9</v>
      </c>
      <c r="B11" t="n">
        <v>-25</v>
      </c>
      <c r="C11" t="n">
        <v>0.9399999999999999</v>
      </c>
      <c r="D11" t="n">
        <v>155.5375</v>
      </c>
      <c r="E11" t="n">
        <v>33.757</v>
      </c>
      <c r="F11" t="n">
        <v>46.0242</v>
      </c>
      <c r="G11" t="n">
        <v>0.0392</v>
      </c>
      <c r="H11" t="n">
        <v>6.2799</v>
      </c>
      <c r="I11" t="n">
        <v>1.7177</v>
      </c>
      <c r="J11" t="n">
        <v>166.036</v>
      </c>
      <c r="K11" t="n">
        <v>1.8977</v>
      </c>
      <c r="L11" t="n">
        <v>1</v>
      </c>
      <c r="M11" t="n">
        <v>-0.1618</v>
      </c>
      <c r="N11" t="n">
        <v>4.3122</v>
      </c>
      <c r="O11" t="b">
        <v>1</v>
      </c>
      <c r="P11" t="b">
        <v>1</v>
      </c>
    </row>
    <row r="12">
      <c r="A12" s="19" t="n">
        <v>10</v>
      </c>
      <c r="B12" t="n">
        <v>-20</v>
      </c>
      <c r="C12" t="n">
        <v>0.98</v>
      </c>
      <c r="D12" t="n">
        <v>162.5014</v>
      </c>
      <c r="E12" t="n">
        <v>34.0519</v>
      </c>
      <c r="F12" t="n">
        <v>49.333</v>
      </c>
      <c r="G12" t="n">
        <v>0.0392</v>
      </c>
      <c r="H12" t="n">
        <v>6.2947</v>
      </c>
      <c r="I12" t="n">
        <v>1.066</v>
      </c>
      <c r="J12" t="n">
        <v>170.9403</v>
      </c>
      <c r="K12" t="n">
        <v>2.249</v>
      </c>
      <c r="L12" t="n">
        <v>1</v>
      </c>
      <c r="M12" t="n">
        <v>-0.1351</v>
      </c>
      <c r="N12" t="n">
        <v>4.3094</v>
      </c>
      <c r="O12" t="b">
        <v>1</v>
      </c>
      <c r="P12" t="b">
        <v>1</v>
      </c>
    </row>
    <row r="13">
      <c r="A13" s="19" t="n">
        <v>11</v>
      </c>
      <c r="B13" t="n">
        <v>-15</v>
      </c>
      <c r="C13" t="n">
        <v>0.98</v>
      </c>
      <c r="D13" t="n">
        <v>162.0952</v>
      </c>
      <c r="E13" t="n">
        <v>34.0459</v>
      </c>
      <c r="F13" t="n">
        <v>51.8238</v>
      </c>
      <c r="G13" t="n">
        <v>0.0405</v>
      </c>
      <c r="H13" t="n">
        <v>6.2938</v>
      </c>
      <c r="I13" t="n">
        <v>0.9852</v>
      </c>
      <c r="J13" t="n">
        <v>170.9542</v>
      </c>
      <c r="K13" t="n">
        <v>2.6002</v>
      </c>
      <c r="L13" t="n">
        <v>1</v>
      </c>
      <c r="M13" t="n">
        <v>-0.1026</v>
      </c>
      <c r="N13" t="n">
        <v>4.4475</v>
      </c>
      <c r="O13" t="b">
        <v>1</v>
      </c>
      <c r="P13" t="b">
        <v>1</v>
      </c>
    </row>
    <row r="14">
      <c r="A14" s="19" t="n">
        <v>12</v>
      </c>
      <c r="B14" t="n">
        <v>-10</v>
      </c>
      <c r="C14" t="n">
        <v>0.97</v>
      </c>
      <c r="D14" t="n">
        <v>160.1923</v>
      </c>
      <c r="E14" t="n">
        <v>33.9798</v>
      </c>
      <c r="F14" t="n">
        <v>53.9491</v>
      </c>
      <c r="G14" t="n">
        <v>0.0405</v>
      </c>
      <c r="H14" t="n">
        <v>6.2898</v>
      </c>
      <c r="I14" t="n">
        <v>0.9468</v>
      </c>
      <c r="J14" t="n">
        <v>171.0015</v>
      </c>
      <c r="K14" t="n">
        <v>2.9511</v>
      </c>
      <c r="L14" t="n">
        <v>1</v>
      </c>
      <c r="M14" t="n">
        <v>-0.07530000000000001</v>
      </c>
      <c r="N14" t="n">
        <v>4.4535</v>
      </c>
      <c r="O14" t="b">
        <v>1</v>
      </c>
      <c r="P14" t="b">
        <v>1</v>
      </c>
    </row>
    <row r="15">
      <c r="A15" s="19" t="n">
        <v>13</v>
      </c>
      <c r="B15" t="n">
        <v>-5</v>
      </c>
      <c r="C15" t="n">
        <v>0.97</v>
      </c>
      <c r="D15" t="n">
        <v>160.0182</v>
      </c>
      <c r="E15" t="n">
        <v>33.9478</v>
      </c>
      <c r="F15" t="n">
        <v>55.9895</v>
      </c>
      <c r="G15" t="n">
        <v>0.0404</v>
      </c>
      <c r="H15" t="n">
        <v>6.2894</v>
      </c>
      <c r="I15" t="n">
        <v>0.8079</v>
      </c>
      <c r="J15" t="n">
        <v>171.0914</v>
      </c>
      <c r="K15" t="n">
        <v>3.3019</v>
      </c>
      <c r="L15" t="n">
        <v>1</v>
      </c>
      <c r="M15" t="n">
        <v>-0.053</v>
      </c>
      <c r="N15" t="n">
        <v>4.4454</v>
      </c>
      <c r="O15" t="b">
        <v>1</v>
      </c>
      <c r="P15" t="b">
        <v>1</v>
      </c>
    </row>
    <row r="16">
      <c r="A16" s="19" t="n">
        <v>14</v>
      </c>
      <c r="B16" t="n">
        <v>0</v>
      </c>
      <c r="C16" t="n">
        <v>0.96</v>
      </c>
      <c r="D16" t="n">
        <v>158.2675</v>
      </c>
      <c r="E16" t="n">
        <v>33.8822</v>
      </c>
      <c r="F16" t="n">
        <v>57.0772</v>
      </c>
      <c r="G16" t="n">
        <v>0.0404</v>
      </c>
      <c r="H16" t="n">
        <v>6.2857</v>
      </c>
      <c r="I16" t="n">
        <v>0.7753</v>
      </c>
      <c r="J16" t="n">
        <v>171.2369</v>
      </c>
      <c r="K16" t="n">
        <v>3.6527</v>
      </c>
      <c r="L16" t="n">
        <v>1</v>
      </c>
      <c r="M16" t="n">
        <v>-0.0356</v>
      </c>
      <c r="N16" t="n">
        <v>4.4425</v>
      </c>
      <c r="O16" t="b">
        <v>1</v>
      </c>
      <c r="P16" t="b">
        <v>1</v>
      </c>
    </row>
    <row r="17">
      <c r="A17" s="19" t="n">
        <v>15</v>
      </c>
      <c r="B17" t="n">
        <v>5</v>
      </c>
      <c r="C17" t="n">
        <v>0.96</v>
      </c>
      <c r="D17" t="n">
        <v>154.0982</v>
      </c>
      <c r="E17" t="n">
        <v>33.7082</v>
      </c>
      <c r="F17" t="n">
        <v>56.8037</v>
      </c>
      <c r="G17" t="n">
        <v>0.0403</v>
      </c>
      <c r="H17" t="n">
        <v>6.2768</v>
      </c>
      <c r="I17" t="n">
        <v>0.8456</v>
      </c>
      <c r="J17" t="n">
        <v>171.1504</v>
      </c>
      <c r="K17" t="n">
        <v>3.7453</v>
      </c>
      <c r="L17" t="n">
        <v>1</v>
      </c>
      <c r="M17" t="n">
        <v>-0.0225</v>
      </c>
      <c r="N17" t="n">
        <v>4.4338</v>
      </c>
      <c r="O17" t="b">
        <v>1</v>
      </c>
      <c r="P17" t="b">
        <v>1</v>
      </c>
    </row>
    <row r="18">
      <c r="A18" s="19" t="n">
        <v>16</v>
      </c>
      <c r="B18" t="n">
        <v>-29</v>
      </c>
      <c r="C18" t="n">
        <v>0.85</v>
      </c>
      <c r="D18" t="n">
        <v>140.9141</v>
      </c>
      <c r="E18" t="n">
        <v>32.638</v>
      </c>
      <c r="F18" t="n">
        <v>42.5119</v>
      </c>
      <c r="G18" t="n">
        <v>0.0405</v>
      </c>
      <c r="H18" t="n">
        <v>6.2489</v>
      </c>
      <c r="I18" t="n">
        <v>2.6586</v>
      </c>
      <c r="J18" t="n">
        <v>156.1055</v>
      </c>
      <c r="K18" t="n">
        <v>0</v>
      </c>
      <c r="L18" t="n">
        <v>2</v>
      </c>
      <c r="M18" t="n">
        <v>-0.1698</v>
      </c>
      <c r="N18" t="n">
        <v>4.4488</v>
      </c>
      <c r="O18" t="b">
        <v>1</v>
      </c>
      <c r="P18" t="b">
        <v>1</v>
      </c>
    </row>
    <row r="19">
      <c r="A19" s="19" t="n">
        <v>17</v>
      </c>
      <c r="B19" t="n">
        <v>-25</v>
      </c>
      <c r="C19" t="n">
        <v>0.9</v>
      </c>
      <c r="D19" t="n">
        <v>149.8673</v>
      </c>
      <c r="E19" t="n">
        <v>33.3807</v>
      </c>
      <c r="F19" t="n">
        <v>44.6407</v>
      </c>
      <c r="G19" t="n">
        <v>0.0406</v>
      </c>
      <c r="H19" t="n">
        <v>6.2679</v>
      </c>
      <c r="I19" t="n">
        <v>2.1987</v>
      </c>
      <c r="J19" t="n">
        <v>162.5251</v>
      </c>
      <c r="K19" t="n">
        <v>0</v>
      </c>
      <c r="L19" t="n">
        <v>2</v>
      </c>
      <c r="M19" t="n">
        <v>-0.1673</v>
      </c>
      <c r="N19" t="n">
        <v>4.4586</v>
      </c>
      <c r="O19" t="b">
        <v>1</v>
      </c>
      <c r="P19" t="b">
        <v>1</v>
      </c>
    </row>
    <row r="20">
      <c r="A20" s="19" t="n">
        <v>18</v>
      </c>
      <c r="B20" t="n">
        <v>-20</v>
      </c>
      <c r="C20" t="n">
        <v>0.9399999999999999</v>
      </c>
      <c r="D20" t="n">
        <v>156.0263</v>
      </c>
      <c r="E20" t="n">
        <v>33.7931</v>
      </c>
      <c r="F20" t="n">
        <v>47.8028</v>
      </c>
      <c r="G20" t="n">
        <v>0.0417</v>
      </c>
      <c r="H20" t="n">
        <v>6.2809</v>
      </c>
      <c r="I20" t="n">
        <v>1.5568</v>
      </c>
      <c r="J20" t="n">
        <v>166.8532</v>
      </c>
      <c r="K20" t="n">
        <v>0</v>
      </c>
      <c r="L20" t="n">
        <v>2</v>
      </c>
      <c r="M20" t="n">
        <v>-0.1397</v>
      </c>
      <c r="N20" t="n">
        <v>4.5823</v>
      </c>
      <c r="O20" t="b">
        <v>1</v>
      </c>
      <c r="P20" t="b">
        <v>1</v>
      </c>
    </row>
    <row r="21">
      <c r="A21" s="19" t="n">
        <v>19</v>
      </c>
      <c r="B21" t="n">
        <v>-15</v>
      </c>
      <c r="C21" t="n">
        <v>0.93</v>
      </c>
      <c r="D21" t="n">
        <v>154.0932</v>
      </c>
      <c r="E21" t="n">
        <v>33.6833</v>
      </c>
      <c r="F21" t="n">
        <v>49.9604</v>
      </c>
      <c r="G21" t="n">
        <v>0.0405</v>
      </c>
      <c r="H21" t="n">
        <v>6.2768</v>
      </c>
      <c r="I21" t="n">
        <v>1.5317</v>
      </c>
      <c r="J21" t="n">
        <v>166.2856</v>
      </c>
      <c r="K21" t="n">
        <v>0</v>
      </c>
      <c r="L21" t="n">
        <v>2</v>
      </c>
      <c r="M21" t="n">
        <v>-0.1066</v>
      </c>
      <c r="N21" t="n">
        <v>4.4511</v>
      </c>
      <c r="O21" t="b">
        <v>1</v>
      </c>
      <c r="P21" t="b">
        <v>1</v>
      </c>
    </row>
    <row r="22">
      <c r="A22" s="19" t="n">
        <v>20</v>
      </c>
      <c r="B22" t="n">
        <v>-10</v>
      </c>
      <c r="C22" t="n">
        <v>0.92</v>
      </c>
      <c r="D22" t="n">
        <v>151.7236</v>
      </c>
      <c r="E22" t="n">
        <v>33.519</v>
      </c>
      <c r="F22" t="n">
        <v>52.048</v>
      </c>
      <c r="G22" t="n">
        <v>0.0414</v>
      </c>
      <c r="H22" t="n">
        <v>6.2718</v>
      </c>
      <c r="I22" t="n">
        <v>1.5189</v>
      </c>
      <c r="J22" t="n">
        <v>165.7169</v>
      </c>
      <c r="K22" t="n">
        <v>0</v>
      </c>
      <c r="L22" t="n">
        <v>2</v>
      </c>
      <c r="M22" t="n">
        <v>-0.0779</v>
      </c>
      <c r="N22" t="n">
        <v>4.5504</v>
      </c>
      <c r="O22" t="b">
        <v>1</v>
      </c>
      <c r="P22" t="b">
        <v>1</v>
      </c>
    </row>
    <row r="23">
      <c r="A23" s="19" t="n">
        <v>21</v>
      </c>
      <c r="B23" t="n">
        <v>-5</v>
      </c>
      <c r="C23" t="n">
        <v>0.91</v>
      </c>
      <c r="D23" t="n">
        <v>150.4178</v>
      </c>
      <c r="E23" t="n">
        <v>33.4004</v>
      </c>
      <c r="F23" t="n">
        <v>53.9128</v>
      </c>
      <c r="G23" t="n">
        <v>0.0405</v>
      </c>
      <c r="H23" t="n">
        <v>6.269</v>
      </c>
      <c r="I23" t="n">
        <v>1.4058</v>
      </c>
      <c r="J23" t="n">
        <v>165.1474</v>
      </c>
      <c r="K23" t="n">
        <v>0</v>
      </c>
      <c r="L23" t="n">
        <v>2</v>
      </c>
      <c r="M23" t="n">
        <v>-0.0549</v>
      </c>
      <c r="N23" t="n">
        <v>4.4525</v>
      </c>
      <c r="O23" t="b">
        <v>1</v>
      </c>
      <c r="P23" t="b">
        <v>1</v>
      </c>
    </row>
    <row r="24">
      <c r="A24" s="19" t="n">
        <v>22</v>
      </c>
      <c r="B24" t="n">
        <v>0</v>
      </c>
      <c r="C24" t="n">
        <v>0.9</v>
      </c>
      <c r="D24" t="n">
        <v>147.9689</v>
      </c>
      <c r="E24" t="n">
        <v>33.261</v>
      </c>
      <c r="F24" t="n">
        <v>54.9614</v>
      </c>
      <c r="G24" t="n">
        <v>0.0404</v>
      </c>
      <c r="H24" t="n">
        <v>6.2638</v>
      </c>
      <c r="I24" t="n">
        <v>1.4156</v>
      </c>
      <c r="J24" t="n">
        <v>164.577</v>
      </c>
      <c r="K24" t="n">
        <v>0</v>
      </c>
      <c r="L24" t="n">
        <v>2</v>
      </c>
      <c r="M24" t="n">
        <v>-0.0367</v>
      </c>
      <c r="N24" t="n">
        <v>4.4423</v>
      </c>
      <c r="O24" t="b">
        <v>1</v>
      </c>
      <c r="P24" t="b">
        <v>1</v>
      </c>
    </row>
    <row r="25">
      <c r="A25" s="19" t="n">
        <v>23</v>
      </c>
      <c r="B25" t="n">
        <v>5</v>
      </c>
      <c r="C25" t="n">
        <v>0.9</v>
      </c>
      <c r="D25" t="n">
        <v>143.88</v>
      </c>
      <c r="E25" t="n">
        <v>33.0816</v>
      </c>
      <c r="F25" t="n">
        <v>54.8614</v>
      </c>
      <c r="G25" t="n">
        <v>0.0405</v>
      </c>
      <c r="H25" t="n">
        <v>6.2552</v>
      </c>
      <c r="I25" t="n">
        <v>1.5448</v>
      </c>
      <c r="J25" t="n">
        <v>164.2251</v>
      </c>
      <c r="K25" t="n">
        <v>0</v>
      </c>
      <c r="L25" t="n">
        <v>2</v>
      </c>
      <c r="M25" t="n">
        <v>-0.0231</v>
      </c>
      <c r="N25" t="n">
        <v>4.4477</v>
      </c>
      <c r="O25" t="b">
        <v>1</v>
      </c>
      <c r="P25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86"/>
  <sheetViews>
    <sheetView tabSelected="1" topLeftCell="E1" zoomScale="85" zoomScaleNormal="85" workbookViewId="0">
      <selection activeCell="A9" sqref="A9"/>
    </sheetView>
  </sheetViews>
  <sheetFormatPr baseColWidth="8" defaultRowHeight="15"/>
  <cols>
    <col width="8.28515625" customWidth="1" min="1" max="1"/>
    <col width="23.5703125" customWidth="1" min="2" max="2"/>
    <col width="21.85546875" customWidth="1" min="3" max="3"/>
    <col width="30.5703125" customWidth="1" min="4" max="4"/>
    <col width="31.7109375" customWidth="1" min="5" max="5"/>
    <col width="32" customWidth="1" min="6" max="6"/>
    <col width="19.5703125" customWidth="1" min="7" max="7"/>
    <col width="23.42578125" customWidth="1" min="8" max="8"/>
    <col width="29.42578125" customWidth="1" min="9" max="9"/>
    <col width="25.5703125" customWidth="1" min="10" max="10"/>
    <col width="14.5703125" customWidth="1" min="11" max="11"/>
    <col width="16.140625" customWidth="1" min="12" max="12"/>
  </cols>
  <sheetData>
    <row r="1">
      <c r="B1" t="inlineStr">
        <is>
          <t>Бак аккумулятор под давлением</t>
        </is>
      </c>
      <c r="D1" t="inlineStr">
        <is>
          <t>1000 м3</t>
        </is>
      </c>
      <c r="E1" t="inlineStr">
        <is>
          <t>бак цилиндрический D=6 H= 10 kol-vo = 2</t>
        </is>
      </c>
    </row>
    <row r="2">
      <c r="B2" t="inlineStr">
        <is>
          <t>Суммарная мощность НЕТТО энергоблоков</t>
        </is>
      </c>
      <c r="D2" s="3" t="inlineStr">
        <is>
          <t>День (нагрузка номинальная 100%)</t>
        </is>
      </c>
    </row>
    <row r="3">
      <c r="A3" t="inlineStr">
        <is>
          <t>t air, C</t>
        </is>
      </c>
      <c r="B3" t="inlineStr">
        <is>
          <t>зарядка, МВт</t>
        </is>
      </c>
      <c r="C3" t="inlineStr">
        <is>
          <t>разрядка, МВт</t>
        </is>
      </c>
      <c r="D3" t="inlineStr">
        <is>
          <t>нет аккум, МВт</t>
        </is>
      </c>
      <c r="E3" t="inlineStr">
        <is>
          <t>разность зарядка-нетаккум, МВт</t>
        </is>
      </c>
      <c r="F3" t="inlineStr">
        <is>
          <t>разность разрядка-нетаккум, МВт</t>
        </is>
      </c>
      <c r="G3" t="inlineStr">
        <is>
          <t>Нагрузка,%</t>
        </is>
      </c>
    </row>
    <row r="4">
      <c r="A4" t="n">
        <v>-29</v>
      </c>
      <c r="B4">
        <f>Максимум!D7+Максимум!F7-Максимум!G7-Максимум!H7-Максимум!I7</f>
        <v/>
      </c>
      <c r="C4">
        <f>Максимум!D12+Максимум!F12-Максимум!G12-Максимум!H12-Максимум!I12</f>
        <v/>
      </c>
      <c r="D4">
        <f>Максимум!D2+Максимум!F2-Максимум!G2-Максимум!H2-Максимум!I2</f>
        <v/>
      </c>
      <c r="E4">
        <f>B4-D4</f>
        <v/>
      </c>
      <c r="F4">
        <f>C4-D4</f>
        <v/>
      </c>
      <c r="G4" t="n">
        <v>100</v>
      </c>
    </row>
    <row r="5">
      <c r="A5" t="n">
        <v>-15</v>
      </c>
      <c r="B5">
        <f>Максимум!D8+Максимум!F8-Максимум!G8-Максимум!H8-Максимум!I8</f>
        <v/>
      </c>
      <c r="C5">
        <f>Максимум!D13+Максимум!F13-Максимум!G13-Максимум!H13-Максимум!I13</f>
        <v/>
      </c>
      <c r="D5">
        <f>Максимум!D3+Максимум!F3-Максимум!G3-Максимум!H3-Максимум!I3</f>
        <v/>
      </c>
      <c r="E5">
        <f>B5-D5</f>
        <v/>
      </c>
      <c r="F5">
        <f>C5-D5</f>
        <v/>
      </c>
      <c r="G5" t="n">
        <v>100</v>
      </c>
    </row>
    <row r="6">
      <c r="A6" t="n">
        <v>0</v>
      </c>
      <c r="B6">
        <f>Максимум!D9+Максимум!F9-Максимум!G9-Максимум!H9-Максимум!I9</f>
        <v/>
      </c>
      <c r="C6">
        <f>Максимум!D14+Максимум!F14-Максимум!G14-Максимум!H14-Максимум!I14</f>
        <v/>
      </c>
      <c r="D6">
        <f>Максимум!D4+Максимум!F4-Максимум!G4-Максимум!H4-Максимум!I4</f>
        <v/>
      </c>
      <c r="E6">
        <f>B6-D6</f>
        <v/>
      </c>
      <c r="F6">
        <f>C6-D6</f>
        <v/>
      </c>
      <c r="G6" t="n">
        <v>100</v>
      </c>
    </row>
    <row r="7">
      <c r="A7" t="n">
        <v>8</v>
      </c>
      <c r="B7">
        <f>Максимум!D10+Максимум!F10-Максимум!G10-Максимум!H10-Максимум!I10</f>
        <v/>
      </c>
      <c r="C7">
        <f>Максимум!D15+Максимум!F15-Максимум!G15-Максимум!H15-Максимум!I15</f>
        <v/>
      </c>
      <c r="D7">
        <f>Максимум!D5+Максимум!F5-Максимум!G5-Максимум!H5-Максимум!I5</f>
        <v/>
      </c>
      <c r="E7">
        <f>B7-D7</f>
        <v/>
      </c>
      <c r="F7">
        <f>C7-D7</f>
        <v/>
      </c>
      <c r="G7" t="n">
        <v>100</v>
      </c>
    </row>
    <row r="8">
      <c r="A8" t="n">
        <v>15</v>
      </c>
      <c r="B8">
        <f>Максимум!D11+Максимум!F11-Максимум!G11-Максимум!H11-Максимум!I11</f>
        <v/>
      </c>
      <c r="C8">
        <f>Максимум!D16+Максимум!F16-Максимум!G16-Максимум!H16-Максимум!I16</f>
        <v/>
      </c>
      <c r="D8">
        <f>Максимум!D6+Максимум!F6-Максимум!G6-Максимум!H6-Максимум!I6</f>
        <v/>
      </c>
      <c r="E8">
        <f>B8-D8</f>
        <v/>
      </c>
      <c r="F8">
        <f>C8-D8</f>
        <v/>
      </c>
      <c r="G8" t="n">
        <v>100</v>
      </c>
    </row>
    <row r="9">
      <c r="D9" s="3" t="inlineStr">
        <is>
          <t>Ночь (нагрузка минимальная)</t>
        </is>
      </c>
      <c r="G9" t="inlineStr">
        <is>
          <t>Нагрузка зарядки ,%</t>
        </is>
      </c>
      <c r="H9" t="inlineStr">
        <is>
          <t>Нагрузка разрядки,%</t>
        </is>
      </c>
      <c r="I9" t="inlineStr">
        <is>
          <t>Нагрузка без аккум,%</t>
        </is>
      </c>
    </row>
    <row r="10">
      <c r="A10" t="n">
        <v>-29</v>
      </c>
      <c r="B10">
        <f>Минимум!D7+Минимум!F7-Минимум!H7-Минимум!I7-Минимум!G7</f>
        <v/>
      </c>
      <c r="C10">
        <f>Минимум!D12+Минимум!F12-Минимум!G12-Минимум!H12-Минимум!I12</f>
        <v/>
      </c>
      <c r="D10">
        <f>Минимум!D2+Минимум!F2-Минимум!H2-Минимум!G2-Минимум!I2</f>
        <v/>
      </c>
      <c r="E10">
        <f>B10-D10</f>
        <v/>
      </c>
      <c r="F10">
        <f>C10-D10</f>
        <v/>
      </c>
      <c r="G10">
        <f>Минимум!C7*100</f>
        <v/>
      </c>
      <c r="H10">
        <f>Минимум!C12*100</f>
        <v/>
      </c>
      <c r="I10">
        <f>Минимум!C2*100</f>
        <v/>
      </c>
    </row>
    <row r="11">
      <c r="A11" t="n">
        <v>-15</v>
      </c>
      <c r="B11">
        <f>Минимум!D8+Минимум!F8-Минимум!H8-Минимум!I8-Минимум!G8</f>
        <v/>
      </c>
      <c r="C11">
        <f>Минимум!D13+Минимум!F13-Минимум!G13-Минимум!H13-Минимум!I13</f>
        <v/>
      </c>
      <c r="D11">
        <f>Минимум!D3+Минимум!F3-Минимум</f>
        <v/>
      </c>
      <c r="E11">
        <f>B11-D11</f>
        <v/>
      </c>
      <c r="F11">
        <f>C11-D11</f>
        <v/>
      </c>
      <c r="G11">
        <f>Минимум!C8*100</f>
        <v/>
      </c>
      <c r="H11">
        <f>Минимум!C13*100</f>
        <v/>
      </c>
      <c r="I11">
        <f>Минимум!C3*100</f>
        <v/>
      </c>
    </row>
    <row r="12">
      <c r="A12" t="n">
        <v>0</v>
      </c>
      <c r="B12">
        <f>Минимум!D9+Минимум!F9-Минимум!H9-Минимум!I9-Минимум!G9</f>
        <v/>
      </c>
      <c r="C12">
        <f>Минимум!D14+Минимум!F14-Минимум!G14-Минимум!H14-Минимум!I14</f>
        <v/>
      </c>
      <c r="D12">
        <f>Минимум!D4+Минимум!F4-Минимум!H4-Минимум!G4-Минимум!I4</f>
        <v/>
      </c>
      <c r="E12">
        <f>B12-D12</f>
        <v/>
      </c>
      <c r="F12">
        <f>C12-D12</f>
        <v/>
      </c>
      <c r="G12">
        <f>Минимум!C9*100</f>
        <v/>
      </c>
      <c r="H12">
        <f>Минимум!C14*100</f>
        <v/>
      </c>
      <c r="I12">
        <f>Минимум!C4*100</f>
        <v/>
      </c>
    </row>
    <row r="13">
      <c r="A13" t="n">
        <v>8</v>
      </c>
      <c r="B13">
        <f>Минимум!D10+Минимум!F10-Минимум!H10-Минимум!I10-Минимум!G10</f>
        <v/>
      </c>
      <c r="C13">
        <f>Минимум!D15+Минимум!F15-Минимум!G15-Минимум!H15-Минимум!I15</f>
        <v/>
      </c>
      <c r="D13">
        <f>Минимум!D5+Минимум!F5-Минимум!H5-Минимум!G5-Минимум!I5</f>
        <v/>
      </c>
      <c r="E13">
        <f>B13-D13</f>
        <v/>
      </c>
      <c r="F13">
        <f>C13-D13</f>
        <v/>
      </c>
      <c r="G13">
        <f>Минимум!C10*100</f>
        <v/>
      </c>
      <c r="H13">
        <f>Минимум!C15*100</f>
        <v/>
      </c>
      <c r="I13">
        <f>Минимум!C5*100</f>
        <v/>
      </c>
    </row>
    <row r="14">
      <c r="A14" t="n">
        <v>15</v>
      </c>
      <c r="B14">
        <f>Минимум!D11+Минимум!F11-Минимум!H11-Минимум!I11-Минимум!G11</f>
        <v/>
      </c>
      <c r="C14">
        <f>Минимум!D16+Минимум!F16-Минимум!G16-Минимум!H16-Минимум!I16</f>
        <v/>
      </c>
      <c r="D14">
        <f>Минимум!D6+Минимум!F6-Минимум!H6-Минимум!G6-Минимум!I6</f>
        <v/>
      </c>
      <c r="E14">
        <f>B14-D14</f>
        <v/>
      </c>
      <c r="F14">
        <f>C14-D14</f>
        <v/>
      </c>
      <c r="G14">
        <f>Минимум!C11*100</f>
        <v/>
      </c>
      <c r="H14">
        <f>Минимум!C16*100</f>
        <v/>
      </c>
      <c r="I14">
        <f>Минимум!C6*100</f>
        <v/>
      </c>
    </row>
    <row r="15">
      <c r="B15" t="inlineStr">
        <is>
          <t>Бак аккумулятор атмосферный</t>
        </is>
      </c>
      <c r="D15" s="3" t="inlineStr">
        <is>
          <t>День (нагрузка номинальная 100%)</t>
        </is>
      </c>
    </row>
    <row r="16">
      <c r="A16" t="n">
        <v>-29</v>
      </c>
      <c r="B16">
        <f>Максимуматм!D7+Максимуматм!F7-Максимуматм!G7-Максимуматм!H7-Максимуматм!I7</f>
        <v/>
      </c>
      <c r="C16">
        <f>Максимуматм!D12+Максимуматм!F12-Максимуматм!G12-Максимуматм!H12-Максимуматм!I12</f>
        <v/>
      </c>
      <c r="D16">
        <f>Максимуматм!D2+Максимуматм!F2-Максимуматм!G2-Максимуматм!H2-Максимуматм!I2</f>
        <v/>
      </c>
      <c r="E16">
        <f>B16-D16</f>
        <v/>
      </c>
      <c r="F16">
        <f>C16-D16</f>
        <v/>
      </c>
      <c r="G16" t="n">
        <v>100</v>
      </c>
    </row>
    <row r="17">
      <c r="A17" t="n">
        <v>-15</v>
      </c>
      <c r="B17">
        <f>Максимуматм!D8+Максимуматм!F8-Максимуматм!G8-Максимуматм!H8-Максимуматм!I8</f>
        <v/>
      </c>
      <c r="C17">
        <f>Максимуматм!D13+Максимуматм!F13-Максимуматм!G13-Максимуматм!H13-Максимуматм!I13</f>
        <v/>
      </c>
      <c r="D17">
        <f>Максимуматм!D3+Максимуматм!F3-Максимуматм!G3-Максимуматм!H3-Максимуматм!I3</f>
        <v/>
      </c>
      <c r="E17">
        <f>B17-D17</f>
        <v/>
      </c>
      <c r="F17">
        <f>C17-D17</f>
        <v/>
      </c>
      <c r="G17" t="n">
        <v>100</v>
      </c>
    </row>
    <row r="18">
      <c r="A18" t="n">
        <v>0</v>
      </c>
      <c r="B18">
        <f>Максимуматм!D9+Максимуматм!F9-Максимуматм!G9-Максимуматм!H9-Максимуматм!I9</f>
        <v/>
      </c>
      <c r="C18">
        <f>Максимуматм!D14+Максимуматм!F14-Максимуматм!G14-Максимуматм!H14-Максимуматм!I14</f>
        <v/>
      </c>
      <c r="D18">
        <f>Максимуматм!D4+Максимуматм!F4-Максимуматм!G4-Максимуматм!H4-Максимуматм!I4</f>
        <v/>
      </c>
      <c r="E18">
        <f>B18-D18</f>
        <v/>
      </c>
      <c r="F18">
        <f>C18-D18</f>
        <v/>
      </c>
      <c r="G18" t="n">
        <v>100</v>
      </c>
    </row>
    <row r="19">
      <c r="A19" t="n">
        <v>8</v>
      </c>
      <c r="B19">
        <f>Максимуматм!D10+Максимуматм!F10-Максимуматм!G10-Максимуматм!H10-Максимуматм!I10</f>
        <v/>
      </c>
      <c r="C19">
        <f>Максимуматм!D15+Максимуматм!F15-Максимуматм!G15-Максимуматм!H15-Максимуматм!I15</f>
        <v/>
      </c>
      <c r="D19">
        <f>Максимуматм!D5+Максимуматм!F5-Максимуматм!G5-Максимуматм!H5-Максимуматм!I5</f>
        <v/>
      </c>
      <c r="E19">
        <f>B19-D19</f>
        <v/>
      </c>
      <c r="F19">
        <f>C19-D19</f>
        <v/>
      </c>
      <c r="G19" t="n">
        <v>100</v>
      </c>
    </row>
    <row r="20">
      <c r="A20" t="n">
        <v>15</v>
      </c>
      <c r="B20">
        <f>Максимуматм!D11+Максимуматм!F11-Максимуматм!G11-Максимуматм!H11-Максимуматм!I11</f>
        <v/>
      </c>
      <c r="C20">
        <f>Максимуматм!D16+Максимуматм!F16-Максимуматм!G16-Максимуматм!H16-Максимуматм!I16</f>
        <v/>
      </c>
      <c r="D20">
        <f>Максимуматм!D6+Максимуматм!F6-Максимуматм!G6-Максимуматм!H6-Максимуматм!I6</f>
        <v/>
      </c>
      <c r="E20">
        <f>B20-D20</f>
        <v/>
      </c>
      <c r="F20">
        <f>C20-D20</f>
        <v/>
      </c>
      <c r="G20" t="n">
        <v>100</v>
      </c>
    </row>
    <row r="21">
      <c r="D21" s="3" t="inlineStr">
        <is>
          <t>Ночь (нагрузка минимальная)</t>
        </is>
      </c>
      <c r="G21" t="inlineStr">
        <is>
          <t>Нагрузка зарядки ,%</t>
        </is>
      </c>
      <c r="H21" t="inlineStr">
        <is>
          <t>Нагрузка разрядки,%</t>
        </is>
      </c>
      <c r="I21" t="inlineStr">
        <is>
          <t>Нагрузка без аккум,%</t>
        </is>
      </c>
    </row>
    <row r="22">
      <c r="A22" t="n">
        <v>-29</v>
      </c>
      <c r="B22">
        <f>Минимуматм!D7+Минимуматм!F7-Минимуматм!H7-Минимуматм!I7-Минимуматм!G7</f>
        <v/>
      </c>
      <c r="C22">
        <f>Минимуматм!D12+Минимуматм!F12-Минимуматм!G12-Минимуматм!H12-Минимуматм!I12</f>
        <v/>
      </c>
      <c r="D22">
        <f>Минимуматм!D2+Минимуматм!F2-Минимуматм!H2-Минимуматм!G2-Минимуматм!I2</f>
        <v/>
      </c>
      <c r="E22">
        <f>B22-D22</f>
        <v/>
      </c>
      <c r="F22">
        <f>C22-D22</f>
        <v/>
      </c>
      <c r="G22">
        <f>Минимуматм!C7*100</f>
        <v/>
      </c>
      <c r="H22">
        <f>Минимуматм!C12*100</f>
        <v/>
      </c>
      <c r="I22">
        <f>Минимуматм!C2*100</f>
        <v/>
      </c>
    </row>
    <row r="23">
      <c r="A23" t="n">
        <v>-15</v>
      </c>
      <c r="B23">
        <f>Минимуматм!D8+Минимуматм!F8-Минимуматм!H8-Минимуматм!I8-Минимуматм!G8</f>
        <v/>
      </c>
      <c r="C23">
        <f>Минимуматм!D13+Минимуматм!F13-Минимуматм!G13-Минимуматм!H13-Минимуматм!I13</f>
        <v/>
      </c>
      <c r="D23">
        <f>Минимуматм!D3+Минимуматм!F3-Минимуматм!H3-Минимуматм!G3-Минимуматм!I3</f>
        <v/>
      </c>
      <c r="E23">
        <f>B23-D23</f>
        <v/>
      </c>
      <c r="F23">
        <f>C23-D23</f>
        <v/>
      </c>
      <c r="G23">
        <f>Минимуматм!C8*100</f>
        <v/>
      </c>
      <c r="H23">
        <f>Минимуматм!C13*100</f>
        <v/>
      </c>
      <c r="I23">
        <f>Минимуматм!C3*100</f>
        <v/>
      </c>
    </row>
    <row r="24">
      <c r="A24" t="n">
        <v>0</v>
      </c>
      <c r="B24">
        <f>Минимуматм!D9+Минимуматм!F9-Минимуматм!H9-Минимуматм!I9-Минимуматм!G9</f>
        <v/>
      </c>
      <c r="C24">
        <f>Минимуматм!D14+Минимуматм!F14-Минимуматм!G14-Минимуматм!H14-Минимуматм!I14</f>
        <v/>
      </c>
      <c r="D24">
        <f>Минимуматм!D4+Минимуматм!F4-Минимуматм!H4-Минимуматм!G4-Минимуматм!I4</f>
        <v/>
      </c>
      <c r="E24">
        <f>B24-D24</f>
        <v/>
      </c>
      <c r="F24">
        <f>C24-D24</f>
        <v/>
      </c>
      <c r="G24">
        <f>Минимуматм!C9*100</f>
        <v/>
      </c>
      <c r="H24">
        <f>Минимуматм!C14*100</f>
        <v/>
      </c>
      <c r="I24">
        <f>Минимуматм!C4*100</f>
        <v/>
      </c>
    </row>
    <row r="25">
      <c r="A25" t="n">
        <v>8</v>
      </c>
      <c r="B25">
        <f>Минимуматм!D10+Минимуматм!F10-Минимуматм!H10-Минимуматм!I10-Минимуматм!G10</f>
        <v/>
      </c>
      <c r="C25">
        <f>Минимуматм!D15+Минимуматм!F15-Минимуматм!G15-Минимуматм!H15-Минимуматм!I15</f>
        <v/>
      </c>
      <c r="D25">
        <f>Минимуматм!D5+Минимуматм!F5-Минимуматм!H5-Минимуматм!G5-Минимуматм!I5</f>
        <v/>
      </c>
      <c r="E25">
        <f>B25-D25</f>
        <v/>
      </c>
      <c r="F25">
        <f>C25-D25</f>
        <v/>
      </c>
      <c r="G25">
        <f>Минимуматм!C10*100</f>
        <v/>
      </c>
      <c r="H25">
        <f>Минимуматм!C15*100</f>
        <v/>
      </c>
      <c r="I25">
        <f>Минимуматм!C5*100</f>
        <v/>
      </c>
    </row>
    <row r="26">
      <c r="A26" t="n">
        <v>15</v>
      </c>
      <c r="B26">
        <f>Минимуматм!D11+Минимуматм!F11-Минимуматм!H11-Минимуматм!I11-Минимуматм!G11</f>
        <v/>
      </c>
      <c r="C26">
        <f>Минимуматм!D16+Минимуматм!F16-Минимуматм!G16-Минимуматм!H16-Минимуматм!I16</f>
        <v/>
      </c>
      <c r="D26">
        <f>Минимуматм!D6+Минимуматм!F6-Минимуматм!H6-Минимуматм!G6-Минимуматм!I6</f>
        <v/>
      </c>
      <c r="E26">
        <f>B26-D26</f>
        <v/>
      </c>
      <c r="F26">
        <f>C26-D26</f>
        <v/>
      </c>
      <c r="G26">
        <f>Минимуматм!C11*100</f>
        <v/>
      </c>
      <c r="H26">
        <f>Минимуматм!C16*100</f>
        <v/>
      </c>
      <c r="I26">
        <f>Минимуматм!C6*100</f>
        <v/>
      </c>
    </row>
    <row r="51">
      <c r="B51" t="inlineStr">
        <is>
          <t>погрешность вычислений бака под давлением</t>
        </is>
      </c>
    </row>
    <row r="52">
      <c r="B52" s="12" t="inlineStr">
        <is>
          <t>Погрешность Минимум-максимум теплофикационная мощность турбины, %</t>
        </is>
      </c>
      <c r="C52" s="12" t="n"/>
      <c r="D52" s="12" t="n"/>
      <c r="E52" s="12" t="inlineStr">
        <is>
          <t>атмосферный тип,%</t>
        </is>
      </c>
    </row>
    <row r="53">
      <c r="B53" s="12">
        <f>(Максимум!J2-Минимум!J2)/Максимум!J2*100</f>
        <v/>
      </c>
      <c r="C53" s="12" t="inlineStr">
        <is>
          <t>Нет аккум</t>
        </is>
      </c>
      <c r="D53" s="12" t="n"/>
      <c r="E53" s="12">
        <f>(Максимуматм!J2-Минимуматм!J2)/Максимуматм!J2*100</f>
        <v/>
      </c>
    </row>
    <row r="54">
      <c r="B54" s="12">
        <f>(Максимум!J3-Минимум!J3)/Максимум!J3*100</f>
        <v/>
      </c>
      <c r="C54" s="12" t="inlineStr">
        <is>
          <t>Нет аккум</t>
        </is>
      </c>
      <c r="D54" s="12" t="n"/>
      <c r="E54" s="12">
        <f>(Максимуматм!J3-Минимуматм!J3)/Максимуматм!J3*100</f>
        <v/>
      </c>
    </row>
    <row r="55">
      <c r="B55" s="12">
        <f>(Максимум!J4-Минимум!J4)/Максимум!J4*100</f>
        <v/>
      </c>
      <c r="C55" s="12" t="inlineStr">
        <is>
          <t>Нет аккум</t>
        </is>
      </c>
      <c r="D55" s="12" t="n"/>
      <c r="E55" s="12">
        <f>(Максимуматм!J4-Минимуматм!J4)/Максимуматм!J4*100</f>
        <v/>
      </c>
    </row>
    <row r="56">
      <c r="B56" s="12">
        <f>(Максимум!J5-Минимум!J5)/Максимум!J5*100</f>
        <v/>
      </c>
      <c r="C56" s="12" t="inlineStr">
        <is>
          <t>Нет аккум</t>
        </is>
      </c>
      <c r="D56" s="12" t="n"/>
      <c r="E56" s="12">
        <f>(Максимуматм!J5-Минимуматм!J5)/Максимуматм!J5*100</f>
        <v/>
      </c>
    </row>
    <row r="57">
      <c r="B57" s="12">
        <f>(Максимум!J6-Минимум!J6)/Максимум!J6*100</f>
        <v/>
      </c>
      <c r="C57" s="12" t="inlineStr">
        <is>
          <t>Нет аккум</t>
        </is>
      </c>
      <c r="D57" s="12" t="n"/>
      <c r="E57" s="12">
        <f>(Максимуматм!J6-Минимуматм!J6)/Максимуматм!J6*100</f>
        <v/>
      </c>
    </row>
    <row r="58">
      <c r="B58" s="12">
        <f>(Максимум!J7-Минимум!J7)/Максимум!J7*100</f>
        <v/>
      </c>
      <c r="C58" s="12" t="inlineStr">
        <is>
          <t>зарядка</t>
        </is>
      </c>
      <c r="D58" s="12" t="n"/>
      <c r="E58" s="12">
        <f>(Максимуматм!J7-Минимуматм!J7)/Максимуматм!J7*100</f>
        <v/>
      </c>
    </row>
    <row r="59">
      <c r="B59" s="12">
        <f>(Максимум!J8-Минимум!J8)/Максимум!J8*100</f>
        <v/>
      </c>
      <c r="C59" s="12" t="inlineStr">
        <is>
          <t>зарядка</t>
        </is>
      </c>
      <c r="D59" s="12" t="n"/>
      <c r="E59" s="12">
        <f>(Максимуматм!J8-Минимуматм!J8)/Максимуматм!J8*100</f>
        <v/>
      </c>
    </row>
    <row r="60">
      <c r="B60" s="12">
        <f>(Максимум!J9-Минимум!J9)/Максимум!J9*100</f>
        <v/>
      </c>
      <c r="C60" s="12" t="inlineStr">
        <is>
          <t>зарядка</t>
        </is>
      </c>
      <c r="D60" s="12" t="n"/>
      <c r="E60" s="12">
        <f>(Максимуматм!J9-Минимуматм!J9)/Максимуматм!J9*100</f>
        <v/>
      </c>
    </row>
    <row r="61">
      <c r="B61" s="12">
        <f>(Максимум!J10-Минимум!J10)/Максимум!J10*100</f>
        <v/>
      </c>
      <c r="C61" s="12" t="inlineStr">
        <is>
          <t>зарядка</t>
        </is>
      </c>
      <c r="D61" s="12" t="n"/>
      <c r="E61" s="12">
        <f>(Максимуматм!J10-Минимуматм!J10)/Максимуматм!J10*100</f>
        <v/>
      </c>
    </row>
    <row r="62">
      <c r="B62" s="12">
        <f>(Максимум!J11-Минимум!J11)/Максимум!J11*100</f>
        <v/>
      </c>
      <c r="C62" s="12" t="inlineStr">
        <is>
          <t>зарядка</t>
        </is>
      </c>
      <c r="D62" s="12" t="n"/>
      <c r="E62" s="12">
        <f>(Максимуматм!J11-Минимуматм!J11)/Максимуматм!J11*100</f>
        <v/>
      </c>
    </row>
    <row r="63">
      <c r="B63" s="12">
        <f>(Максимум!J12-Минимум!J12)/Максимум!J12*100</f>
        <v/>
      </c>
      <c r="C63" s="12" t="inlineStr">
        <is>
          <t>Разрядка</t>
        </is>
      </c>
      <c r="D63" s="12" t="n"/>
      <c r="E63" s="12">
        <f>(Максимуматм!J12-Минимуматм!J12)/Максимуматм!J12*100</f>
        <v/>
      </c>
    </row>
    <row r="64">
      <c r="B64" s="12">
        <f>(Максимум!J13-Минимум!J13)/Максимум!J13*100</f>
        <v/>
      </c>
      <c r="C64" s="12" t="inlineStr">
        <is>
          <t>Разрядка</t>
        </is>
      </c>
      <c r="D64" s="12" t="n"/>
      <c r="E64" s="12">
        <f>(Максимуматм!J13-Минимуматм!J13)/Максимуматм!J13*100</f>
        <v/>
      </c>
    </row>
    <row r="65">
      <c r="B65" s="12">
        <f>(Максимум!J14-Минимум!J14)/Максимум!J14*100</f>
        <v/>
      </c>
      <c r="C65" s="12" t="inlineStr">
        <is>
          <t>Разрядка</t>
        </is>
      </c>
      <c r="D65" s="12" t="n"/>
      <c r="E65" s="12">
        <f>(Максимуматм!J14-Минимуматм!J14)/Максимуматм!J14*100</f>
        <v/>
      </c>
    </row>
    <row r="66">
      <c r="B66" s="12">
        <f>(Максимум!J15-Минимум!J15)/Максимум!J15*100</f>
        <v/>
      </c>
      <c r="C66" s="12" t="inlineStr">
        <is>
          <t>Разрядка</t>
        </is>
      </c>
      <c r="D66" s="12" t="n"/>
      <c r="E66" s="12">
        <f>(Максимуматм!J15-Минимуматм!J15)/Максимуматм!J15*100</f>
        <v/>
      </c>
    </row>
    <row r="67">
      <c r="B67" s="12">
        <f>(Максимум!J16-Минимум!J16)/Максимум!J16*100</f>
        <v/>
      </c>
      <c r="C67" s="12" t="inlineStr">
        <is>
          <t>Разрядка</t>
        </is>
      </c>
      <c r="D67" s="12" t="n"/>
      <c r="E67" s="12">
        <f>(Максимуматм!J16-Минимуматм!J16)/Максимуматм!J16*100</f>
        <v/>
      </c>
    </row>
    <row r="70">
      <c r="B70" s="12" t="inlineStr">
        <is>
          <t>Qнр, МДж/кг</t>
        </is>
      </c>
      <c r="C70" s="12" t="inlineStr">
        <is>
          <t>Расход топлива кг/ч</t>
        </is>
      </c>
      <c r="D70" s="12" t="n"/>
      <c r="E70" s="12" t="inlineStr">
        <is>
          <t>Расход топлива кг/ч</t>
        </is>
      </c>
    </row>
    <row r="71">
      <c r="B71" s="12" t="n"/>
      <c r="C71" s="12" t="inlineStr">
        <is>
          <t>день</t>
        </is>
      </c>
      <c r="D71" s="12" t="n"/>
      <c r="E71" s="12" t="inlineStr">
        <is>
          <t>ночь</t>
        </is>
      </c>
    </row>
    <row r="72">
      <c r="A72" t="n">
        <v>-29</v>
      </c>
      <c r="B72" s="12" t="n">
        <v>48.3</v>
      </c>
      <c r="C72" s="12">
        <f>3600*(Максимум!D2)/($B$72*Максимум!E2/100)</f>
        <v/>
      </c>
      <c r="D72" s="12" t="inlineStr">
        <is>
          <t>Нет аккум</t>
        </is>
      </c>
      <c r="E72" s="12">
        <f>3600*(Минимум!D2)/($B$72*Минимум!E2/100)</f>
        <v/>
      </c>
      <c r="F72" s="12" t="inlineStr">
        <is>
          <t>Нет аккум</t>
        </is>
      </c>
      <c r="H72" t="inlineStr">
        <is>
          <t>МОЩНОСТЬ СРЕДНЯЯ, МВТ</t>
        </is>
      </c>
      <c r="K72" t="inlineStr">
        <is>
          <t>Разность Мощностей относительно без аккум, МВТ</t>
        </is>
      </c>
    </row>
    <row r="73">
      <c r="A73" t="n">
        <v>-15</v>
      </c>
      <c r="B73" s="12" t="n"/>
      <c r="C73" s="12">
        <f>3600*(Максимум!D3)/($B$72*Максимум!E3/100)</f>
        <v/>
      </c>
      <c r="D73" s="12" t="inlineStr">
        <is>
          <t>Нет аккум</t>
        </is>
      </c>
      <c r="E73" s="12">
        <f>3600*(Минимум!D3)/($B$72*Минимум!E3/100)</f>
        <v/>
      </c>
      <c r="F73" s="12" t="inlineStr">
        <is>
          <t>Нет аккум</t>
        </is>
      </c>
      <c r="G73" s="17" t="n"/>
      <c r="H73" s="15" t="inlineStr">
        <is>
          <t>день разрядка-ноч-разрядка</t>
        </is>
      </c>
      <c r="I73" s="14" t="inlineStr">
        <is>
          <t>ночь разрядка-день-зарядка</t>
        </is>
      </c>
      <c r="J73" s="16" t="inlineStr">
        <is>
          <t>без аккум</t>
        </is>
      </c>
      <c r="K73" s="15" t="inlineStr">
        <is>
          <t>день разрядка-ноч-разрядка</t>
        </is>
      </c>
      <c r="L73" s="14" t="inlineStr">
        <is>
          <t>ночь разрядка-день-зарядка</t>
        </is>
      </c>
    </row>
    <row r="74">
      <c r="A74" t="n">
        <v>0</v>
      </c>
      <c r="B74" s="12" t="n"/>
      <c r="C74" s="12">
        <f>3600*(Максимум!D4)/($B$72*Максимум!E4/100)</f>
        <v/>
      </c>
      <c r="D74" s="12" t="inlineStr">
        <is>
          <t>Нет аккум</t>
        </is>
      </c>
      <c r="E74" s="12">
        <f>3600*(Минимум!D4)/($B$72*Минимум!E4/100)</f>
        <v/>
      </c>
      <c r="F74" s="12" t="inlineStr">
        <is>
          <t>Нет аккум</t>
        </is>
      </c>
      <c r="G74" s="17" t="n">
        <v>-29</v>
      </c>
      <c r="H74" s="15">
        <f>(B4+C10)/2</f>
        <v/>
      </c>
      <c r="I74" s="14">
        <f>(C4+B10)/2</f>
        <v/>
      </c>
      <c r="J74" s="16">
        <f>(D4+D10)/2</f>
        <v/>
      </c>
      <c r="K74" s="15">
        <f>H74-J74</f>
        <v/>
      </c>
      <c r="L74" s="14">
        <f>I74-J74</f>
        <v/>
      </c>
    </row>
    <row r="75">
      <c r="A75" t="n">
        <v>8</v>
      </c>
      <c r="B75" s="12" t="n"/>
      <c r="C75" s="12">
        <f>3600*(Максимум!D5)/($B$72*Максимум!E5/100)</f>
        <v/>
      </c>
      <c r="D75" s="12" t="inlineStr">
        <is>
          <t>Нет аккум</t>
        </is>
      </c>
      <c r="E75" s="12">
        <f>3600*(Минимум!D5)/($B$72*Минимум!E5/100)</f>
        <v/>
      </c>
      <c r="F75" s="12" t="inlineStr">
        <is>
          <t>Нет аккум</t>
        </is>
      </c>
      <c r="G75" s="17" t="n">
        <v>-15</v>
      </c>
      <c r="H75" s="15">
        <f>(B5+C11)/2</f>
        <v/>
      </c>
      <c r="I75" s="14">
        <f>(C5+B11)/2</f>
        <v/>
      </c>
      <c r="J75" s="16">
        <f>(D5+D11)/2</f>
        <v/>
      </c>
      <c r="K75" s="15">
        <f>H75-J75</f>
        <v/>
      </c>
      <c r="L75" s="14">
        <f>I75-J75</f>
        <v/>
      </c>
    </row>
    <row r="76">
      <c r="A76" t="n">
        <v>15</v>
      </c>
      <c r="B76" s="12" t="n"/>
      <c r="C76" s="12">
        <f>3600*(Максимум!D6)/($B$72*Максимум!E6/100)</f>
        <v/>
      </c>
      <c r="D76" s="12" t="inlineStr">
        <is>
          <t>Нет аккум</t>
        </is>
      </c>
      <c r="E76" s="12">
        <f>3600*(Минимум!D6)/($B$72*Минимум!E6/100)</f>
        <v/>
      </c>
      <c r="F76" s="12" t="inlineStr">
        <is>
          <t>Нет аккум</t>
        </is>
      </c>
      <c r="G76" s="17" t="n">
        <v>0</v>
      </c>
      <c r="H76" s="15">
        <f>(B6+C12)/2</f>
        <v/>
      </c>
      <c r="I76" s="14">
        <f>(C6+B12)/2</f>
        <v/>
      </c>
      <c r="J76" s="16">
        <f>(D6+D12)/2</f>
        <v/>
      </c>
      <c r="K76" s="15">
        <f>H76-J76</f>
        <v/>
      </c>
      <c r="L76" s="14">
        <f>I76-J76</f>
        <v/>
      </c>
    </row>
    <row r="77">
      <c r="A77" t="n">
        <v>-29</v>
      </c>
      <c r="B77" s="12" t="n"/>
      <c r="C77" s="12">
        <f>3600*(Максимум!D7)/($B$72*Максимум!E7/100)</f>
        <v/>
      </c>
      <c r="D77" s="12" t="inlineStr">
        <is>
          <t>зарядка</t>
        </is>
      </c>
      <c r="E77" s="12">
        <f>3600*(Минимум!D7)/($B$72*Минимум!E7/100)</f>
        <v/>
      </c>
      <c r="F77" s="12" t="inlineStr">
        <is>
          <t>зарядка</t>
        </is>
      </c>
      <c r="G77" s="17" t="n">
        <v>8</v>
      </c>
      <c r="H77" s="15">
        <f>(B7+C13)/2</f>
        <v/>
      </c>
      <c r="I77" s="14">
        <f>(C7+B13)/2</f>
        <v/>
      </c>
      <c r="J77" s="16">
        <f>(D7+D13)/2</f>
        <v/>
      </c>
      <c r="K77" s="15">
        <f>H77-J77</f>
        <v/>
      </c>
      <c r="L77" s="14">
        <f>I77-J77</f>
        <v/>
      </c>
    </row>
    <row r="78">
      <c r="A78" t="n">
        <v>-15</v>
      </c>
      <c r="B78" s="12" t="n"/>
      <c r="C78" s="12">
        <f>3600*(Максимум!D8)/($B$72*Максимум!E8/100)</f>
        <v/>
      </c>
      <c r="D78" s="12" t="inlineStr">
        <is>
          <t>зарядка</t>
        </is>
      </c>
      <c r="E78" s="12">
        <f>3600*(Минимум!D8)/($B$72*Минимум!E8/100)</f>
        <v/>
      </c>
      <c r="F78" s="12" t="inlineStr">
        <is>
          <t>зарядка</t>
        </is>
      </c>
      <c r="G78" s="17" t="n">
        <v>15</v>
      </c>
      <c r="H78" s="15">
        <f>(B8+C14)/2</f>
        <v/>
      </c>
      <c r="I78" s="14">
        <f>(C8+B14)/2</f>
        <v/>
      </c>
      <c r="J78" s="16">
        <f>(D8+D14)/2</f>
        <v/>
      </c>
      <c r="K78" s="15">
        <f>H78-J78</f>
        <v/>
      </c>
      <c r="L78" s="14">
        <f>I78-J78</f>
        <v/>
      </c>
    </row>
    <row r="79">
      <c r="A79" t="n">
        <v>0</v>
      </c>
      <c r="B79" s="12" t="n"/>
      <c r="C79" s="12">
        <f>3600*(Максимум!D9)/($B$72*Максимум!E9/100)</f>
        <v/>
      </c>
      <c r="D79" s="12" t="inlineStr">
        <is>
          <t>зарядка</t>
        </is>
      </c>
      <c r="E79" s="12">
        <f>3600*(Минимум!D9)/($B$72*Минимум!E9/100)</f>
        <v/>
      </c>
      <c r="F79" s="12" t="inlineStr">
        <is>
          <t>зарядка</t>
        </is>
      </c>
    </row>
    <row r="80">
      <c r="A80" t="n">
        <v>8</v>
      </c>
      <c r="B80" s="12" t="n"/>
      <c r="C80" s="12">
        <f>3600*(Максимум!D10)/($B$72*Максимум!E10/100)</f>
        <v/>
      </c>
      <c r="D80" s="12" t="inlineStr">
        <is>
          <t>зарядка</t>
        </is>
      </c>
      <c r="E80" s="12">
        <f>3600*(Минимум!D10)/($B$72*Минимум!E10/100)</f>
        <v/>
      </c>
      <c r="F80" s="12" t="inlineStr">
        <is>
          <t>зарядка</t>
        </is>
      </c>
    </row>
    <row r="81">
      <c r="A81" t="n">
        <v>15</v>
      </c>
      <c r="B81" s="12" t="n"/>
      <c r="C81" s="12">
        <f>3600*(Максимум!D11)/($B$72*Максимум!E11/100)</f>
        <v/>
      </c>
      <c r="D81" s="12" t="inlineStr">
        <is>
          <t>зарядка</t>
        </is>
      </c>
      <c r="E81" s="12">
        <f>3600*(Минимум!D11)/($B$72*Минимум!E11/100)</f>
        <v/>
      </c>
      <c r="F81" s="12" t="inlineStr">
        <is>
          <t>зарядка</t>
        </is>
      </c>
    </row>
    <row r="82">
      <c r="A82" t="n">
        <v>-29</v>
      </c>
      <c r="B82" s="12" t="n"/>
      <c r="C82" s="12">
        <f>3600*(Максимум!D12)/($B$72*Максимум!E12/100)</f>
        <v/>
      </c>
      <c r="D82" s="12" t="inlineStr">
        <is>
          <t>Разрядка</t>
        </is>
      </c>
      <c r="E82" s="12">
        <f>3600*(Минимум!D12)/($B$72*Минимум!E12/100)</f>
        <v/>
      </c>
      <c r="F82" s="12" t="inlineStr">
        <is>
          <t>Разрядка</t>
        </is>
      </c>
    </row>
    <row r="83">
      <c r="A83" t="n">
        <v>-15</v>
      </c>
      <c r="B83" s="12" t="n"/>
      <c r="C83" s="12">
        <f>3600*(Максимум!D13)/($B$72*Максимум!E13/100)</f>
        <v/>
      </c>
      <c r="D83" s="12" t="inlineStr">
        <is>
          <t>Разрядка</t>
        </is>
      </c>
      <c r="E83" s="12">
        <f>3600*(Минимум!D13)/($B$72*Минимум!E13/100)</f>
        <v/>
      </c>
      <c r="F83" s="12" t="inlineStr">
        <is>
          <t>Разрядка</t>
        </is>
      </c>
    </row>
    <row r="84">
      <c r="A84" t="n">
        <v>0</v>
      </c>
      <c r="B84" s="12" t="n"/>
      <c r="C84" s="12">
        <f>3600*(Максимум!D14)/($B$72*Максимум!E14/100)</f>
        <v/>
      </c>
      <c r="D84" s="12" t="inlineStr">
        <is>
          <t>Разрядка</t>
        </is>
      </c>
      <c r="E84" s="12">
        <f>3600*(Минимум!D14)/($B$72*Минимум!E14/100)</f>
        <v/>
      </c>
      <c r="F84" s="12" t="inlineStr">
        <is>
          <t>Разрядка</t>
        </is>
      </c>
    </row>
    <row r="85">
      <c r="A85" t="n">
        <v>8</v>
      </c>
      <c r="B85" s="12" t="n"/>
      <c r="C85" s="12">
        <f>3600*(Максимум!D15)/($B$72*Максимум!E15/100)</f>
        <v/>
      </c>
      <c r="D85" s="12" t="inlineStr">
        <is>
          <t>Разрядка</t>
        </is>
      </c>
      <c r="E85" s="12">
        <f>3600*(Минимум!D15)/($B$72*Минимум!E15/100)</f>
        <v/>
      </c>
      <c r="F85" s="12" t="inlineStr">
        <is>
          <t>Разрядка</t>
        </is>
      </c>
    </row>
    <row r="86">
      <c r="A86" t="n">
        <v>15</v>
      </c>
      <c r="B86" s="12" t="n"/>
      <c r="C86" s="12">
        <f>3600*(Максимум!D16)/($B$72*Максимум!E16/100)</f>
        <v/>
      </c>
      <c r="D86" s="12" t="inlineStr">
        <is>
          <t>Разрядка</t>
        </is>
      </c>
      <c r="E86" s="12">
        <f>3600*(Минимум!D16)/($B$72*Минимум!E16/100)</f>
        <v/>
      </c>
      <c r="F86" s="12" t="inlineStr">
        <is>
          <t>Разрядка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55"/>
  <sheetViews>
    <sheetView workbookViewId="0">
      <selection activeCell="G19" sqref="G19"/>
    </sheetView>
  </sheetViews>
  <sheetFormatPr baseColWidth="8" defaultRowHeight="15"/>
  <cols>
    <col width="9.5703125" customWidth="1" min="1" max="1"/>
    <col width="17.42578125" customWidth="1" min="4" max="4"/>
    <col width="27.85546875" customWidth="1" min="5" max="5"/>
    <col width="28.140625" customWidth="1" min="6" max="6"/>
    <col width="17.85546875" customWidth="1" min="7" max="7"/>
    <col width="15.42578125" customWidth="1" min="9" max="9"/>
    <col width="18.28515625" customWidth="1" min="10" max="10"/>
    <col width="14.140625" customWidth="1" min="11" max="11"/>
    <col width="19.5703125" customWidth="1" min="14" max="14"/>
    <col width="16.28515625" customWidth="1" min="15" max="15"/>
    <col width="14.28515625" customWidth="1" min="16" max="16"/>
    <col width="15.5703125" customWidth="1" min="18" max="18"/>
    <col width="16.42578125" customWidth="1" min="19" max="19"/>
    <col width="11.140625" customWidth="1" min="20" max="20"/>
  </cols>
  <sheetData>
    <row r="1">
      <c r="A1" t="inlineStr">
        <is>
          <t>То что скинет Дима (ОБНОВИТЬ)</t>
        </is>
      </c>
      <c r="E1" t="inlineStr">
        <is>
          <t xml:space="preserve">Результаты </t>
        </is>
      </c>
      <c r="M1" t="inlineStr">
        <is>
          <t>Прибыль только с продажи электроэнергии в рублях, млн руб</t>
        </is>
      </c>
      <c r="Q1" t="inlineStr">
        <is>
          <t>Прибыль в процентах относительно без аккум</t>
        </is>
      </c>
    </row>
    <row r="2" ht="41.25" customHeight="1">
      <c r="E2" s="4" t="inlineStr">
        <is>
          <t xml:space="preserve">Прибыль от продажи электроэнергии в пик </t>
        </is>
      </c>
      <c r="F2" s="4" t="n"/>
      <c r="G2" s="4" t="n"/>
      <c r="I2" s="5" t="inlineStr">
        <is>
          <t>Прибыль от продажи электроэнергии в провал</t>
        </is>
      </c>
      <c r="J2" s="5" t="n"/>
      <c r="K2" s="5" t="n"/>
      <c r="M2" s="6" t="inlineStr">
        <is>
          <t>Днем- зарядка, ночью-разрядка</t>
        </is>
      </c>
      <c r="N2" s="7" t="inlineStr">
        <is>
          <t>Днем- разрядка, ночью-зарядка</t>
        </is>
      </c>
      <c r="O2" s="8" t="inlineStr">
        <is>
          <t xml:space="preserve">Без аккум </t>
        </is>
      </c>
      <c r="Q2" s="6" t="inlineStr">
        <is>
          <t>Днем- зарядка, ночью-разрядка</t>
        </is>
      </c>
      <c r="R2" s="7" t="inlineStr">
        <is>
          <t>Днем- разрядка, ночью-зарядка</t>
        </is>
      </c>
      <c r="S2" s="8" t="inlineStr">
        <is>
          <t xml:space="preserve">Без аккум </t>
        </is>
      </c>
    </row>
    <row r="3">
      <c r="A3" s="12" t="inlineStr">
        <is>
          <t>Т</t>
        </is>
      </c>
      <c r="B3" s="12" t="inlineStr">
        <is>
          <t>Пик</t>
        </is>
      </c>
      <c r="C3" s="12" t="inlineStr">
        <is>
          <t>Провал</t>
        </is>
      </c>
      <c r="E3" s="4" t="inlineStr">
        <is>
          <t>Аккум зарядка</t>
        </is>
      </c>
      <c r="F3" s="4" t="inlineStr">
        <is>
          <t>Аккум разрядка</t>
        </is>
      </c>
      <c r="G3" s="4" t="inlineStr">
        <is>
          <t>Без Аккум</t>
        </is>
      </c>
      <c r="I3" s="5" t="inlineStr">
        <is>
          <t>Аккум зарядка</t>
        </is>
      </c>
      <c r="J3" s="5" t="inlineStr">
        <is>
          <t>Аккум разрядка</t>
        </is>
      </c>
      <c r="K3" s="5" t="inlineStr">
        <is>
          <t>Без Аккум</t>
        </is>
      </c>
      <c r="M3" s="9" t="n"/>
      <c r="N3" s="10" t="n"/>
      <c r="O3" s="11" t="n"/>
      <c r="Q3" s="9" t="n"/>
      <c r="R3" s="10" t="n"/>
      <c r="S3" s="11" t="n"/>
    </row>
    <row r="4">
      <c r="A4" s="12" t="n">
        <v>-29</v>
      </c>
      <c r="B4" s="12">
        <f>(0.0000292068458214167*A4^5 - 0.000181763266662305*A4^4 - 0.0146406705096931*A4^3 + 0.466723799061245*A4^2 + 0.502480696426503*A4 + 1536.44313667204)/1000</f>
        <v/>
      </c>
      <c r="C4" s="12">
        <f>(-0.0000384367188130952*A4^5 + 0.000014526740241827*A4^4 + 0.0255916283280886*A4^3 + 0.00493530763260175*A4^2 - 4.81697653485037*A4 + 855.10485500437)/1000</f>
        <v/>
      </c>
      <c r="D4">
        <f> 0.0000358619528053605*A4^5 - 0.000379724657991076*A4^4 - 0.0158829254247223*A4^3 + 0.521492467029231*A4^2 + 0.430287752478577*A4 + 1535.32324024035</f>
        <v/>
      </c>
      <c r="E4" s="4">
        <f>$B4*Обработка!B4*10^3*4</f>
        <v/>
      </c>
      <c r="F4" s="4">
        <f>$B4*Обработка!C4*10^3*4</f>
        <v/>
      </c>
      <c r="G4" s="4">
        <f>$B4*Обработка!D4*10^3*4</f>
        <v/>
      </c>
      <c r="I4" s="5">
        <f>$C4*Обработка!B10*10^3*4</f>
        <v/>
      </c>
      <c r="J4" s="5">
        <f>$C4*Обработка!C10*10^3*4</f>
        <v/>
      </c>
      <c r="K4" s="5">
        <f>$C4*Обработка!D10*10^3*4</f>
        <v/>
      </c>
      <c r="M4" s="9">
        <f>(J4+E4)/10^6</f>
        <v/>
      </c>
      <c r="N4" s="10">
        <f>(I4+F4)/10^6</f>
        <v/>
      </c>
      <c r="O4" s="11">
        <f>(K4+G4)/10^6</f>
        <v/>
      </c>
      <c r="Q4" s="9">
        <f>(M4-$O4)/$O4*100</f>
        <v/>
      </c>
      <c r="R4" s="10">
        <f>(N4-$O4)/$O4*100</f>
        <v/>
      </c>
      <c r="S4" s="11">
        <f>(O4-$O4)/$O4*100</f>
        <v/>
      </c>
    </row>
    <row r="5">
      <c r="A5" s="12" t="n">
        <v>-15</v>
      </c>
      <c r="B5" s="12">
        <f>(0.0000292068458214167*A5^5 - 0.000181763266662305*A5^4 - 0.0146406705096931*A5^3 + 0.466723799061245*A5^2 + 0.502480696426503*A5 + 1536.44313667204)/1000</f>
        <v/>
      </c>
      <c r="C5" s="12">
        <f>(-0.0000384367188130952*A5^5 + 0.000014526740241827*A5^4 + 0.0255916283280886*A5^3 + 0.00493530763260175*A5^2 - 4.81697653485037*A5 + 855.10485500437)/1000</f>
        <v/>
      </c>
      <c r="E5" s="4">
        <f>$B5*Обработка!B5*10^3*4</f>
        <v/>
      </c>
      <c r="F5" s="4">
        <f>$B5*Обработка!C5*10^3*4</f>
        <v/>
      </c>
      <c r="G5" s="4">
        <f>$B5*Обработка!D5*10^3*4</f>
        <v/>
      </c>
      <c r="I5" s="5">
        <f>$C5*Обработка!B11*10^3*4</f>
        <v/>
      </c>
      <c r="J5" s="5">
        <f>$C5*Обработка!C11*10^3*4</f>
        <v/>
      </c>
      <c r="K5" s="5">
        <f>$C5*Обработка!D11*10^3*4</f>
        <v/>
      </c>
      <c r="M5" s="9">
        <f>(J5+E5)/10^6</f>
        <v/>
      </c>
      <c r="N5" s="10">
        <f>(I5+F5)/10^6</f>
        <v/>
      </c>
      <c r="O5" s="11">
        <f>(K5+G5)/10^6</f>
        <v/>
      </c>
      <c r="Q5" s="9">
        <f>(M5-$O5)/$O5*100</f>
        <v/>
      </c>
      <c r="R5" s="10">
        <f>(N5-$O5)/$O5*100</f>
        <v/>
      </c>
      <c r="S5" s="11">
        <f>(O5-$O5)/$O5*100</f>
        <v/>
      </c>
    </row>
    <row r="6">
      <c r="A6" s="12" t="n">
        <v>0</v>
      </c>
      <c r="B6" s="12">
        <f>(0.0000292068458214167*A6^5 - 0.000181763266662305*A6^4 - 0.0146406705096931*A6^3 + 0.466723799061245*A6^2 + 0.502480696426503*A6 + 1536.44313667204)/1000</f>
        <v/>
      </c>
      <c r="C6" s="12">
        <f>(-0.0000384367188130952*A6^5 + 0.000014526740241827*A6^4 + 0.0255916283280886*A6^3 + 0.00493530763260175*A6^2 - 4.81697653485037*A6 + 855.10485500437)/1000</f>
        <v/>
      </c>
      <c r="E6" s="4">
        <f>$B6*Обработка!B6*10^3*4</f>
        <v/>
      </c>
      <c r="F6" s="4">
        <f>$B6*Обработка!C6*10^3*4</f>
        <v/>
      </c>
      <c r="G6" s="4">
        <f>$B6*Обработка!D6*10^3*4</f>
        <v/>
      </c>
      <c r="I6" s="5">
        <f>$C6*Обработка!B12*10^3*4</f>
        <v/>
      </c>
      <c r="J6" s="5">
        <f>$C6*Обработка!C12*10^3*4</f>
        <v/>
      </c>
      <c r="K6" s="5">
        <f>$C6*Обработка!D12*10^3*4</f>
        <v/>
      </c>
      <c r="M6" s="9">
        <f>(J6+E6)/10^6</f>
        <v/>
      </c>
      <c r="N6" s="10">
        <f>(I6+F6)/10^6</f>
        <v/>
      </c>
      <c r="O6" s="11">
        <f>(K6+G6)/10^6</f>
        <v/>
      </c>
      <c r="Q6" s="9">
        <f>(M6-$O6)/$O6*100</f>
        <v/>
      </c>
      <c r="R6" s="10">
        <f>(N6-$O6)/$O6*100</f>
        <v/>
      </c>
      <c r="S6" s="11">
        <f>(O6-$O6)/$O6*100</f>
        <v/>
      </c>
    </row>
    <row r="7">
      <c r="A7" s="12" t="n">
        <v>8</v>
      </c>
      <c r="B7" s="12">
        <f>(0.0000292068458214167*A7^5 - 0.000181763266662305*A7^4 - 0.0146406705096931*A7^3 + 0.466723799061245*A7^2 + 0.502480696426503*A7 + 1536.44313667204)/1000</f>
        <v/>
      </c>
      <c r="C7" s="12">
        <f>(-0.0000384367188130952*A7^5 + 0.000014526740241827*A7^4 + 0.0255916283280886*A7^3 + 0.00493530763260175*A7^2 - 4.81697653485037*A7 + 855.10485500437)/1000</f>
        <v/>
      </c>
      <c r="E7" s="4">
        <f>$B7*Обработка!B7*10^3*4</f>
        <v/>
      </c>
      <c r="F7" s="4">
        <f>$B7*Обработка!C7*10^3*4</f>
        <v/>
      </c>
      <c r="G7" s="4">
        <f>$B7*Обработка!D7*10^3*4</f>
        <v/>
      </c>
      <c r="I7" s="5">
        <f>$C7*Обработка!B13*10^3*4</f>
        <v/>
      </c>
      <c r="J7" s="5">
        <f>$C7*Обработка!C13*10^3*4</f>
        <v/>
      </c>
      <c r="K7" s="5">
        <f>$C7*Обработка!D13*10^3*4</f>
        <v/>
      </c>
      <c r="M7" s="9">
        <f>(J7+E7)/10^6</f>
        <v/>
      </c>
      <c r="N7" s="10">
        <f>(I7+F7)/10^6</f>
        <v/>
      </c>
      <c r="O7" s="11">
        <f>(K7+G7)/10^6</f>
        <v/>
      </c>
      <c r="Q7" s="9">
        <f>(M7-$O7)/$O7*100</f>
        <v/>
      </c>
      <c r="R7" s="10">
        <f>(N7-$O7)/$O7*100</f>
        <v/>
      </c>
      <c r="S7" s="11">
        <f>(O7-$O7)/$O7*100</f>
        <v/>
      </c>
    </row>
    <row r="8">
      <c r="A8" s="12" t="n">
        <v>15</v>
      </c>
      <c r="B8" s="12">
        <f>(0.0000292068458214167*A8^5 - 0.000181763266662305*A8^4 - 0.0146406705096931*A8^3 + 0.466723799061245*A8^2 + 0.502480696426503*A8 + 1536.44313667204)/1000</f>
        <v/>
      </c>
      <c r="C8" s="12">
        <f>(-0.0000384367188130952*A8^5 + 0.000014526740241827*A8^4 + 0.0255916283280886*A8^3 + 0.00493530763260175*A8^2 - 4.81697653485037*A8 + 855.10485500437)/1000</f>
        <v/>
      </c>
      <c r="E8" s="4">
        <f>$B8*Обработка!B8*10^3*4</f>
        <v/>
      </c>
      <c r="F8" s="4">
        <f>$B8*Обработка!C8*10^3*4</f>
        <v/>
      </c>
      <c r="G8" s="4">
        <f>$B8*Обработка!D8*10^3*4</f>
        <v/>
      </c>
      <c r="I8" s="5">
        <f>$C8*Обработка!B14*10^3*4</f>
        <v/>
      </c>
      <c r="J8" s="5">
        <f>$C8*Обработка!C14*10^3*4</f>
        <v/>
      </c>
      <c r="K8" s="5">
        <f>$C8*Обработка!D14*10^3*4</f>
        <v/>
      </c>
      <c r="M8" s="9">
        <f>(J8+E8)/10^6</f>
        <v/>
      </c>
      <c r="N8" s="10">
        <f>(I8+F8)/10^6</f>
        <v/>
      </c>
      <c r="O8" s="11">
        <f>(K8+G8)/10^6</f>
        <v/>
      </c>
      <c r="Q8" s="9">
        <f>(M8-$O8)/$O8*100</f>
        <v/>
      </c>
      <c r="R8" s="10">
        <f>(N8-$O8)/$O8*100</f>
        <v/>
      </c>
      <c r="S8" s="11">
        <f>(O8-$O8)/$O8*100</f>
        <v/>
      </c>
    </row>
    <row r="9">
      <c r="E9" t="inlineStr">
        <is>
          <t>Маржинальная прибыль</t>
        </is>
      </c>
    </row>
    <row r="10">
      <c r="E10" t="inlineStr">
        <is>
          <t>доход от продажи ээ - расходы на топливо</t>
        </is>
      </c>
    </row>
    <row r="11">
      <c r="B11" t="inlineStr">
        <is>
          <t>цена топлива</t>
        </is>
      </c>
      <c r="E11" t="inlineStr">
        <is>
          <t>Аккум зарядка</t>
        </is>
      </c>
      <c r="F11" t="inlineStr">
        <is>
          <t>Аккум разрядка</t>
        </is>
      </c>
      <c r="G11" t="inlineStr">
        <is>
          <t>Без Аккум</t>
        </is>
      </c>
    </row>
    <row r="12">
      <c r="B12" t="n">
        <v>4</v>
      </c>
      <c r="E12" s="15">
        <f>E4-$B$12*Обработка!C77*4</f>
        <v/>
      </c>
      <c r="F12" s="15">
        <f>F4-$B$12*Обработка!C82*4</f>
        <v/>
      </c>
      <c r="G12" s="15">
        <f>G4-$B$12*Обработка!C72*4</f>
        <v/>
      </c>
      <c r="I12" s="14">
        <f>I4-$B$12*Обработка!E77*4</f>
        <v/>
      </c>
      <c r="J12" s="14">
        <f>J4-$B$12*Обработка!E82*4</f>
        <v/>
      </c>
      <c r="K12" s="14">
        <f>K4-$B$12*Обработка!E72*4</f>
        <v/>
      </c>
    </row>
    <row r="13">
      <c r="E13" s="15">
        <f>E5-$B$12*Обработка!C78*4</f>
        <v/>
      </c>
      <c r="F13" s="15">
        <f>F5-$B$12*Обработка!C83*4</f>
        <v/>
      </c>
      <c r="G13" s="15">
        <f>G5-$B$12*Обработка!C73*4</f>
        <v/>
      </c>
      <c r="I13" s="14">
        <f>I5-$B$12*Обработка!E78*4</f>
        <v/>
      </c>
      <c r="J13" s="14">
        <f>J5-$B$12*Обработка!E83*4</f>
        <v/>
      </c>
      <c r="K13" s="14">
        <f>K5-$B$12*Обработка!E73*4</f>
        <v/>
      </c>
    </row>
    <row r="14">
      <c r="E14" s="15">
        <f>E6-$B$12*Обработка!C79*4</f>
        <v/>
      </c>
      <c r="F14" s="15">
        <f>F6-$B$12*Обработка!C84*4</f>
        <v/>
      </c>
      <c r="G14" s="15">
        <f>G6-$B$12*Обработка!C74*4</f>
        <v/>
      </c>
      <c r="I14" s="14">
        <f>I6-$B$12*Обработка!E79*4</f>
        <v/>
      </c>
      <c r="J14" s="14">
        <f>J6-$B$12*Обработка!E84*4</f>
        <v/>
      </c>
      <c r="K14" s="14">
        <f>K6-$B$12*Обработка!E74*4</f>
        <v/>
      </c>
    </row>
    <row r="15">
      <c r="E15" s="15">
        <f>E7-$B$12*Обработка!C80*4</f>
        <v/>
      </c>
      <c r="F15" s="15">
        <f>F7-$B$12*Обработка!C85*4</f>
        <v/>
      </c>
      <c r="G15" s="15">
        <f>G7-$B$12*Обработка!C75*4</f>
        <v/>
      </c>
      <c r="I15" s="14">
        <f>I7-$B$12*Обработка!E80*4</f>
        <v/>
      </c>
      <c r="J15" s="14">
        <f>J7-$B$12*Обработка!E85*4</f>
        <v/>
      </c>
      <c r="K15" s="14">
        <f>K7-$B$12*Обработка!E75*4</f>
        <v/>
      </c>
    </row>
    <row r="16">
      <c r="B16">
        <f> 0.0000358619528053605*A4^5 - 0.000379724657991076*A4^4 - 0.0158829254247223*A4^3 + 0.521492467029231*A4^2 + 0.430287752478577*A4 + 1535.32324024035</f>
        <v/>
      </c>
      <c r="E16" s="15">
        <f>E8-$B$12*Обработка!C81*4</f>
        <v/>
      </c>
      <c r="F16" s="15">
        <f>F8-$B$12*Обработка!C86*4</f>
        <v/>
      </c>
      <c r="G16" s="15">
        <f>G8-$B$12*Обработка!C76*4</f>
        <v/>
      </c>
      <c r="I16" s="14">
        <f>I8-$B$12*Обработка!E81*4</f>
        <v/>
      </c>
      <c r="J16" s="14">
        <f>J8-$B$12*Обработка!E86*4</f>
        <v/>
      </c>
      <c r="K16" s="14">
        <f>K8-$B$12*Обработка!E76*4</f>
        <v/>
      </c>
    </row>
    <row r="19">
      <c r="E19" t="inlineStr">
        <is>
          <t>Сумма маржинальной прибыли</t>
        </is>
      </c>
      <c r="I19" t="inlineStr">
        <is>
          <t>Приращения</t>
        </is>
      </c>
    </row>
    <row r="20" ht="30" customHeight="1">
      <c r="E20" s="18" t="inlineStr">
        <is>
          <t>Зарядка день-разрядка ночь</t>
        </is>
      </c>
      <c r="F20" s="7" t="inlineStr">
        <is>
          <t>Зарядка ночь разрядка день</t>
        </is>
      </c>
      <c r="G20" s="8" t="inlineStr">
        <is>
          <t>Без аккум</t>
        </is>
      </c>
      <c r="I20" s="18" t="inlineStr">
        <is>
          <t>Зарядка день-разрядка ночь</t>
        </is>
      </c>
      <c r="J20" s="7" t="inlineStr">
        <is>
          <t>Зарядка ночь разрядка день</t>
        </is>
      </c>
    </row>
    <row r="21">
      <c r="D21" s="17" t="n">
        <v>-29</v>
      </c>
      <c r="E21" s="18">
        <f>(E12+J12)/1000000</f>
        <v/>
      </c>
      <c r="F21" s="7">
        <f>(I12+F12)/1000000</f>
        <v/>
      </c>
      <c r="G21" s="8">
        <f>(G12+K12)/1000000</f>
        <v/>
      </c>
      <c r="I21" s="18">
        <f>E21-G21</f>
        <v/>
      </c>
      <c r="J21" s="7">
        <f>F21-G21</f>
        <v/>
      </c>
    </row>
    <row r="22">
      <c r="D22" s="17" t="n">
        <v>-15</v>
      </c>
      <c r="E22" s="18">
        <f>(E13+J13)/1000000</f>
        <v/>
      </c>
      <c r="F22" s="7">
        <f>(I13+F13)/1000000</f>
        <v/>
      </c>
      <c r="G22" s="8">
        <f>(G13+K13)/1000000</f>
        <v/>
      </c>
      <c r="I22" s="18">
        <f>E22-G22</f>
        <v/>
      </c>
      <c r="J22" s="7">
        <f>F22-G22</f>
        <v/>
      </c>
    </row>
    <row r="23">
      <c r="D23" s="17" t="n">
        <v>0</v>
      </c>
      <c r="E23" s="18">
        <f>(E14+J14)/1000000</f>
        <v/>
      </c>
      <c r="F23" s="7">
        <f>(I14+F14)/1000000</f>
        <v/>
      </c>
      <c r="G23" s="8">
        <f>(G14+K14)/1000000</f>
        <v/>
      </c>
      <c r="I23" s="18">
        <f>E23-G23</f>
        <v/>
      </c>
      <c r="J23" s="7">
        <f>F23-G23</f>
        <v/>
      </c>
    </row>
    <row r="24">
      <c r="D24" s="17" t="n">
        <v>8</v>
      </c>
      <c r="E24" s="18">
        <f>(E15+J15)/1000000</f>
        <v/>
      </c>
      <c r="F24" s="7">
        <f>(I15+F15)/1000000</f>
        <v/>
      </c>
      <c r="G24" s="8">
        <f>(G15+K15)/1000000</f>
        <v/>
      </c>
      <c r="I24" s="18">
        <f>E24-G24</f>
        <v/>
      </c>
      <c r="J24" s="7">
        <f>F24-G24</f>
        <v/>
      </c>
    </row>
    <row r="25">
      <c r="D25" s="17" t="n">
        <v>15</v>
      </c>
      <c r="E25" s="18">
        <f>(E16+J16)/1000000</f>
        <v/>
      </c>
      <c r="F25" s="7">
        <f>(I16+F16)/1000000</f>
        <v/>
      </c>
      <c r="G25" s="8">
        <f>(G16+K16)/1000000</f>
        <v/>
      </c>
      <c r="I25" s="18">
        <f>E25-G25</f>
        <v/>
      </c>
      <c r="J25" s="7">
        <f>F25-G25</f>
        <v/>
      </c>
    </row>
    <row r="28" ht="17.25" customHeight="1">
      <c r="A28" t="inlineStr">
        <is>
          <t>Пик</t>
        </is>
      </c>
      <c r="B28" t="inlineStr">
        <is>
          <t>2,920684582141670E-05x5 - 1,817632666623050E-04x4 - 1,464067050969310E-02x3 + 4,667237990612450E-01x2 + 5,024806964265030E-01x + 1,536443136672040E+03</t>
        </is>
      </c>
    </row>
    <row r="29" ht="17.25" customHeight="1">
      <c r="A29" t="inlineStr">
        <is>
          <t>провал</t>
        </is>
      </c>
      <c r="B29" t="inlineStr">
        <is>
          <t>-3,843671881309520E-05x5 + 1,452674024182700E-05x4 + 2,559162832808860E-02x3 + 4,935307632601750E-03x2 - 4,816976534850370E+00x + 8,551048550043700E+02</t>
        </is>
      </c>
    </row>
    <row r="49">
      <c r="D49" t="inlineStr">
        <is>
          <t>Относительная прибыль, руб/МВт</t>
        </is>
      </c>
    </row>
    <row r="50">
      <c r="D50" s="18" t="inlineStr">
        <is>
          <t>Зарядка день-разрядка ночь</t>
        </is>
      </c>
      <c r="E50" s="7" t="inlineStr">
        <is>
          <t>Зарядка ночь разрядка день</t>
        </is>
      </c>
      <c r="F50" s="8" t="inlineStr">
        <is>
          <t>Нет Аккум</t>
        </is>
      </c>
    </row>
    <row r="51">
      <c r="C51" s="17" t="n">
        <v>-29</v>
      </c>
      <c r="D51" s="18">
        <f>E21/((Обработка!B4+Обработка!C10)*4)*1000000</f>
        <v/>
      </c>
      <c r="E51" s="7">
        <f>F21/((Обработка!C4+Обработка!B10)*4)*1000000</f>
        <v/>
      </c>
      <c r="F51" s="8">
        <f>G21/((Обработка!D4+Обработка!D10)*4)*1000000</f>
        <v/>
      </c>
    </row>
    <row r="52">
      <c r="C52" s="17" t="n">
        <v>-15</v>
      </c>
      <c r="D52" s="18">
        <f>E22/((Обработка!B5+Обработка!C11)*4)*1000000</f>
        <v/>
      </c>
      <c r="E52" s="7">
        <f>F22/((Обработка!C5+Обработка!B11)*4)*1000000</f>
        <v/>
      </c>
      <c r="F52" s="8">
        <f>G22/((Обработка!D5+Обработка!D11)*4)*1000000</f>
        <v/>
      </c>
    </row>
    <row r="53">
      <c r="C53" s="17" t="n">
        <v>0</v>
      </c>
      <c r="D53" s="18">
        <f>E23/((Обработка!B6+Обработка!C12)*4)*1000000</f>
        <v/>
      </c>
      <c r="E53" s="7">
        <f>F23/((Обработка!C6+Обработка!B12)*4)*1000000</f>
        <v/>
      </c>
      <c r="F53" s="8">
        <f>G23/((Обработка!D6+Обработка!D12)*4)*1000000</f>
        <v/>
      </c>
    </row>
    <row r="54">
      <c r="C54" s="17" t="n">
        <v>8</v>
      </c>
      <c r="D54" s="18">
        <f>E24/((Обработка!B7+Обработка!C13)*4)*1000000</f>
        <v/>
      </c>
      <c r="E54" s="7">
        <f>F24/((Обработка!C7+Обработка!B13)*4)*1000000</f>
        <v/>
      </c>
      <c r="F54" s="8">
        <f>G24/((Обработка!D7+Обработка!D13)*4)*1000000</f>
        <v/>
      </c>
    </row>
    <row r="55">
      <c r="C55" s="17" t="n">
        <v>15</v>
      </c>
      <c r="D55" s="18">
        <f>E25/((Обработка!B8+Обработка!C14)*4)*1000000</f>
        <v/>
      </c>
      <c r="E55" s="7">
        <f>F25/((Обработка!C8+Обработка!B14)*4)*1000000</f>
        <v/>
      </c>
      <c r="F55" s="8">
        <f>G25/((Обработка!D8+Обработка!D14)*4)*1000000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Опарин Максим Витальевич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2022-11-16T10:12:16Z</dcterms:modified>
  <cp:lastModifiedBy>Опарин Максим Витальевич</cp:lastModifiedBy>
</cp:coreProperties>
</file>