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OparinMV\Documents\GitHub\GZ\"/>
    </mc:Choice>
  </mc:AlternateContent>
  <xr:revisionPtr revIDLastSave="0" documentId="13_ncr:1_{30C4F59E-D563-4AA3-9A24-219D8AA4D48B}" xr6:coauthVersionLast="47" xr6:coauthVersionMax="47" xr10:uidLastSave="{00000000-0000-0000-0000-000000000000}"/>
  <bookViews>
    <workbookView xWindow="-120" yWindow="-120" windowWidth="29040" windowHeight="15840" firstSheet="1" activeTab="8" xr2:uid="{00000000-000D-0000-FFFF-FFFF00000000}"/>
  </bookViews>
  <sheets>
    <sheet name="Зарядка" sheetId="1" r:id="rId1"/>
    <sheet name="Разрядка" sheetId="2" r:id="rId2"/>
    <sheet name="нетаккум" sheetId="3" r:id="rId3"/>
    <sheet name="Максимум" sheetId="4" r:id="rId4"/>
    <sheet name="Минимум" sheetId="5" r:id="rId5"/>
    <sheet name="Максимуматм" sheetId="6" r:id="rId6"/>
    <sheet name="Минимуматм" sheetId="7" r:id="rId7"/>
    <sheet name="Обработка" sheetId="8" r:id="rId8"/>
    <sheet name="Деньги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9" l="1"/>
  <c r="G23" i="9"/>
  <c r="G24" i="9"/>
  <c r="G25" i="9"/>
  <c r="G21" i="9"/>
  <c r="E22" i="9"/>
  <c r="E23" i="9"/>
  <c r="E24" i="9"/>
  <c r="E25" i="9"/>
  <c r="E21" i="9"/>
  <c r="F22" i="9"/>
  <c r="F23" i="9"/>
  <c r="F24" i="9"/>
  <c r="F25" i="9"/>
  <c r="F21" i="9"/>
  <c r="K13" i="9"/>
  <c r="K14" i="9"/>
  <c r="K15" i="9"/>
  <c r="K16" i="9"/>
  <c r="K12" i="9"/>
  <c r="J12" i="9"/>
  <c r="J13" i="9"/>
  <c r="J14" i="9"/>
  <c r="J15" i="9"/>
  <c r="J16" i="9"/>
  <c r="G14" i="9"/>
  <c r="G15" i="9"/>
  <c r="G16" i="9"/>
  <c r="G12" i="9"/>
  <c r="G13" i="9"/>
  <c r="F13" i="9"/>
  <c r="F14" i="9"/>
  <c r="F15" i="9"/>
  <c r="F16" i="9"/>
  <c r="F12" i="9"/>
  <c r="I13" i="9"/>
  <c r="I14" i="9"/>
  <c r="I15" i="9"/>
  <c r="I16" i="9"/>
  <c r="I12" i="9"/>
  <c r="E13" i="9"/>
  <c r="E14" i="9"/>
  <c r="E15" i="9"/>
  <c r="E16" i="9"/>
  <c r="E12" i="9"/>
  <c r="K74" i="8"/>
  <c r="K75" i="8"/>
  <c r="K76" i="8"/>
  <c r="K77" i="8"/>
  <c r="K73" i="8"/>
  <c r="J74" i="8"/>
  <c r="J75" i="8"/>
  <c r="J76" i="8"/>
  <c r="J77" i="8"/>
  <c r="J73" i="8"/>
  <c r="I74" i="8"/>
  <c r="I75" i="8"/>
  <c r="I76" i="8"/>
  <c r="I77" i="8"/>
  <c r="I73" i="8"/>
  <c r="C5" i="9"/>
  <c r="C6" i="9"/>
  <c r="C7" i="9"/>
  <c r="C8" i="9"/>
  <c r="C4" i="9"/>
  <c r="B5" i="9"/>
  <c r="B6" i="9"/>
  <c r="B7" i="9"/>
  <c r="B8" i="9"/>
  <c r="B4" i="9"/>
  <c r="D4" i="9"/>
  <c r="B16" i="9"/>
  <c r="E86" i="8" l="1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67" i="8"/>
  <c r="B67" i="8"/>
  <c r="E66" i="8"/>
  <c r="B66" i="8"/>
  <c r="E65" i="8"/>
  <c r="B65" i="8"/>
  <c r="E64" i="8"/>
  <c r="B64" i="8"/>
  <c r="E63" i="8"/>
  <c r="B63" i="8"/>
  <c r="E62" i="8"/>
  <c r="B62" i="8"/>
  <c r="E61" i="8"/>
  <c r="B61" i="8"/>
  <c r="E60" i="8"/>
  <c r="B60" i="8"/>
  <c r="E59" i="8"/>
  <c r="B59" i="8"/>
  <c r="E58" i="8"/>
  <c r="B58" i="8"/>
  <c r="E57" i="8"/>
  <c r="B57" i="8"/>
  <c r="E56" i="8"/>
  <c r="B56" i="8"/>
  <c r="E55" i="8"/>
  <c r="B55" i="8"/>
  <c r="E54" i="8"/>
  <c r="B54" i="8"/>
  <c r="E53" i="8"/>
  <c r="B53" i="8"/>
  <c r="I26" i="8"/>
  <c r="H26" i="8"/>
  <c r="G26" i="8"/>
  <c r="D26" i="8"/>
  <c r="E26" i="8" s="1"/>
  <c r="C26" i="8"/>
  <c r="F26" i="8" s="1"/>
  <c r="B26" i="8"/>
  <c r="I25" i="8"/>
  <c r="H25" i="8"/>
  <c r="G25" i="8"/>
  <c r="E25" i="8"/>
  <c r="D25" i="8"/>
  <c r="F25" i="8" s="1"/>
  <c r="C25" i="8"/>
  <c r="B25" i="8"/>
  <c r="I24" i="8"/>
  <c r="H24" i="8"/>
  <c r="G24" i="8"/>
  <c r="D24" i="8"/>
  <c r="C24" i="8"/>
  <c r="F24" i="8" s="1"/>
  <c r="B24" i="8"/>
  <c r="E24" i="8" s="1"/>
  <c r="I23" i="8"/>
  <c r="H23" i="8"/>
  <c r="G23" i="8"/>
  <c r="D23" i="8"/>
  <c r="E23" i="8" s="1"/>
  <c r="C23" i="8"/>
  <c r="F23" i="8" s="1"/>
  <c r="B23" i="8"/>
  <c r="I22" i="8"/>
  <c r="H22" i="8"/>
  <c r="G22" i="8"/>
  <c r="E22" i="8"/>
  <c r="D22" i="8"/>
  <c r="F22" i="8" s="1"/>
  <c r="C22" i="8"/>
  <c r="B22" i="8"/>
  <c r="D20" i="8"/>
  <c r="F20" i="8" s="1"/>
  <c r="C20" i="8"/>
  <c r="B20" i="8"/>
  <c r="D19" i="8"/>
  <c r="C19" i="8"/>
  <c r="F19" i="8" s="1"/>
  <c r="B19" i="8"/>
  <c r="E19" i="8" s="1"/>
  <c r="D18" i="8"/>
  <c r="C18" i="8"/>
  <c r="F18" i="8" s="1"/>
  <c r="B18" i="8"/>
  <c r="E18" i="8" s="1"/>
  <c r="D17" i="8"/>
  <c r="C17" i="8"/>
  <c r="F17" i="8" s="1"/>
  <c r="B17" i="8"/>
  <c r="E17" i="8" s="1"/>
  <c r="F16" i="8"/>
  <c r="E16" i="8"/>
  <c r="D16" i="8"/>
  <c r="C16" i="8"/>
  <c r="B16" i="8"/>
  <c r="I14" i="8"/>
  <c r="H14" i="8"/>
  <c r="G14" i="8"/>
  <c r="D14" i="8"/>
  <c r="K8" i="9" s="1"/>
  <c r="C14" i="8"/>
  <c r="J8" i="9" s="1"/>
  <c r="B14" i="8"/>
  <c r="I8" i="9" s="1"/>
  <c r="I13" i="8"/>
  <c r="H13" i="8"/>
  <c r="G13" i="8"/>
  <c r="D13" i="8"/>
  <c r="E13" i="8" s="1"/>
  <c r="C13" i="8"/>
  <c r="F13" i="8" s="1"/>
  <c r="B13" i="8"/>
  <c r="I7" i="9" s="1"/>
  <c r="I12" i="8"/>
  <c r="H12" i="8"/>
  <c r="G12" i="8"/>
  <c r="F12" i="8"/>
  <c r="E12" i="8"/>
  <c r="D12" i="8"/>
  <c r="K6" i="9" s="1"/>
  <c r="C12" i="8"/>
  <c r="J6" i="9" s="1"/>
  <c r="B12" i="8"/>
  <c r="I6" i="9" s="1"/>
  <c r="I11" i="8"/>
  <c r="H11" i="8"/>
  <c r="G11" i="8"/>
  <c r="D11" i="8"/>
  <c r="K5" i="9" s="1"/>
  <c r="C11" i="8"/>
  <c r="J5" i="9" s="1"/>
  <c r="B11" i="8"/>
  <c r="I5" i="9" s="1"/>
  <c r="I10" i="8"/>
  <c r="H10" i="8"/>
  <c r="G10" i="8"/>
  <c r="D10" i="8"/>
  <c r="E10" i="8" s="1"/>
  <c r="C10" i="8"/>
  <c r="F10" i="8" s="1"/>
  <c r="B10" i="8"/>
  <c r="I4" i="9" s="1"/>
  <c r="D8" i="8"/>
  <c r="G8" i="9" s="1"/>
  <c r="C8" i="8"/>
  <c r="F8" i="8" s="1"/>
  <c r="B8" i="8"/>
  <c r="E8" i="8" s="1"/>
  <c r="D7" i="8"/>
  <c r="G7" i="9" s="1"/>
  <c r="C7" i="8"/>
  <c r="F7" i="8" s="1"/>
  <c r="B7" i="8"/>
  <c r="E7" i="8" s="1"/>
  <c r="F6" i="8"/>
  <c r="D6" i="8"/>
  <c r="G6" i="9" s="1"/>
  <c r="C6" i="8"/>
  <c r="F6" i="9" s="1"/>
  <c r="B6" i="8"/>
  <c r="E6" i="8" s="1"/>
  <c r="F5" i="8"/>
  <c r="E5" i="8"/>
  <c r="D5" i="8"/>
  <c r="G5" i="9" s="1"/>
  <c r="C5" i="8"/>
  <c r="F5" i="9" s="1"/>
  <c r="B5" i="8"/>
  <c r="E5" i="9" s="1"/>
  <c r="D4" i="8"/>
  <c r="E4" i="8" s="1"/>
  <c r="C4" i="8"/>
  <c r="F4" i="9" s="1"/>
  <c r="B4" i="8"/>
  <c r="E4" i="9" s="1"/>
  <c r="N5" i="9" l="1"/>
  <c r="M5" i="9"/>
  <c r="O6" i="9"/>
  <c r="S6" i="9" s="1"/>
  <c r="O5" i="9"/>
  <c r="S5" i="9" s="1"/>
  <c r="N4" i="9"/>
  <c r="N6" i="9"/>
  <c r="O8" i="9"/>
  <c r="S8" i="9" s="1"/>
  <c r="E6" i="9"/>
  <c r="M6" i="9" s="1"/>
  <c r="E7" i="9"/>
  <c r="E8" i="9"/>
  <c r="M8" i="9" s="1"/>
  <c r="F7" i="9"/>
  <c r="N7" i="9" s="1"/>
  <c r="F8" i="9"/>
  <c r="N8" i="9" s="1"/>
  <c r="R8" i="9" s="1"/>
  <c r="E11" i="8"/>
  <c r="G4" i="9"/>
  <c r="E14" i="8"/>
  <c r="F11" i="8"/>
  <c r="F14" i="8"/>
  <c r="J4" i="9"/>
  <c r="M4" i="9" s="1"/>
  <c r="J7" i="9"/>
  <c r="K4" i="9"/>
  <c r="K7" i="9"/>
  <c r="O7" i="9" s="1"/>
  <c r="S7" i="9" s="1"/>
  <c r="F4" i="8"/>
  <c r="E20" i="8"/>
  <c r="Q6" i="9" l="1"/>
  <c r="R6" i="9"/>
  <c r="O4" i="9"/>
  <c r="S4" i="9" s="1"/>
  <c r="Q5" i="9"/>
  <c r="R5" i="9"/>
  <c r="R7" i="9"/>
  <c r="Q8" i="9"/>
  <c r="M7" i="9"/>
  <c r="Q7" i="9" s="1"/>
  <c r="R4" i="9" l="1"/>
  <c r="Q4" i="9"/>
</calcChain>
</file>

<file path=xl/sharedStrings.xml><?xml version="1.0" encoding="utf-8"?>
<sst xmlns="http://schemas.openxmlformats.org/spreadsheetml/2006/main" count="196" uniqueCount="69">
  <si>
    <t>T_air</t>
  </si>
  <si>
    <t>n_GTU</t>
  </si>
  <si>
    <t>GTU</t>
  </si>
  <si>
    <t>GTU_KPD</t>
  </si>
  <si>
    <t>Turbine</t>
  </si>
  <si>
    <t>KN</t>
  </si>
  <si>
    <t>DK</t>
  </si>
  <si>
    <t>PEN</t>
  </si>
  <si>
    <t>Turbine_Qt</t>
  </si>
  <si>
    <t>ASW_Qt</t>
  </si>
  <si>
    <t>М</t>
  </si>
  <si>
    <t>ASW_bull</t>
  </si>
  <si>
    <t>Delta_P_Diafragma</t>
  </si>
  <si>
    <t>INKOND</t>
  </si>
  <si>
    <t>Бак аккумулятор под давлением</t>
  </si>
  <si>
    <t>бак цилиндрический D=6 H= 10 kol-vo = 2</t>
  </si>
  <si>
    <t>Суммарная мощность НЕТТО энергоблоков</t>
  </si>
  <si>
    <t>День (нагрузка номинальная 100%)</t>
  </si>
  <si>
    <t>t air, C</t>
  </si>
  <si>
    <t>зарядка, МВт</t>
  </si>
  <si>
    <t>разрядка, МВт</t>
  </si>
  <si>
    <t>нет аккум, МВт</t>
  </si>
  <si>
    <t>разность зарядка-нетаккум, МВт</t>
  </si>
  <si>
    <t>разность разрядка-нетаккум, МВт</t>
  </si>
  <si>
    <t>Нагрузка,%</t>
  </si>
  <si>
    <t>Ночь (нагрузка минимальная)</t>
  </si>
  <si>
    <t>Нагрузка зарядки ,%</t>
  </si>
  <si>
    <t>Нагрузка разрядки,%</t>
  </si>
  <si>
    <t>Нагрузка без аккум,%</t>
  </si>
  <si>
    <t>Бак аккумулятор атмосферный</t>
  </si>
  <si>
    <t>погрешность вычислений бака под давлением</t>
  </si>
  <si>
    <t>Погрешность Минимум-максимум теплофикационная мощность турбины, %</t>
  </si>
  <si>
    <t>атмосферный тип,%</t>
  </si>
  <si>
    <t>Нет аккум</t>
  </si>
  <si>
    <t>зарядка</t>
  </si>
  <si>
    <t>Разрядка</t>
  </si>
  <si>
    <t>Qнр</t>
  </si>
  <si>
    <t>Расход топлива г/квт*ч</t>
  </si>
  <si>
    <t>день</t>
  </si>
  <si>
    <t>ночь</t>
  </si>
  <si>
    <t>То что скинет Дима (ОБНОВИТЬ)</t>
  </si>
  <si>
    <t xml:space="preserve">Результаты </t>
  </si>
  <si>
    <t>Прибыль в рублях, млн руб</t>
  </si>
  <si>
    <t>Прибыль в процентах относительно без аккум</t>
  </si>
  <si>
    <t xml:space="preserve">Прибыль от продажи электроэнергии в пик </t>
  </si>
  <si>
    <t>Прибыль от продажи электроэнергии в провал</t>
  </si>
  <si>
    <t>Днем- зарядка, ночью-разрядка</t>
  </si>
  <si>
    <t>Днем- разрядка, ночью-зарядка</t>
  </si>
  <si>
    <t xml:space="preserve">Без аккум </t>
  </si>
  <si>
    <t>Т</t>
  </si>
  <si>
    <t>Пик</t>
  </si>
  <si>
    <t>Провал</t>
  </si>
  <si>
    <t>Аккум зарядка</t>
  </si>
  <si>
    <t>Аккум разрядка</t>
  </si>
  <si>
    <t>Без Аккум</t>
  </si>
  <si>
    <r>
      <t>2,920684582141670E-05x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- 1,817632666623050E-04x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- 1,464067050969310E-02x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+ 4,667237990612450E-01x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+ 5,024806964265030E-01x + 1,536443136672040E+03</t>
    </r>
  </si>
  <si>
    <t>провал</t>
  </si>
  <si>
    <r>
      <t>-3,843671881309520E-05x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+ 1,452674024182700E-05x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+ 2,559162832808860E-02x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+ 4,935307632601750E-03x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- 4,816976534850370E+00x + 8,551048550043700E+02</t>
    </r>
  </si>
  <si>
    <t>Средняя мощность</t>
  </si>
  <si>
    <t>день разрядка-ноч-разрядка</t>
  </si>
  <si>
    <t>ночь разрядка-день-зарядка</t>
  </si>
  <si>
    <t>без аккум</t>
  </si>
  <si>
    <t>1000 м3</t>
  </si>
  <si>
    <t>Маржинальная прибыль</t>
  </si>
  <si>
    <t>доход от продажи ээ - расходы на топливо</t>
  </si>
  <si>
    <t>цена топлива</t>
  </si>
  <si>
    <t>Зарядка день-разрядка ночь</t>
  </si>
  <si>
    <t>Зарядка ночь разрядка день</t>
  </si>
  <si>
    <t>Без аккум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</si>
</sst>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horizontal="center" wrapText="1"/>
    </xf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0" borderId="3" xfId="0" applyBorder="1"/>
    <xf numFmtId="0" fontId="4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под давлением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Обработка!$E$4:$E$8</c:f>
              <c:numCache>
                <c:formatCode>General</c:formatCode>
                <c:ptCount val="5"/>
                <c:pt idx="0">
                  <c:v>-0.33930000000000859</c:v>
                </c:pt>
                <c:pt idx="1">
                  <c:v>-0.21549999999999159</c:v>
                </c:pt>
                <c:pt idx="2">
                  <c:v>-0.22479999999998768</c:v>
                </c:pt>
                <c:pt idx="3">
                  <c:v>-9.5099999999973761E-2</c:v>
                </c:pt>
                <c:pt idx="4">
                  <c:v>-9.7099999999983311E-2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2-4D6F-B7EF-8303AC7344C8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Обработка!$E$10:$E$14</c:f>
              <c:numCache>
                <c:formatCode>General</c:formatCode>
                <c:ptCount val="5"/>
                <c:pt idx="0">
                  <c:v>6.8606000000000051</c:v>
                </c:pt>
                <c:pt idx="1">
                  <c:v>7.7659000000000162</c:v>
                </c:pt>
                <c:pt idx="2">
                  <c:v>7.1915999999999656</c:v>
                </c:pt>
                <c:pt idx="3">
                  <c:v>6.7913000000000068</c:v>
                </c:pt>
                <c:pt idx="4">
                  <c:v>6.7092999999999847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2-4D6F-B7EF-8303AC7344C8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Обработка!$F$4:$F$8</c:f>
              <c:numCache>
                <c:formatCode>General</c:formatCode>
                <c:ptCount val="5"/>
                <c:pt idx="0">
                  <c:v>0.24889999999999191</c:v>
                </c:pt>
                <c:pt idx="1">
                  <c:v>0.180499999999995</c:v>
                </c:pt>
                <c:pt idx="2">
                  <c:v>0.24480000000002633</c:v>
                </c:pt>
                <c:pt idx="3">
                  <c:v>0.15570000000002437</c:v>
                </c:pt>
                <c:pt idx="4">
                  <c:v>0.15160000000003038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02-4D6F-B7EF-8303AC7344C8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Обработка!$F$10:$F$14</c:f>
              <c:numCache>
                <c:formatCode>General</c:formatCode>
                <c:ptCount val="5"/>
                <c:pt idx="0">
                  <c:v>-5.4775000000000205</c:v>
                </c:pt>
                <c:pt idx="1">
                  <c:v>-7.0910999999999831</c:v>
                </c:pt>
                <c:pt idx="2">
                  <c:v>-6.7091000000000065</c:v>
                </c:pt>
                <c:pt idx="3">
                  <c:v>-6.3500999999999976</c:v>
                </c:pt>
                <c:pt idx="4">
                  <c:v>-6.3013000000000261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02-4D6F-B7EF-8303AC73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баки</a:t>
            </a:r>
            <a:r>
              <a:rPr lang="ru-RU" baseline="0"/>
              <a:t> атмосферные</a:t>
            </a:r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6535100560831788"/>
          <c:h val="0.65997995972102341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Обработка!$E$16:$E$20</c:f>
              <c:numCache>
                <c:formatCode>General</c:formatCode>
                <c:ptCount val="5"/>
                <c:pt idx="0">
                  <c:v>-0.38130000000003861</c:v>
                </c:pt>
                <c:pt idx="1">
                  <c:v>-0.23140000000000782</c:v>
                </c:pt>
                <c:pt idx="2">
                  <c:v>-0.25020000000000664</c:v>
                </c:pt>
                <c:pt idx="3">
                  <c:v>-9.7599999999971487E-2</c:v>
                </c:pt>
                <c:pt idx="4">
                  <c:v>-9.7099999999954889E-2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0-4A14-90BF-57163EBDE0CF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Обработка!$E$22:$E$26</c:f>
              <c:numCache>
                <c:formatCode>General</c:formatCode>
                <c:ptCount val="5"/>
                <c:pt idx="0">
                  <c:v>4.5923999999999978</c:v>
                </c:pt>
                <c:pt idx="1">
                  <c:v>5.919700000000006</c:v>
                </c:pt>
                <c:pt idx="2">
                  <c:v>7.052599999999984</c:v>
                </c:pt>
                <c:pt idx="3">
                  <c:v>6.8056000000000267</c:v>
                </c:pt>
                <c:pt idx="4">
                  <c:v>6.716700000000003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0-4A14-90BF-57163EBDE0CF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Обработка!$F$16:$F$20</c:f>
              <c:numCache>
                <c:formatCode>General</c:formatCode>
                <c:ptCount val="5"/>
                <c:pt idx="0">
                  <c:v>-0.1214000000000226</c:v>
                </c:pt>
                <c:pt idx="1">
                  <c:v>-1.3900000000006685E-2</c:v>
                </c:pt>
                <c:pt idx="2">
                  <c:v>0.24130000000002383</c:v>
                </c:pt>
                <c:pt idx="3">
                  <c:v>0.15360000000001151</c:v>
                </c:pt>
                <c:pt idx="4">
                  <c:v>0.15330000000000155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80-4A14-90BF-57163EBDE0CF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Обработка!$F$22:$F$26</c:f>
              <c:numCache>
                <c:formatCode>General</c:formatCode>
                <c:ptCount val="5"/>
                <c:pt idx="0">
                  <c:v>-2.9740999999999644</c:v>
                </c:pt>
                <c:pt idx="1">
                  <c:v>-5.0372999999999877</c:v>
                </c:pt>
                <c:pt idx="2">
                  <c:v>-6.5086000000000297</c:v>
                </c:pt>
                <c:pt idx="3">
                  <c:v>-6.3324999999999818</c:v>
                </c:pt>
                <c:pt idx="4">
                  <c:v>-6.276600000000002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80-4A14-90BF-57163EBD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Разность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мощностей с учетом </a:t>
                </a:r>
                <a:r>
                  <a:rPr lang="ru-RU" sz="1200" b="0" i="0" strike="noStrike" baseline="0"/>
                  <a:t>и без учета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аккумулирования , МВт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599518810148732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041010498687664"/>
          <c:w val="0.88560147724603566"/>
          <c:h val="0.192723826188393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70845311167104863"/>
        </c:manualLayout>
      </c:layout>
      <c:scatterChart>
        <c:scatterStyle val="smoothMarker"/>
        <c:varyColors val="0"/>
        <c:ser>
          <c:idx val="0"/>
          <c:order val="0"/>
          <c:tx>
            <c:v>зарядка день</c:v>
          </c:tx>
          <c:spPr>
            <a:ln w="19050" cap="rnd" cmpd="sng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206.369</c:v>
                </c:pt>
                <c:pt idx="1">
                  <c:v>211.15780000000001</c:v>
                </c:pt>
                <c:pt idx="2">
                  <c:v>215.78800000000001</c:v>
                </c:pt>
                <c:pt idx="3">
                  <c:v>207.65010000000001</c:v>
                </c:pt>
                <c:pt idx="4">
                  <c:v>200.8723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D-4179-97EC-45BDC3C66C6A}"/>
            </c:ext>
          </c:extLst>
        </c:ser>
        <c:ser>
          <c:idx val="1"/>
          <c:order val="1"/>
          <c:tx>
            <c:v>зарядка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183.33939999999998</c:v>
                </c:pt>
                <c:pt idx="1">
                  <c:v>208.1131</c:v>
                </c:pt>
                <c:pt idx="2">
                  <c:v>208.45469999999997</c:v>
                </c:pt>
                <c:pt idx="3">
                  <c:v>200.5369</c:v>
                </c:pt>
                <c:pt idx="4">
                  <c:v>194.25699999999998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ED-4179-97EC-45BDC3C66C6A}"/>
            </c:ext>
          </c:extLst>
        </c:ser>
        <c:ser>
          <c:idx val="2"/>
          <c:order val="2"/>
          <c:tx>
            <c:v>разрядка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206.9572</c:v>
                </c:pt>
                <c:pt idx="1">
                  <c:v>211.5538</c:v>
                </c:pt>
                <c:pt idx="2">
                  <c:v>216.25760000000002</c:v>
                </c:pt>
                <c:pt idx="3">
                  <c:v>207.90090000000001</c:v>
                </c:pt>
                <c:pt idx="4">
                  <c:v>201.12100000000001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D-4179-97EC-45BDC3C66C6A}"/>
            </c:ext>
          </c:extLst>
        </c:ser>
        <c:ser>
          <c:idx val="3"/>
          <c:order val="3"/>
          <c:tx>
            <c:v>разрядка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171.00129999999996</c:v>
                </c:pt>
                <c:pt idx="1">
                  <c:v>193.2561</c:v>
                </c:pt>
                <c:pt idx="2">
                  <c:v>194.554</c:v>
                </c:pt>
                <c:pt idx="3">
                  <c:v>187.3955</c:v>
                </c:pt>
                <c:pt idx="4">
                  <c:v>181.24639999999997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D-4179-97EC-45BDC3C66C6A}"/>
            </c:ext>
          </c:extLst>
        </c:ser>
        <c:ser>
          <c:idx val="4"/>
          <c:order val="4"/>
          <c:tx>
            <c:v>Без СА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206.70830000000001</c:v>
                </c:pt>
                <c:pt idx="1">
                  <c:v>211.3733</c:v>
                </c:pt>
                <c:pt idx="2">
                  <c:v>216.0128</c:v>
                </c:pt>
                <c:pt idx="3">
                  <c:v>207.74519999999998</c:v>
                </c:pt>
                <c:pt idx="4">
                  <c:v>200.96939999999998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ED-4179-97EC-45BDC3C66C6A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Обработка!$D$10:$D$14</c:f>
              <c:numCache>
                <c:formatCode>General</c:formatCode>
                <c:ptCount val="5"/>
                <c:pt idx="0">
                  <c:v>176.47879999999998</c:v>
                </c:pt>
                <c:pt idx="1">
                  <c:v>200.34719999999999</c:v>
                </c:pt>
                <c:pt idx="2">
                  <c:v>201.26310000000001</c:v>
                </c:pt>
                <c:pt idx="3">
                  <c:v>193.7456</c:v>
                </c:pt>
                <c:pt idx="4">
                  <c:v>187.54769999999999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ED-4179-97EC-45BDC3C6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 НЕТТО , МВт</a:t>
                </a:r>
              </a:p>
            </c:rich>
          </c:tx>
          <c:layout>
            <c:manualLayout>
              <c:xMode val="edge"/>
              <c:yMode val="edge"/>
              <c:x val="3.0822159714990183E-2"/>
              <c:y val="0.23026575682839898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913575316835188E-2"/>
          <c:y val="0.88758276871325137"/>
          <c:w val="0.91954109408299656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Обработка!$C$4:$C$8</c:f>
              <c:numCache>
                <c:formatCode>General</c:formatCode>
                <c:ptCount val="5"/>
                <c:pt idx="0">
                  <c:v>206.9572</c:v>
                </c:pt>
                <c:pt idx="1">
                  <c:v>211.5538</c:v>
                </c:pt>
                <c:pt idx="2">
                  <c:v>216.25760000000002</c:v>
                </c:pt>
                <c:pt idx="3">
                  <c:v>207.90090000000001</c:v>
                </c:pt>
                <c:pt idx="4">
                  <c:v>201.12100000000001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2-447B-9947-C1F77BB93AA9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Обработка!$C$10:$C$14</c:f>
              <c:numCache>
                <c:formatCode>General</c:formatCode>
                <c:ptCount val="5"/>
                <c:pt idx="0">
                  <c:v>171.00129999999996</c:v>
                </c:pt>
                <c:pt idx="1">
                  <c:v>193.2561</c:v>
                </c:pt>
                <c:pt idx="2">
                  <c:v>194.554</c:v>
                </c:pt>
                <c:pt idx="3">
                  <c:v>187.3955</c:v>
                </c:pt>
                <c:pt idx="4">
                  <c:v>181.24639999999997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42-447B-9947-C1F77BB93AA9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206.70830000000001</c:v>
                </c:pt>
                <c:pt idx="1">
                  <c:v>211.3733</c:v>
                </c:pt>
                <c:pt idx="2">
                  <c:v>216.0128</c:v>
                </c:pt>
                <c:pt idx="3">
                  <c:v>207.74519999999998</c:v>
                </c:pt>
                <c:pt idx="4">
                  <c:v>200.96939999999998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42-447B-9947-C1F77BB93AA9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Обработка!$C$22:$C$26</c:f>
              <c:numCache>
                <c:formatCode>General</c:formatCode>
                <c:ptCount val="5"/>
                <c:pt idx="0">
                  <c:v>173.50470000000001</c:v>
                </c:pt>
                <c:pt idx="1">
                  <c:v>195.3099</c:v>
                </c:pt>
                <c:pt idx="2">
                  <c:v>194.75449999999998</c:v>
                </c:pt>
                <c:pt idx="3">
                  <c:v>187.41310000000001</c:v>
                </c:pt>
                <c:pt idx="4">
                  <c:v>181.27109999999999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42-447B-9947-C1F77BB93AA9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Обработка!$C$16:$C$20</c:f>
              <c:numCache>
                <c:formatCode>General</c:formatCode>
                <c:ptCount val="5"/>
                <c:pt idx="0">
                  <c:v>206.58689999999999</c:v>
                </c:pt>
                <c:pt idx="1">
                  <c:v>211.35939999999999</c:v>
                </c:pt>
                <c:pt idx="2">
                  <c:v>216.25410000000002</c:v>
                </c:pt>
                <c:pt idx="3">
                  <c:v>207.89879999999999</c:v>
                </c:pt>
                <c:pt idx="4">
                  <c:v>201.12269999999998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42-447B-9947-C1F77BB93AA9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176.47879999999998</c:v>
                </c:pt>
                <c:pt idx="1">
                  <c:v>200.34719999999999</c:v>
                </c:pt>
                <c:pt idx="2">
                  <c:v>201.26310000000001</c:v>
                </c:pt>
                <c:pt idx="3">
                  <c:v>193.7456</c:v>
                </c:pt>
                <c:pt idx="4">
                  <c:v>187.54769999999999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42-447B-9947-C1F77BB9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р</a:t>
                </a: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азрядке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1150660845635607"/>
        </c:manualLayout>
      </c:layout>
      <c:scatterChart>
        <c:scatterStyle val="smoothMarker"/>
        <c:varyColors val="0"/>
        <c:ser>
          <c:idx val="0"/>
          <c:order val="0"/>
          <c:tx>
            <c:v>С СА под давлением день</c:v>
          </c:tx>
          <c:spPr>
            <a:ln w="19050" cap="rnd">
              <a:solidFill>
                <a:srgbClr val="FF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Обработка!$B$4:$B$8</c:f>
              <c:numCache>
                <c:formatCode>General</c:formatCode>
                <c:ptCount val="5"/>
                <c:pt idx="0">
                  <c:v>206.369</c:v>
                </c:pt>
                <c:pt idx="1">
                  <c:v>211.15780000000001</c:v>
                </c:pt>
                <c:pt idx="2">
                  <c:v>215.78800000000001</c:v>
                </c:pt>
                <c:pt idx="3">
                  <c:v>207.65010000000001</c:v>
                </c:pt>
                <c:pt idx="4">
                  <c:v>200.8723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F-46A2-A3C0-BBE284606764}"/>
            </c:ext>
          </c:extLst>
        </c:ser>
        <c:ser>
          <c:idx val="1"/>
          <c:order val="1"/>
          <c:tx>
            <c:v>С СА под давлением ночь</c:v>
          </c:tx>
          <c:spPr>
            <a:ln w="19050" cap="rnd">
              <a:solidFill>
                <a:schemeClr val="accent1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Обработка!$B$10:$B$14</c:f>
              <c:numCache>
                <c:formatCode>General</c:formatCode>
                <c:ptCount val="5"/>
                <c:pt idx="0">
                  <c:v>183.33939999999998</c:v>
                </c:pt>
                <c:pt idx="1">
                  <c:v>208.1131</c:v>
                </c:pt>
                <c:pt idx="2">
                  <c:v>208.45469999999997</c:v>
                </c:pt>
                <c:pt idx="3">
                  <c:v>200.5369</c:v>
                </c:pt>
                <c:pt idx="4">
                  <c:v>194.25699999999998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FF-46A2-A3C0-BBE284606764}"/>
            </c:ext>
          </c:extLst>
        </c:ser>
        <c:ser>
          <c:idx val="2"/>
          <c:order val="2"/>
          <c:tx>
            <c:v>Без СА день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Обработка!$A$4:$A$8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Обработка!$D$4:$D$8</c:f>
              <c:numCache>
                <c:formatCode>General</c:formatCode>
                <c:ptCount val="5"/>
                <c:pt idx="0">
                  <c:v>206.70830000000001</c:v>
                </c:pt>
                <c:pt idx="1">
                  <c:v>211.3733</c:v>
                </c:pt>
                <c:pt idx="2">
                  <c:v>216.0128</c:v>
                </c:pt>
                <c:pt idx="3">
                  <c:v>207.74519999999998</c:v>
                </c:pt>
                <c:pt idx="4">
                  <c:v>200.96939999999998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FF-46A2-A3C0-BBE284606764}"/>
            </c:ext>
          </c:extLst>
        </c:ser>
        <c:ser>
          <c:idx val="3"/>
          <c:order val="3"/>
          <c:tx>
            <c:v>С СА атм типа ночь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Обработка!$B$22:$B$26</c:f>
              <c:numCache>
                <c:formatCode>General</c:formatCode>
                <c:ptCount val="5"/>
                <c:pt idx="0">
                  <c:v>181.07119999999998</c:v>
                </c:pt>
                <c:pt idx="1">
                  <c:v>206.26689999999999</c:v>
                </c:pt>
                <c:pt idx="2">
                  <c:v>208.31569999999999</c:v>
                </c:pt>
                <c:pt idx="3">
                  <c:v>200.55120000000002</c:v>
                </c:pt>
                <c:pt idx="4">
                  <c:v>194.26439999999999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FF-46A2-A3C0-BBE284606764}"/>
            </c:ext>
          </c:extLst>
        </c:ser>
        <c:ser>
          <c:idx val="4"/>
          <c:order val="4"/>
          <c:tx>
            <c:v>с СА атм типа день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Обработка!$A$10:$A$14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Обработка!$B$16:$B$20</c:f>
              <c:numCache>
                <c:formatCode>General</c:formatCode>
                <c:ptCount val="5"/>
                <c:pt idx="0">
                  <c:v>206.32699999999997</c:v>
                </c:pt>
                <c:pt idx="1">
                  <c:v>211.14189999999999</c:v>
                </c:pt>
                <c:pt idx="2">
                  <c:v>215.76259999999999</c:v>
                </c:pt>
                <c:pt idx="3">
                  <c:v>207.64760000000001</c:v>
                </c:pt>
                <c:pt idx="4">
                  <c:v>200.87230000000002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FF-46A2-A3C0-BBE284606764}"/>
            </c:ext>
          </c:extLst>
        </c:ser>
        <c:ser>
          <c:idx val="5"/>
          <c:order val="5"/>
          <c:tx>
            <c:v>Без СА ночь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Обработка!$A$22:$A$26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Обработка!$D$22:$D$26</c:f>
              <c:numCache>
                <c:formatCode>General</c:formatCode>
                <c:ptCount val="5"/>
                <c:pt idx="0">
                  <c:v>176.47879999999998</c:v>
                </c:pt>
                <c:pt idx="1">
                  <c:v>200.34719999999999</c:v>
                </c:pt>
                <c:pt idx="2">
                  <c:v>201.26310000000001</c:v>
                </c:pt>
                <c:pt idx="3">
                  <c:v>193.7456</c:v>
                </c:pt>
                <c:pt idx="4">
                  <c:v>187.54769999999999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FF-46A2-A3C0-BBE28460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ax val="217"/>
          <c:min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нетто при зарядке сетевых аккумуляторов 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2177692241565513E-2"/>
              <c:y val="7.6767126738468999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9854078540018749E-2"/>
          <c:y val="0.83641655868327469"/>
          <c:w val="0.931086453272342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63446810016631"/>
          <c:y val="9.3700313762470996E-2"/>
          <c:w val="0.82881500015639098"/>
          <c:h val="0.65703680381482332"/>
        </c:manualLayout>
      </c:layout>
      <c:scatterChart>
        <c:scatterStyle val="smoothMarker"/>
        <c:varyColors val="0"/>
        <c:ser>
          <c:idx val="0"/>
          <c:order val="0"/>
          <c:tx>
            <c:v>День зарядка ночь разрядка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Деньги!$M$4:$M$8</c:f>
              <c:numCache>
                <c:formatCode>General</c:formatCode>
                <c:ptCount val="5"/>
                <c:pt idx="0">
                  <c:v>2.0770429684781644</c:v>
                </c:pt>
                <c:pt idx="1">
                  <c:v>2.0693826873829599</c:v>
                </c:pt>
                <c:pt idx="2">
                  <c:v>1.9916402461468257</c:v>
                </c:pt>
                <c:pt idx="3">
                  <c:v>1.919514247863424</c:v>
                </c:pt>
                <c:pt idx="4">
                  <c:v>1.9060238614346263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5-4949-B073-A721D6C0BCBC}"/>
            </c:ext>
          </c:extLst>
        </c:ser>
        <c:ser>
          <c:idx val="1"/>
          <c:order val="1"/>
          <c:tx>
            <c:v>День разрядка ночь зарядка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Деньги!$N$4:$N$8</c:f>
              <c:numCache>
                <c:formatCode>General</c:formatCode>
                <c:ptCount val="5"/>
                <c:pt idx="0">
                  <c:v>2.1385878392434288</c:v>
                </c:pt>
                <c:pt idx="1">
                  <c:v>2.1238218704797251</c:v>
                </c:pt>
                <c:pt idx="2">
                  <c:v>2.0420725251665877</c:v>
                </c:pt>
                <c:pt idx="3">
                  <c:v>1.96464802865406</c:v>
                </c:pt>
                <c:pt idx="4">
                  <c:v>1.951441486306998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5-4949-B073-A721D6C0BCBC}"/>
            </c:ext>
          </c:extLst>
        </c:ser>
        <c:ser>
          <c:idx val="2"/>
          <c:order val="2"/>
          <c:tx>
            <c:v>Нет аккум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Деньги!$A$4:$A$8</c:f>
              <c:numCache>
                <c:formatCode>General</c:formatCode>
                <c:ptCount val="5"/>
                <c:pt idx="0">
                  <c:v>-29</c:v>
                </c:pt>
                <c:pt idx="1">
                  <c:v>-15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</c:numCache>
            </c:numRef>
          </c:xVal>
          <c:yVal>
            <c:numRef>
              <c:f>Деньги!$O$4:$O$8</c:f>
              <c:numCache>
                <c:formatCode>General</c:formatCode>
                <c:ptCount val="5"/>
                <c:pt idx="0">
                  <c:v>2.104848533516432</c:v>
                </c:pt>
                <c:pt idx="1">
                  <c:v>2.0955410352364132</c:v>
                </c:pt>
                <c:pt idx="2">
                  <c:v>2.0159697517461601</c:v>
                </c:pt>
                <c:pt idx="3">
                  <c:v>1.9411603742441559</c:v>
                </c:pt>
                <c:pt idx="4">
                  <c:v>1.9278699310128817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5-4949-B073-A721D6C0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окружающей среды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Прибыль,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млн руб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297935103244837E-2"/>
              <c:y val="0.3164404263525701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29843448772443"/>
          <c:y val="0.88488981029062097"/>
          <c:w val="0.75575720623417653"/>
          <c:h val="0.1124172312867485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27</xdr:row>
      <xdr:rowOff>180976</xdr:rowOff>
    </xdr:from>
    <xdr:to>
      <xdr:col>4</xdr:col>
      <xdr:colOff>1454524</xdr:colOff>
      <xdr:row>48</xdr:row>
      <xdr:rowOff>10762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1437714</xdr:colOff>
      <xdr:row>27</xdr:row>
      <xdr:rowOff>153520</xdr:rowOff>
    </xdr:from>
    <xdr:to>
      <xdr:col>8</xdr:col>
      <xdr:colOff>1072963</xdr:colOff>
      <xdr:row>47</xdr:row>
      <xdr:rowOff>173806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266979</xdr:colOff>
      <xdr:row>0</xdr:row>
      <xdr:rowOff>3273</xdr:rowOff>
    </xdr:from>
    <xdr:to>
      <xdr:col>20</xdr:col>
      <xdr:colOff>341292</xdr:colOff>
      <xdr:row>24</xdr:row>
      <xdr:rowOff>147276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254534</xdr:colOff>
      <xdr:row>26</xdr:row>
      <xdr:rowOff>110458</xdr:rowOff>
    </xdr:from>
    <xdr:to>
      <xdr:col>20</xdr:col>
      <xdr:colOff>328847</xdr:colOff>
      <xdr:row>51</xdr:row>
      <xdr:rowOff>63961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347383</xdr:colOff>
      <xdr:row>26</xdr:row>
      <xdr:rowOff>100853</xdr:rowOff>
    </xdr:from>
    <xdr:to>
      <xdr:col>33</xdr:col>
      <xdr:colOff>309636</xdr:colOff>
      <xdr:row>51</xdr:row>
      <xdr:rowOff>54356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847F02-CB4A-4F71-93DB-CECE1DDF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8</xdr:row>
      <xdr:rowOff>28575</xdr:rowOff>
    </xdr:from>
    <xdr:to>
      <xdr:col>19</xdr:col>
      <xdr:colOff>619125</xdr:colOff>
      <xdr:row>25</xdr:row>
      <xdr:rowOff>1128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19" sqref="L19"/>
    </sheetView>
  </sheetViews>
  <sheetFormatPr defaultRowHeight="15" x14ac:dyDescent="0.25"/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</row>
    <row r="2" spans="1:12" x14ac:dyDescent="0.25">
      <c r="A2" s="2">
        <v>0</v>
      </c>
      <c r="B2">
        <v>-29</v>
      </c>
      <c r="C2">
        <v>1</v>
      </c>
      <c r="D2">
        <v>165.66</v>
      </c>
      <c r="E2">
        <v>34.075800000000001</v>
      </c>
      <c r="F2">
        <v>48.542900000000003</v>
      </c>
      <c r="G2">
        <v>9.1499999999999998E-2</v>
      </c>
      <c r="H2">
        <v>6.3014000000000001</v>
      </c>
      <c r="I2">
        <v>1.1016999999999999</v>
      </c>
      <c r="J2">
        <v>157.01249999999999</v>
      </c>
    </row>
    <row r="3" spans="1:12" x14ac:dyDescent="0.25">
      <c r="A3" s="2">
        <v>1</v>
      </c>
      <c r="B3">
        <v>-29</v>
      </c>
      <c r="C3">
        <v>1</v>
      </c>
      <c r="D3">
        <v>165.66</v>
      </c>
      <c r="E3">
        <v>34.075800000000001</v>
      </c>
      <c r="F3">
        <v>47.829099999999997</v>
      </c>
      <c r="G3">
        <v>6.2E-2</v>
      </c>
      <c r="H3">
        <v>6.3014000000000001</v>
      </c>
      <c r="I3">
        <v>1.1027</v>
      </c>
      <c r="J3">
        <v>164.76920000000001</v>
      </c>
      <c r="K3">
        <v>7.8</v>
      </c>
    </row>
    <row r="4" spans="1:12" x14ac:dyDescent="0.25">
      <c r="A4" s="2">
        <v>2</v>
      </c>
      <c r="B4">
        <v>-29</v>
      </c>
      <c r="C4">
        <v>1</v>
      </c>
      <c r="D4">
        <v>165.66</v>
      </c>
      <c r="E4">
        <v>34.075800000000001</v>
      </c>
      <c r="F4">
        <v>49.274299999999997</v>
      </c>
      <c r="G4">
        <v>0.1177</v>
      </c>
      <c r="H4">
        <v>6.3014000000000001</v>
      </c>
      <c r="I4">
        <v>1.1025</v>
      </c>
      <c r="J4">
        <v>150.22890000000001</v>
      </c>
      <c r="K4">
        <v>0</v>
      </c>
    </row>
    <row r="5" spans="1:12" x14ac:dyDescent="0.25">
      <c r="A5" s="2">
        <v>3</v>
      </c>
      <c r="B5">
        <v>-15</v>
      </c>
      <c r="C5">
        <v>1</v>
      </c>
      <c r="D5">
        <v>165.66</v>
      </c>
      <c r="E5">
        <v>34.094799999999999</v>
      </c>
      <c r="F5">
        <v>52.873699999999999</v>
      </c>
      <c r="G5">
        <v>5.9799999999999999E-2</v>
      </c>
      <c r="H5">
        <v>6.3014000000000001</v>
      </c>
      <c r="I5">
        <v>0.80120000000000002</v>
      </c>
      <c r="J5">
        <v>168.13159999999999</v>
      </c>
    </row>
    <row r="6" spans="1:12" x14ac:dyDescent="0.25">
      <c r="A6" s="2">
        <v>4</v>
      </c>
      <c r="B6">
        <v>-15</v>
      </c>
      <c r="C6">
        <v>1</v>
      </c>
      <c r="D6">
        <v>165.66</v>
      </c>
      <c r="E6">
        <v>34.094799999999999</v>
      </c>
      <c r="F6">
        <v>52.453099999999999</v>
      </c>
      <c r="G6">
        <v>2.7900000000000001E-2</v>
      </c>
      <c r="H6">
        <v>6.3014000000000001</v>
      </c>
      <c r="I6">
        <v>0.79979999999999996</v>
      </c>
      <c r="J6">
        <v>176.49700000000001</v>
      </c>
      <c r="K6">
        <v>8.3927999999999994</v>
      </c>
    </row>
    <row r="7" spans="1:12" x14ac:dyDescent="0.25">
      <c r="A7" s="2">
        <v>5</v>
      </c>
      <c r="B7">
        <v>-15</v>
      </c>
      <c r="C7">
        <v>1</v>
      </c>
      <c r="D7">
        <v>165.66</v>
      </c>
      <c r="E7">
        <v>34.094799999999999</v>
      </c>
      <c r="F7">
        <v>53.445099999999996</v>
      </c>
      <c r="G7">
        <v>8.8800000000000004E-2</v>
      </c>
      <c r="H7">
        <v>6.3014000000000001</v>
      </c>
      <c r="I7">
        <v>0.80110000000000003</v>
      </c>
      <c r="J7">
        <v>160.59450000000001</v>
      </c>
      <c r="K7">
        <v>0</v>
      </c>
    </row>
    <row r="8" spans="1:12" x14ac:dyDescent="0.25">
      <c r="A8" s="2">
        <v>6</v>
      </c>
      <c r="B8">
        <v>0</v>
      </c>
      <c r="C8">
        <v>1</v>
      </c>
      <c r="D8">
        <v>164.30459999999999</v>
      </c>
      <c r="E8">
        <v>34.012099999999997</v>
      </c>
      <c r="F8">
        <v>58.785699999999999</v>
      </c>
      <c r="G8">
        <v>7.22E-2</v>
      </c>
      <c r="H8">
        <v>6.2984999999999998</v>
      </c>
      <c r="I8">
        <v>0.70679999999999998</v>
      </c>
      <c r="J8">
        <v>167.57409999999999</v>
      </c>
    </row>
    <row r="9" spans="1:12" x14ac:dyDescent="0.25">
      <c r="A9" s="2">
        <v>7</v>
      </c>
      <c r="B9">
        <v>0</v>
      </c>
      <c r="C9">
        <v>1</v>
      </c>
      <c r="D9">
        <v>164.30459999999999</v>
      </c>
      <c r="E9">
        <v>34.012099999999997</v>
      </c>
      <c r="F9">
        <v>58.337899999999998</v>
      </c>
      <c r="G9">
        <v>3.9399999999999998E-2</v>
      </c>
      <c r="H9">
        <v>6.2984999999999998</v>
      </c>
      <c r="I9">
        <v>0.70679999999999998</v>
      </c>
      <c r="J9">
        <v>176.00980000000001</v>
      </c>
      <c r="K9">
        <v>8.4412000000000003</v>
      </c>
    </row>
    <row r="10" spans="1:12" x14ac:dyDescent="0.25">
      <c r="A10" s="2">
        <v>8</v>
      </c>
      <c r="B10">
        <v>0</v>
      </c>
      <c r="C10">
        <v>1</v>
      </c>
      <c r="D10">
        <v>164.30459999999999</v>
      </c>
      <c r="E10">
        <v>34.012099999999997</v>
      </c>
      <c r="F10">
        <v>59.461500000000001</v>
      </c>
      <c r="G10">
        <v>0.1026</v>
      </c>
      <c r="H10">
        <v>6.2984999999999998</v>
      </c>
      <c r="I10">
        <v>0.70679999999999998</v>
      </c>
      <c r="J10">
        <v>159.77199999999999</v>
      </c>
      <c r="K10">
        <v>0</v>
      </c>
    </row>
    <row r="11" spans="1:12" x14ac:dyDescent="0.25">
      <c r="A11" s="2">
        <v>9</v>
      </c>
      <c r="B11">
        <v>8</v>
      </c>
      <c r="C11">
        <v>1</v>
      </c>
      <c r="D11">
        <v>157.07579999999999</v>
      </c>
      <c r="E11">
        <v>33.7012</v>
      </c>
      <c r="F11">
        <v>57.720500000000001</v>
      </c>
      <c r="G11">
        <v>7.3599999999999999E-2</v>
      </c>
      <c r="H11">
        <v>6.2831999999999999</v>
      </c>
      <c r="I11">
        <v>0.69430000000000003</v>
      </c>
      <c r="J11">
        <v>166.7372</v>
      </c>
    </row>
    <row r="12" spans="1:12" x14ac:dyDescent="0.25">
      <c r="A12" s="2">
        <v>10</v>
      </c>
      <c r="B12">
        <v>8</v>
      </c>
      <c r="C12">
        <v>1</v>
      </c>
      <c r="D12">
        <v>157.07579999999999</v>
      </c>
      <c r="E12">
        <v>33.7012</v>
      </c>
      <c r="F12">
        <v>57.534300000000002</v>
      </c>
      <c r="G12">
        <v>4.0099999999999997E-2</v>
      </c>
      <c r="H12">
        <v>6.2831999999999999</v>
      </c>
      <c r="I12">
        <v>0.69440000000000002</v>
      </c>
      <c r="J12">
        <v>175.16820000000001</v>
      </c>
      <c r="K12">
        <v>8.4298000000000002</v>
      </c>
    </row>
    <row r="13" spans="1:12" x14ac:dyDescent="0.25">
      <c r="A13" s="2">
        <v>11</v>
      </c>
      <c r="B13">
        <v>8</v>
      </c>
      <c r="C13">
        <v>1</v>
      </c>
      <c r="D13">
        <v>157.07579999999999</v>
      </c>
      <c r="E13">
        <v>33.7012</v>
      </c>
      <c r="F13">
        <v>58.1449</v>
      </c>
      <c r="G13">
        <v>0.10489999999999999</v>
      </c>
      <c r="H13">
        <v>6.2831999999999999</v>
      </c>
      <c r="I13">
        <v>0.69440000000000002</v>
      </c>
      <c r="J13">
        <v>158.84649999999999</v>
      </c>
      <c r="K13">
        <v>0</v>
      </c>
    </row>
    <row r="14" spans="1:12" x14ac:dyDescent="0.25">
      <c r="A14" s="2">
        <v>12</v>
      </c>
      <c r="B14">
        <v>15</v>
      </c>
      <c r="C14">
        <v>1</v>
      </c>
      <c r="D14">
        <v>150.75059999999999</v>
      </c>
      <c r="E14">
        <v>33.348100000000002</v>
      </c>
      <c r="F14">
        <v>57.332000000000001</v>
      </c>
      <c r="G14">
        <v>7.1800000000000003E-2</v>
      </c>
      <c r="H14">
        <v>6.2697000000000003</v>
      </c>
      <c r="I14">
        <v>0.77170000000000005</v>
      </c>
      <c r="J14">
        <v>164.38980000000001</v>
      </c>
    </row>
    <row r="15" spans="1:12" x14ac:dyDescent="0.25">
      <c r="A15" s="2">
        <v>13</v>
      </c>
      <c r="B15">
        <v>15</v>
      </c>
      <c r="C15">
        <v>1</v>
      </c>
      <c r="D15">
        <v>150.75059999999999</v>
      </c>
      <c r="E15">
        <v>33.348100000000002</v>
      </c>
      <c r="F15">
        <v>57.140999999999998</v>
      </c>
      <c r="G15">
        <v>3.8899999999999997E-2</v>
      </c>
      <c r="H15">
        <v>6.2697000000000003</v>
      </c>
      <c r="I15">
        <v>0.77080000000000004</v>
      </c>
      <c r="J15">
        <v>172.7022</v>
      </c>
      <c r="K15">
        <v>8.3114000000000008</v>
      </c>
    </row>
    <row r="16" spans="1:12" x14ac:dyDescent="0.25">
      <c r="A16" s="2">
        <v>14</v>
      </c>
      <c r="B16">
        <v>15</v>
      </c>
      <c r="C16">
        <v>1</v>
      </c>
      <c r="D16">
        <v>150.75059999999999</v>
      </c>
      <c r="E16">
        <v>33.348100000000002</v>
      </c>
      <c r="F16">
        <v>57.757399999999997</v>
      </c>
      <c r="G16">
        <v>0.1027</v>
      </c>
      <c r="H16">
        <v>6.2697000000000003</v>
      </c>
      <c r="I16">
        <v>0.77100000000000002</v>
      </c>
      <c r="J16">
        <v>156.5718</v>
      </c>
      <c r="K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N24" sqref="A1:N24"/>
    </sheetView>
  </sheetViews>
  <sheetFormatPr defaultRowHeight="15" x14ac:dyDescent="0.25"/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</row>
    <row r="2" spans="1:12" x14ac:dyDescent="0.25">
      <c r="A2" s="2">
        <v>0</v>
      </c>
      <c r="B2">
        <v>-29</v>
      </c>
      <c r="C2">
        <v>0.86</v>
      </c>
      <c r="D2">
        <v>142.33609999999999</v>
      </c>
      <c r="E2">
        <v>32.761699999999998</v>
      </c>
      <c r="F2">
        <v>43.073300000000003</v>
      </c>
      <c r="G2">
        <v>4.0599999999999997E-2</v>
      </c>
      <c r="H2">
        <v>6.2519</v>
      </c>
      <c r="I2">
        <v>2.6282000000000001</v>
      </c>
      <c r="J2">
        <v>157.01249999999999</v>
      </c>
    </row>
    <row r="3" spans="1:12" x14ac:dyDescent="0.25">
      <c r="A3" s="2">
        <v>1</v>
      </c>
      <c r="B3">
        <v>-29</v>
      </c>
      <c r="C3">
        <v>0.94</v>
      </c>
      <c r="D3">
        <v>155.20820000000001</v>
      </c>
      <c r="E3">
        <v>33.7316</v>
      </c>
      <c r="F3">
        <v>45.530200000000001</v>
      </c>
      <c r="G3">
        <v>4.0399999999999998E-2</v>
      </c>
      <c r="H3">
        <v>6.2792000000000003</v>
      </c>
      <c r="I3">
        <v>1.8723000000000001</v>
      </c>
      <c r="J3">
        <v>164.76920000000001</v>
      </c>
      <c r="K3">
        <v>7.8</v>
      </c>
    </row>
    <row r="4" spans="1:12" x14ac:dyDescent="0.25">
      <c r="A4" s="2">
        <v>2</v>
      </c>
      <c r="B4">
        <v>-29</v>
      </c>
      <c r="C4">
        <v>0.8</v>
      </c>
      <c r="D4">
        <v>131.82679999999999</v>
      </c>
      <c r="E4">
        <v>31.832100000000001</v>
      </c>
      <c r="F4">
        <v>40.875</v>
      </c>
      <c r="G4">
        <v>4.07E-2</v>
      </c>
      <c r="H4">
        <v>6.2295999999999996</v>
      </c>
      <c r="I4">
        <v>2.6389</v>
      </c>
      <c r="J4">
        <v>150.1848</v>
      </c>
      <c r="K4">
        <v>0</v>
      </c>
    </row>
    <row r="5" spans="1:12" x14ac:dyDescent="0.25">
      <c r="A5" s="2">
        <v>3</v>
      </c>
      <c r="B5">
        <v>-15</v>
      </c>
      <c r="C5">
        <v>0.95</v>
      </c>
      <c r="D5">
        <v>157.1386</v>
      </c>
      <c r="E5">
        <v>33.855400000000003</v>
      </c>
      <c r="F5">
        <v>50.833500000000001</v>
      </c>
      <c r="G5">
        <v>4.0500000000000001E-2</v>
      </c>
      <c r="H5">
        <v>6.2832999999999997</v>
      </c>
      <c r="I5">
        <v>1.2982</v>
      </c>
      <c r="J5">
        <v>168.13159999999999</v>
      </c>
    </row>
    <row r="6" spans="1:12" x14ac:dyDescent="0.25">
      <c r="A6" s="2">
        <v>4</v>
      </c>
      <c r="B6">
        <v>-15</v>
      </c>
      <c r="C6">
        <v>1.03</v>
      </c>
      <c r="D6">
        <v>170.62350000000001</v>
      </c>
      <c r="E6">
        <v>34.005000000000003</v>
      </c>
      <c r="F6">
        <v>53.621600000000001</v>
      </c>
      <c r="G6">
        <v>4.0399999999999998E-2</v>
      </c>
      <c r="H6">
        <v>6.3118999999999996</v>
      </c>
      <c r="I6">
        <v>0.69310000000000005</v>
      </c>
      <c r="J6">
        <v>176.49700000000001</v>
      </c>
      <c r="K6">
        <v>8.3927999999999994</v>
      </c>
    </row>
    <row r="7" spans="1:12" x14ac:dyDescent="0.25">
      <c r="A7" s="2">
        <v>5</v>
      </c>
      <c r="B7">
        <v>-15</v>
      </c>
      <c r="C7">
        <v>0.87</v>
      </c>
      <c r="D7">
        <v>144.31059999999999</v>
      </c>
      <c r="E7">
        <v>32.948799999999999</v>
      </c>
      <c r="F7">
        <v>48.083599999999997</v>
      </c>
      <c r="G7">
        <v>4.0500000000000001E-2</v>
      </c>
      <c r="H7">
        <v>6.2561</v>
      </c>
      <c r="I7">
        <v>2.2948</v>
      </c>
      <c r="J7">
        <v>160.55670000000001</v>
      </c>
      <c r="K7">
        <v>0</v>
      </c>
    </row>
    <row r="8" spans="1:12" x14ac:dyDescent="0.25">
      <c r="A8" s="2">
        <v>6</v>
      </c>
      <c r="B8">
        <v>0</v>
      </c>
      <c r="C8">
        <v>0.93</v>
      </c>
      <c r="D8">
        <v>152.70910000000001</v>
      </c>
      <c r="E8">
        <v>33.593800000000002</v>
      </c>
      <c r="F8">
        <v>55.945500000000003</v>
      </c>
      <c r="G8">
        <v>4.0399999999999998E-2</v>
      </c>
      <c r="H8">
        <v>6.2739000000000003</v>
      </c>
      <c r="I8">
        <v>1.0770999999999999</v>
      </c>
      <c r="J8">
        <v>167.57409999999999</v>
      </c>
    </row>
    <row r="9" spans="1:12" x14ac:dyDescent="0.25">
      <c r="A9" s="2">
        <v>7</v>
      </c>
      <c r="B9">
        <v>0</v>
      </c>
      <c r="C9">
        <v>1.01</v>
      </c>
      <c r="D9">
        <v>165.18129999999999</v>
      </c>
      <c r="E9">
        <v>34.010599999999997</v>
      </c>
      <c r="F9">
        <v>58.502099999999999</v>
      </c>
      <c r="G9">
        <v>4.0300000000000002E-2</v>
      </c>
      <c r="H9">
        <v>6.3003999999999998</v>
      </c>
      <c r="I9">
        <v>0.71050000000000002</v>
      </c>
      <c r="J9">
        <v>176.00980000000001</v>
      </c>
      <c r="K9">
        <v>8.4412000000000003</v>
      </c>
    </row>
    <row r="10" spans="1:12" x14ac:dyDescent="0.25">
      <c r="A10" s="2">
        <v>8</v>
      </c>
      <c r="B10">
        <v>0</v>
      </c>
      <c r="C10">
        <v>0.85</v>
      </c>
      <c r="D10">
        <v>140.33320000000001</v>
      </c>
      <c r="E10">
        <v>32.627299999999998</v>
      </c>
      <c r="F10">
        <v>53.3949</v>
      </c>
      <c r="G10">
        <v>4.0399999999999998E-2</v>
      </c>
      <c r="H10">
        <v>6.2476000000000003</v>
      </c>
      <c r="I10">
        <v>2.0501</v>
      </c>
      <c r="J10">
        <v>159.74260000000001</v>
      </c>
      <c r="K10">
        <v>0</v>
      </c>
    </row>
    <row r="11" spans="1:12" x14ac:dyDescent="0.25">
      <c r="A11" s="2">
        <v>9</v>
      </c>
      <c r="B11">
        <v>8</v>
      </c>
      <c r="C11">
        <v>0.93</v>
      </c>
      <c r="D11">
        <v>145.91069999999999</v>
      </c>
      <c r="E11">
        <v>33.281500000000001</v>
      </c>
      <c r="F11">
        <v>55.400799999999997</v>
      </c>
      <c r="G11">
        <v>4.0399999999999998E-2</v>
      </c>
      <c r="H11">
        <v>6.2595000000000001</v>
      </c>
      <c r="I11">
        <v>1.266</v>
      </c>
      <c r="J11">
        <v>166.7372</v>
      </c>
    </row>
    <row r="12" spans="1:12" x14ac:dyDescent="0.25">
      <c r="A12" s="2">
        <v>10</v>
      </c>
      <c r="B12">
        <v>8</v>
      </c>
      <c r="C12">
        <v>1</v>
      </c>
      <c r="D12">
        <v>157.18639999999999</v>
      </c>
      <c r="E12">
        <v>33.701300000000003</v>
      </c>
      <c r="F12">
        <v>57.542999999999999</v>
      </c>
      <c r="G12">
        <v>3.85E-2</v>
      </c>
      <c r="H12">
        <v>6.2834000000000003</v>
      </c>
      <c r="I12">
        <v>0.69389999999999996</v>
      </c>
      <c r="J12">
        <v>175.16820000000001</v>
      </c>
      <c r="K12">
        <v>8.4298000000000002</v>
      </c>
    </row>
    <row r="13" spans="1:12" x14ac:dyDescent="0.25">
      <c r="A13" s="2">
        <v>11</v>
      </c>
      <c r="B13">
        <v>8</v>
      </c>
      <c r="C13">
        <v>0.85</v>
      </c>
      <c r="D13">
        <v>134.21870000000001</v>
      </c>
      <c r="E13">
        <v>32.334400000000002</v>
      </c>
      <c r="F13">
        <v>53.170999999999999</v>
      </c>
      <c r="G13">
        <v>4.0399999999999998E-2</v>
      </c>
      <c r="H13">
        <v>6.2347000000000001</v>
      </c>
      <c r="I13">
        <v>2.2507000000000001</v>
      </c>
      <c r="J13">
        <v>158.82130000000001</v>
      </c>
      <c r="K13">
        <v>0</v>
      </c>
    </row>
    <row r="14" spans="1:12" x14ac:dyDescent="0.25">
      <c r="A14" s="2">
        <v>12</v>
      </c>
      <c r="B14">
        <v>15</v>
      </c>
      <c r="C14">
        <v>0.93</v>
      </c>
      <c r="D14">
        <v>140.2577</v>
      </c>
      <c r="E14">
        <v>32.947699999999998</v>
      </c>
      <c r="F14">
        <v>55.053199999999997</v>
      </c>
      <c r="G14">
        <v>4.0399999999999998E-2</v>
      </c>
      <c r="H14">
        <v>6.2474999999999996</v>
      </c>
      <c r="I14">
        <v>1.4753000000000001</v>
      </c>
      <c r="J14">
        <v>164.38980000000001</v>
      </c>
    </row>
    <row r="15" spans="1:12" x14ac:dyDescent="0.25">
      <c r="A15" s="2">
        <v>13</v>
      </c>
      <c r="B15">
        <v>15</v>
      </c>
      <c r="C15">
        <v>1.01</v>
      </c>
      <c r="D15">
        <v>151.94800000000001</v>
      </c>
      <c r="E15">
        <v>33.343800000000002</v>
      </c>
      <c r="F15">
        <v>57.369500000000002</v>
      </c>
      <c r="G15">
        <v>4.0300000000000002E-2</v>
      </c>
      <c r="H15">
        <v>6.2723000000000004</v>
      </c>
      <c r="I15">
        <v>0.7097</v>
      </c>
      <c r="J15">
        <v>172.7022</v>
      </c>
      <c r="K15">
        <v>8.3114000000000008</v>
      </c>
    </row>
    <row r="16" spans="1:12" x14ac:dyDescent="0.25">
      <c r="A16" s="2">
        <v>14</v>
      </c>
      <c r="B16">
        <v>15</v>
      </c>
      <c r="C16">
        <v>0.86</v>
      </c>
      <c r="D16">
        <v>128.97219999999999</v>
      </c>
      <c r="E16">
        <v>32.010399999999997</v>
      </c>
      <c r="F16">
        <v>52.796100000000003</v>
      </c>
      <c r="G16">
        <v>4.0300000000000002E-2</v>
      </c>
      <c r="H16">
        <v>6.2234999999999996</v>
      </c>
      <c r="I16">
        <v>2.4354</v>
      </c>
      <c r="J16">
        <v>156.5487</v>
      </c>
      <c r="K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H11" sqref="H11"/>
    </sheetView>
  </sheetViews>
  <sheetFormatPr defaultRowHeight="15" x14ac:dyDescent="0.25"/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/>
    </row>
    <row r="2" spans="1:12" x14ac:dyDescent="0.25">
      <c r="A2" s="2">
        <v>0</v>
      </c>
      <c r="B2">
        <v>-29</v>
      </c>
      <c r="C2">
        <v>0.86</v>
      </c>
      <c r="D2">
        <v>142.33609999999999</v>
      </c>
      <c r="E2">
        <v>32.761699999999998</v>
      </c>
      <c r="F2">
        <v>43.073300000000003</v>
      </c>
      <c r="G2">
        <v>4.0599999999999997E-2</v>
      </c>
      <c r="H2">
        <v>6.2519</v>
      </c>
      <c r="I2">
        <v>2.6282000000000001</v>
      </c>
      <c r="J2">
        <v>157.01249999999999</v>
      </c>
    </row>
    <row r="3" spans="1:12" x14ac:dyDescent="0.25">
      <c r="A3" s="2">
        <v>1</v>
      </c>
      <c r="B3">
        <v>-15</v>
      </c>
      <c r="C3">
        <v>0.95</v>
      </c>
      <c r="D3">
        <v>157.1386</v>
      </c>
      <c r="E3">
        <v>33.855400000000003</v>
      </c>
      <c r="F3">
        <v>50.833500000000001</v>
      </c>
      <c r="G3">
        <v>4.0500000000000001E-2</v>
      </c>
      <c r="H3">
        <v>6.2832999999999997</v>
      </c>
      <c r="I3">
        <v>1.2982</v>
      </c>
      <c r="J3">
        <v>168.13159999999999</v>
      </c>
    </row>
    <row r="4" spans="1:12" x14ac:dyDescent="0.25">
      <c r="A4" s="2">
        <v>2</v>
      </c>
      <c r="B4">
        <v>0</v>
      </c>
      <c r="C4">
        <v>0.93</v>
      </c>
      <c r="D4">
        <v>152.70910000000001</v>
      </c>
      <c r="E4">
        <v>33.593800000000002</v>
      </c>
      <c r="F4">
        <v>55.945500000000003</v>
      </c>
      <c r="G4">
        <v>4.0399999999999998E-2</v>
      </c>
      <c r="H4">
        <v>6.2739000000000003</v>
      </c>
      <c r="I4">
        <v>1.0770999999999999</v>
      </c>
      <c r="J4">
        <v>167.57409999999999</v>
      </c>
    </row>
    <row r="5" spans="1:12" x14ac:dyDescent="0.25">
      <c r="A5" s="2">
        <v>3</v>
      </c>
      <c r="B5">
        <v>8</v>
      </c>
      <c r="C5">
        <v>0.93</v>
      </c>
      <c r="D5">
        <v>145.91069999999999</v>
      </c>
      <c r="E5">
        <v>33.281500000000001</v>
      </c>
      <c r="F5">
        <v>55.400799999999997</v>
      </c>
      <c r="G5">
        <v>4.0399999999999998E-2</v>
      </c>
      <c r="H5">
        <v>6.2595000000000001</v>
      </c>
      <c r="I5">
        <v>1.266</v>
      </c>
      <c r="J5">
        <v>166.7372</v>
      </c>
    </row>
    <row r="6" spans="1:12" x14ac:dyDescent="0.25">
      <c r="A6" s="2">
        <v>4</v>
      </c>
      <c r="B6">
        <v>15</v>
      </c>
      <c r="C6">
        <v>0.93</v>
      </c>
      <c r="D6">
        <v>140.2577</v>
      </c>
      <c r="E6">
        <v>32.947699999999998</v>
      </c>
      <c r="F6">
        <v>55.053199999999997</v>
      </c>
      <c r="G6">
        <v>4.0399999999999998E-2</v>
      </c>
      <c r="H6">
        <v>6.2474999999999996</v>
      </c>
      <c r="I6">
        <v>1.4753000000000001</v>
      </c>
      <c r="J6">
        <v>164.38980000000001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workbookViewId="0">
      <selection activeCell="G6" sqref="G6"/>
    </sheetView>
  </sheetViews>
  <sheetFormatPr defaultRowHeight="15" x14ac:dyDescent="0.25"/>
  <sheetData>
    <row r="1" spans="1:14" x14ac:dyDescent="0.25">
      <c r="A1" t="s">
        <v>10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11</v>
      </c>
      <c r="M1" s="13" t="s">
        <v>12</v>
      </c>
      <c r="N1" s="13" t="s">
        <v>13</v>
      </c>
    </row>
    <row r="2" spans="1:14" x14ac:dyDescent="0.25">
      <c r="A2" s="13">
        <v>0</v>
      </c>
      <c r="B2">
        <v>-29</v>
      </c>
      <c r="C2">
        <v>1</v>
      </c>
      <c r="D2">
        <v>165.66</v>
      </c>
      <c r="E2">
        <v>34.075800000000001</v>
      </c>
      <c r="F2">
        <v>48.542900000000003</v>
      </c>
      <c r="G2">
        <v>9.1499999999999998E-2</v>
      </c>
      <c r="H2">
        <v>6.3014000000000001</v>
      </c>
      <c r="I2">
        <v>1.1016999999999999</v>
      </c>
      <c r="J2">
        <v>157.01249999999999</v>
      </c>
      <c r="L2">
        <v>0</v>
      </c>
      <c r="M2">
        <v>-0.14760000000000001</v>
      </c>
      <c r="N2">
        <v>10.063700000000001</v>
      </c>
    </row>
    <row r="3" spans="1:14" x14ac:dyDescent="0.25">
      <c r="A3" s="13">
        <v>1</v>
      </c>
      <c r="B3">
        <v>-15</v>
      </c>
      <c r="C3">
        <v>1</v>
      </c>
      <c r="D3">
        <v>165.66</v>
      </c>
      <c r="E3">
        <v>34.094799999999999</v>
      </c>
      <c r="F3">
        <v>52.875100000000003</v>
      </c>
      <c r="G3">
        <v>5.9799999999999999E-2</v>
      </c>
      <c r="H3">
        <v>6.3014000000000001</v>
      </c>
      <c r="I3">
        <v>0.80059999999999998</v>
      </c>
      <c r="J3">
        <v>168.13159999999999</v>
      </c>
      <c r="L3">
        <v>0</v>
      </c>
      <c r="M3">
        <v>-9.6600000000000005E-2</v>
      </c>
      <c r="N3">
        <v>6.5728999999999997</v>
      </c>
    </row>
    <row r="4" spans="1:14" x14ac:dyDescent="0.25">
      <c r="A4" s="13">
        <v>2</v>
      </c>
      <c r="B4">
        <v>0</v>
      </c>
      <c r="C4">
        <v>1</v>
      </c>
      <c r="D4">
        <v>164.30459999999999</v>
      </c>
      <c r="E4">
        <v>34.012099999999997</v>
      </c>
      <c r="F4">
        <v>58.785699999999999</v>
      </c>
      <c r="G4">
        <v>7.22E-2</v>
      </c>
      <c r="H4">
        <v>6.2984999999999998</v>
      </c>
      <c r="I4">
        <v>0.70679999999999998</v>
      </c>
      <c r="J4">
        <v>167.57409999999999</v>
      </c>
      <c r="L4">
        <v>0</v>
      </c>
      <c r="M4">
        <v>-2.6800000000000001E-2</v>
      </c>
      <c r="N4">
        <v>7.9424000000000001</v>
      </c>
    </row>
    <row r="5" spans="1:14" x14ac:dyDescent="0.25">
      <c r="A5" s="13">
        <v>3</v>
      </c>
      <c r="B5">
        <v>8</v>
      </c>
      <c r="C5">
        <v>1</v>
      </c>
      <c r="D5">
        <v>157.07579999999999</v>
      </c>
      <c r="E5">
        <v>33.7012</v>
      </c>
      <c r="F5">
        <v>57.720500000000001</v>
      </c>
      <c r="G5">
        <v>7.3599999999999999E-2</v>
      </c>
      <c r="H5">
        <v>6.2831999999999999</v>
      </c>
      <c r="I5">
        <v>0.69430000000000003</v>
      </c>
      <c r="J5">
        <v>166.7372</v>
      </c>
      <c r="L5">
        <v>0</v>
      </c>
      <c r="M5">
        <v>-1.15E-2</v>
      </c>
      <c r="N5">
        <v>8.0906000000000002</v>
      </c>
    </row>
    <row r="6" spans="1:14" x14ac:dyDescent="0.25">
      <c r="A6" s="13">
        <v>4</v>
      </c>
      <c r="B6">
        <v>15</v>
      </c>
      <c r="C6">
        <v>1</v>
      </c>
      <c r="D6">
        <v>150.75059999999999</v>
      </c>
      <c r="E6">
        <v>33.348100000000002</v>
      </c>
      <c r="F6">
        <v>57.332000000000001</v>
      </c>
      <c r="G6">
        <v>7.1800000000000003E-2</v>
      </c>
      <c r="H6">
        <v>6.2697000000000003</v>
      </c>
      <c r="I6">
        <v>0.77170000000000005</v>
      </c>
      <c r="J6">
        <v>164.38980000000001</v>
      </c>
      <c r="L6">
        <v>0</v>
      </c>
      <c r="M6">
        <v>-1.24E-2</v>
      </c>
      <c r="N6">
        <v>7.8928000000000003</v>
      </c>
    </row>
    <row r="7" spans="1:14" x14ac:dyDescent="0.25">
      <c r="A7" s="13">
        <v>5</v>
      </c>
      <c r="B7">
        <v>-29</v>
      </c>
      <c r="C7">
        <v>1</v>
      </c>
      <c r="D7">
        <v>165.66</v>
      </c>
      <c r="E7">
        <v>34.075800000000001</v>
      </c>
      <c r="F7">
        <v>48.190600000000003</v>
      </c>
      <c r="G7">
        <v>7.8399999999999997E-2</v>
      </c>
      <c r="H7">
        <v>6.3014000000000001</v>
      </c>
      <c r="I7">
        <v>1.1017999999999999</v>
      </c>
      <c r="J7">
        <v>160.4599</v>
      </c>
      <c r="K7">
        <v>3.4666999999999999</v>
      </c>
      <c r="L7">
        <v>1</v>
      </c>
      <c r="M7">
        <v>-0.1515</v>
      </c>
      <c r="N7">
        <v>8.6178000000000008</v>
      </c>
    </row>
    <row r="8" spans="1:14" x14ac:dyDescent="0.25">
      <c r="A8" s="13">
        <v>6</v>
      </c>
      <c r="B8">
        <v>-15</v>
      </c>
      <c r="C8">
        <v>1</v>
      </c>
      <c r="D8">
        <v>165.66</v>
      </c>
      <c r="E8">
        <v>34.094799999999999</v>
      </c>
      <c r="F8">
        <v>52.645899999999997</v>
      </c>
      <c r="G8">
        <v>4.5600000000000002E-2</v>
      </c>
      <c r="H8">
        <v>6.3014000000000001</v>
      </c>
      <c r="I8">
        <v>0.80110000000000003</v>
      </c>
      <c r="J8">
        <v>171.84960000000001</v>
      </c>
      <c r="K8">
        <v>3.7302</v>
      </c>
      <c r="L8">
        <v>1</v>
      </c>
      <c r="M8">
        <v>-0.1007</v>
      </c>
      <c r="N8">
        <v>5.0122999999999998</v>
      </c>
    </row>
    <row r="9" spans="1:14" x14ac:dyDescent="0.25">
      <c r="A9" s="13">
        <v>7</v>
      </c>
      <c r="B9">
        <v>0</v>
      </c>
      <c r="C9">
        <v>1</v>
      </c>
      <c r="D9">
        <v>164.30459999999999</v>
      </c>
      <c r="E9">
        <v>34.012099999999997</v>
      </c>
      <c r="F9">
        <v>58.546300000000002</v>
      </c>
      <c r="G9">
        <v>5.7599999999999998E-2</v>
      </c>
      <c r="H9">
        <v>6.2984999999999998</v>
      </c>
      <c r="I9">
        <v>0.70679999999999998</v>
      </c>
      <c r="J9">
        <v>171.32329999999999</v>
      </c>
      <c r="K9">
        <v>3.7515999999999998</v>
      </c>
      <c r="L9">
        <v>1</v>
      </c>
      <c r="M9">
        <v>-3.0700000000000002E-2</v>
      </c>
      <c r="N9">
        <v>6.3329000000000004</v>
      </c>
    </row>
    <row r="10" spans="1:14" x14ac:dyDescent="0.25">
      <c r="A10" s="13">
        <v>8</v>
      </c>
      <c r="B10">
        <v>8</v>
      </c>
      <c r="C10">
        <v>1</v>
      </c>
      <c r="D10">
        <v>157.07579999999999</v>
      </c>
      <c r="E10">
        <v>33.7012</v>
      </c>
      <c r="F10">
        <v>57.610599999999998</v>
      </c>
      <c r="G10">
        <v>5.8700000000000002E-2</v>
      </c>
      <c r="H10">
        <v>6.2831999999999999</v>
      </c>
      <c r="I10">
        <v>0.69440000000000002</v>
      </c>
      <c r="J10">
        <v>170.48429999999999</v>
      </c>
      <c r="K10">
        <v>3.7465999999999999</v>
      </c>
      <c r="L10">
        <v>1</v>
      </c>
      <c r="M10">
        <v>-1.5299999999999999E-2</v>
      </c>
      <c r="N10">
        <v>6.4501999999999997</v>
      </c>
    </row>
    <row r="11" spans="1:14" x14ac:dyDescent="0.25">
      <c r="A11" s="13">
        <v>9</v>
      </c>
      <c r="B11">
        <v>15</v>
      </c>
      <c r="C11">
        <v>1</v>
      </c>
      <c r="D11">
        <v>150.75059999999999</v>
      </c>
      <c r="E11">
        <v>33.348100000000002</v>
      </c>
      <c r="F11">
        <v>57.219900000000003</v>
      </c>
      <c r="G11">
        <v>5.7200000000000001E-2</v>
      </c>
      <c r="H11">
        <v>6.2697000000000003</v>
      </c>
      <c r="I11">
        <v>0.77129999999999999</v>
      </c>
      <c r="J11">
        <v>168.08420000000001</v>
      </c>
      <c r="K11">
        <v>3.6939000000000002</v>
      </c>
      <c r="L11">
        <v>1</v>
      </c>
      <c r="M11">
        <v>-1.61E-2</v>
      </c>
      <c r="N11">
        <v>6.2843</v>
      </c>
    </row>
    <row r="12" spans="1:14" x14ac:dyDescent="0.25">
      <c r="A12" s="13">
        <v>10</v>
      </c>
      <c r="B12">
        <v>-29</v>
      </c>
      <c r="C12">
        <v>1</v>
      </c>
      <c r="D12">
        <v>165.66</v>
      </c>
      <c r="E12">
        <v>34.075800000000001</v>
      </c>
      <c r="F12">
        <v>48.803800000000003</v>
      </c>
      <c r="G12">
        <v>0.10249999999999999</v>
      </c>
      <c r="H12">
        <v>6.3014000000000001</v>
      </c>
      <c r="I12">
        <v>1.1027</v>
      </c>
      <c r="J12">
        <v>154.16390000000001</v>
      </c>
      <c r="K12">
        <v>0</v>
      </c>
      <c r="L12">
        <v>2</v>
      </c>
      <c r="M12">
        <v>-0.1457</v>
      </c>
      <c r="N12">
        <v>11.2723</v>
      </c>
    </row>
    <row r="13" spans="1:14" x14ac:dyDescent="0.25">
      <c r="A13" s="13">
        <v>11</v>
      </c>
      <c r="B13">
        <v>-15</v>
      </c>
      <c r="C13">
        <v>1</v>
      </c>
      <c r="D13">
        <v>165.66</v>
      </c>
      <c r="E13">
        <v>34.094799999999999</v>
      </c>
      <c r="F13">
        <v>53.068600000000004</v>
      </c>
      <c r="G13">
        <v>7.22E-2</v>
      </c>
      <c r="H13">
        <v>6.3014000000000001</v>
      </c>
      <c r="I13">
        <v>0.80120000000000002</v>
      </c>
      <c r="J13">
        <v>164.92339999999999</v>
      </c>
      <c r="K13">
        <v>0</v>
      </c>
      <c r="L13">
        <v>2</v>
      </c>
      <c r="M13">
        <v>-9.3899999999999997E-2</v>
      </c>
      <c r="N13">
        <v>7.9344000000000001</v>
      </c>
    </row>
    <row r="14" spans="1:14" x14ac:dyDescent="0.25">
      <c r="A14" s="13">
        <v>12</v>
      </c>
      <c r="B14">
        <v>0</v>
      </c>
      <c r="C14">
        <v>1</v>
      </c>
      <c r="D14">
        <v>164.30459999999999</v>
      </c>
      <c r="E14">
        <v>34.012099999999997</v>
      </c>
      <c r="F14">
        <v>59.043599999999998</v>
      </c>
      <c r="G14">
        <v>8.5300000000000001E-2</v>
      </c>
      <c r="H14">
        <v>6.2984999999999998</v>
      </c>
      <c r="I14">
        <v>0.70679999999999998</v>
      </c>
      <c r="J14">
        <v>164.2148</v>
      </c>
      <c r="K14">
        <v>0</v>
      </c>
      <c r="L14">
        <v>2</v>
      </c>
      <c r="M14">
        <v>-2.35E-2</v>
      </c>
      <c r="N14">
        <v>9.3745999999999992</v>
      </c>
    </row>
    <row r="15" spans="1:14" x14ac:dyDescent="0.25">
      <c r="A15" s="13">
        <v>13</v>
      </c>
      <c r="B15">
        <v>8</v>
      </c>
      <c r="C15">
        <v>1</v>
      </c>
      <c r="D15">
        <v>157.07579999999999</v>
      </c>
      <c r="E15">
        <v>33.7012</v>
      </c>
      <c r="F15">
        <v>57.889699999999998</v>
      </c>
      <c r="G15">
        <v>8.7099999999999997E-2</v>
      </c>
      <c r="H15">
        <v>6.2831999999999999</v>
      </c>
      <c r="I15">
        <v>0.69430000000000003</v>
      </c>
      <c r="J15">
        <v>163.32259999999999</v>
      </c>
      <c r="K15">
        <v>0</v>
      </c>
      <c r="L15">
        <v>2</v>
      </c>
      <c r="M15">
        <v>-8.2000000000000007E-3</v>
      </c>
      <c r="N15">
        <v>9.5717999999999996</v>
      </c>
    </row>
    <row r="16" spans="1:14" x14ac:dyDescent="0.25">
      <c r="A16" s="13">
        <v>14</v>
      </c>
      <c r="B16">
        <v>15</v>
      </c>
      <c r="C16">
        <v>1</v>
      </c>
      <c r="D16">
        <v>150.75059999999999</v>
      </c>
      <c r="E16">
        <v>33.348100000000002</v>
      </c>
      <c r="F16">
        <v>57.497100000000003</v>
      </c>
      <c r="G16">
        <v>8.5099999999999995E-2</v>
      </c>
      <c r="H16">
        <v>6.2697000000000003</v>
      </c>
      <c r="I16">
        <v>0.77190000000000003</v>
      </c>
      <c r="J16">
        <v>160.99959999999999</v>
      </c>
      <c r="K16">
        <v>0</v>
      </c>
      <c r="L16">
        <v>2</v>
      </c>
      <c r="M16">
        <v>-9.1000000000000004E-3</v>
      </c>
      <c r="N16">
        <v>9.3613999999999997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workbookViewId="0">
      <selection activeCell="K23" sqref="K23"/>
    </sheetView>
  </sheetViews>
  <sheetFormatPr defaultRowHeight="15" x14ac:dyDescent="0.25"/>
  <sheetData>
    <row r="1" spans="1:14" x14ac:dyDescent="0.2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11</v>
      </c>
      <c r="M1" s="13" t="s">
        <v>12</v>
      </c>
      <c r="N1" s="13" t="s">
        <v>13</v>
      </c>
    </row>
    <row r="2" spans="1:14" x14ac:dyDescent="0.25">
      <c r="A2" s="13">
        <v>0</v>
      </c>
      <c r="B2">
        <v>-29</v>
      </c>
      <c r="C2">
        <v>0.86</v>
      </c>
      <c r="D2">
        <v>142.32589999999999</v>
      </c>
      <c r="E2">
        <v>32.760899999999999</v>
      </c>
      <c r="F2">
        <v>43.073300000000003</v>
      </c>
      <c r="G2">
        <v>4.0599999999999997E-2</v>
      </c>
      <c r="H2">
        <v>6.2519</v>
      </c>
      <c r="I2">
        <v>2.6278999999999999</v>
      </c>
      <c r="J2">
        <v>157.01249999999999</v>
      </c>
      <c r="L2">
        <v>0</v>
      </c>
      <c r="M2">
        <v>-0.1646</v>
      </c>
      <c r="N2">
        <v>4.4591000000000003</v>
      </c>
    </row>
    <row r="3" spans="1:14" x14ac:dyDescent="0.25">
      <c r="A3" s="13">
        <v>1</v>
      </c>
      <c r="B3">
        <v>-15</v>
      </c>
      <c r="C3">
        <v>0.95</v>
      </c>
      <c r="D3">
        <v>157.1395</v>
      </c>
      <c r="E3">
        <v>33.855499999999999</v>
      </c>
      <c r="F3">
        <v>50.830300000000001</v>
      </c>
      <c r="G3">
        <v>4.0500000000000001E-2</v>
      </c>
      <c r="H3">
        <v>6.2832999999999997</v>
      </c>
      <c r="I3">
        <v>1.2988</v>
      </c>
      <c r="J3">
        <v>168.13159999999999</v>
      </c>
      <c r="L3">
        <v>0</v>
      </c>
      <c r="M3">
        <v>-0.10299999999999999</v>
      </c>
      <c r="N3">
        <v>4.4485999999999999</v>
      </c>
    </row>
    <row r="4" spans="1:14" x14ac:dyDescent="0.25">
      <c r="A4" s="13">
        <v>2</v>
      </c>
      <c r="B4">
        <v>0</v>
      </c>
      <c r="C4">
        <v>0.93</v>
      </c>
      <c r="D4">
        <v>152.70359999999999</v>
      </c>
      <c r="E4">
        <v>33.593400000000003</v>
      </c>
      <c r="F4">
        <v>55.949800000000003</v>
      </c>
      <c r="G4">
        <v>4.0399999999999998E-2</v>
      </c>
      <c r="H4">
        <v>6.2739000000000003</v>
      </c>
      <c r="I4">
        <v>1.0760000000000001</v>
      </c>
      <c r="J4">
        <v>167.57409999999999</v>
      </c>
      <c r="L4">
        <v>0</v>
      </c>
      <c r="M4">
        <v>-3.5799999999999998E-2</v>
      </c>
      <c r="N4">
        <v>4.4416000000000002</v>
      </c>
    </row>
    <row r="5" spans="1:14" x14ac:dyDescent="0.25">
      <c r="A5" s="13">
        <v>3</v>
      </c>
      <c r="B5">
        <v>8</v>
      </c>
      <c r="C5">
        <v>0.93</v>
      </c>
      <c r="D5">
        <v>145.91069999999999</v>
      </c>
      <c r="E5">
        <v>33.281500000000001</v>
      </c>
      <c r="F5">
        <v>55.400799999999997</v>
      </c>
      <c r="G5">
        <v>4.0399999999999998E-2</v>
      </c>
      <c r="H5">
        <v>6.2595000000000001</v>
      </c>
      <c r="I5">
        <v>1.266</v>
      </c>
      <c r="J5">
        <v>166.7372</v>
      </c>
      <c r="L5">
        <v>0</v>
      </c>
      <c r="M5">
        <v>-2.0199999999999999E-2</v>
      </c>
      <c r="N5">
        <v>4.4433999999999996</v>
      </c>
    </row>
    <row r="6" spans="1:14" x14ac:dyDescent="0.25">
      <c r="A6" s="13">
        <v>4</v>
      </c>
      <c r="B6">
        <v>15</v>
      </c>
      <c r="C6">
        <v>0.93</v>
      </c>
      <c r="D6">
        <v>140.2577</v>
      </c>
      <c r="E6">
        <v>32.947699999999998</v>
      </c>
      <c r="F6">
        <v>55.053199999999997</v>
      </c>
      <c r="G6">
        <v>4.0399999999999998E-2</v>
      </c>
      <c r="H6">
        <v>6.2474999999999996</v>
      </c>
      <c r="I6">
        <v>1.4753000000000001</v>
      </c>
      <c r="J6">
        <v>164.38980000000001</v>
      </c>
      <c r="L6">
        <v>0</v>
      </c>
      <c r="M6">
        <v>-2.06E-2</v>
      </c>
      <c r="N6">
        <v>4.4379999999999997</v>
      </c>
    </row>
    <row r="7" spans="1:14" x14ac:dyDescent="0.25">
      <c r="A7" s="13">
        <v>5</v>
      </c>
      <c r="B7">
        <v>-29</v>
      </c>
      <c r="C7">
        <v>0.89</v>
      </c>
      <c r="D7">
        <v>147.89160000000001</v>
      </c>
      <c r="E7">
        <v>33.222999999999999</v>
      </c>
      <c r="F7">
        <v>44.158999999999999</v>
      </c>
      <c r="G7">
        <v>4.0399999999999998E-2</v>
      </c>
      <c r="H7">
        <v>6.2637</v>
      </c>
      <c r="I7">
        <v>2.4070999999999998</v>
      </c>
      <c r="J7">
        <v>160.4599</v>
      </c>
      <c r="K7">
        <v>3.4666999999999999</v>
      </c>
      <c r="L7">
        <v>1</v>
      </c>
      <c r="M7">
        <v>-0.16420000000000001</v>
      </c>
      <c r="N7">
        <v>4.4459999999999997</v>
      </c>
    </row>
    <row r="8" spans="1:14" x14ac:dyDescent="0.25">
      <c r="A8" s="13">
        <v>6</v>
      </c>
      <c r="B8">
        <v>-15</v>
      </c>
      <c r="C8">
        <v>0.99</v>
      </c>
      <c r="D8">
        <v>163.2696</v>
      </c>
      <c r="E8">
        <v>34.071100000000001</v>
      </c>
      <c r="F8">
        <v>52.098700000000001</v>
      </c>
      <c r="G8">
        <v>4.0500000000000001E-2</v>
      </c>
      <c r="H8">
        <v>6.2962999999999996</v>
      </c>
      <c r="I8">
        <v>0.91839999999999999</v>
      </c>
      <c r="J8">
        <v>171.84960000000001</v>
      </c>
      <c r="K8">
        <v>3.7302</v>
      </c>
      <c r="L8">
        <v>1</v>
      </c>
      <c r="M8">
        <v>-0.1024</v>
      </c>
      <c r="N8">
        <v>4.4482999999999997</v>
      </c>
    </row>
    <row r="9" spans="1:14" x14ac:dyDescent="0.25">
      <c r="A9" s="13">
        <v>7</v>
      </c>
      <c r="B9">
        <v>0</v>
      </c>
      <c r="C9">
        <v>0.96</v>
      </c>
      <c r="D9">
        <v>158.43219999999999</v>
      </c>
      <c r="E9">
        <v>33.888500000000001</v>
      </c>
      <c r="F9">
        <v>57.114699999999999</v>
      </c>
      <c r="G9">
        <v>4.0399999999999998E-2</v>
      </c>
      <c r="H9">
        <v>6.2859999999999996</v>
      </c>
      <c r="I9">
        <v>0.76580000000000004</v>
      </c>
      <c r="J9">
        <v>171.32329999999999</v>
      </c>
      <c r="K9">
        <v>3.7515999999999998</v>
      </c>
      <c r="L9">
        <v>1</v>
      </c>
      <c r="M9">
        <v>-3.56E-2</v>
      </c>
      <c r="N9">
        <v>4.4387999999999996</v>
      </c>
    </row>
    <row r="10" spans="1:14" x14ac:dyDescent="0.25">
      <c r="A10" s="13">
        <v>8</v>
      </c>
      <c r="B10">
        <v>8</v>
      </c>
      <c r="C10">
        <v>0.96</v>
      </c>
      <c r="D10">
        <v>151.33109999999999</v>
      </c>
      <c r="E10">
        <v>33.573500000000003</v>
      </c>
      <c r="F10">
        <v>56.428100000000001</v>
      </c>
      <c r="G10">
        <v>4.0300000000000002E-2</v>
      </c>
      <c r="H10">
        <v>6.2709999999999999</v>
      </c>
      <c r="I10">
        <v>0.91100000000000003</v>
      </c>
      <c r="J10">
        <v>170.48429999999999</v>
      </c>
      <c r="K10">
        <v>3.7465999999999999</v>
      </c>
      <c r="L10">
        <v>1</v>
      </c>
      <c r="M10">
        <v>-0.02</v>
      </c>
      <c r="N10">
        <v>4.4345999999999997</v>
      </c>
    </row>
    <row r="11" spans="1:14" x14ac:dyDescent="0.25">
      <c r="A11" s="13">
        <v>9</v>
      </c>
      <c r="B11">
        <v>15</v>
      </c>
      <c r="C11">
        <v>0.97</v>
      </c>
      <c r="D11">
        <v>145.52809999999999</v>
      </c>
      <c r="E11">
        <v>33.233600000000003</v>
      </c>
      <c r="F11">
        <v>56.096800000000002</v>
      </c>
      <c r="G11">
        <v>4.0300000000000002E-2</v>
      </c>
      <c r="H11">
        <v>6.2587000000000002</v>
      </c>
      <c r="I11">
        <v>1.0689</v>
      </c>
      <c r="J11">
        <v>168.08420000000001</v>
      </c>
      <c r="K11">
        <v>3.6939000000000002</v>
      </c>
      <c r="L11">
        <v>1</v>
      </c>
      <c r="M11">
        <v>-2.0400000000000001E-2</v>
      </c>
      <c r="N11">
        <v>4.4352</v>
      </c>
    </row>
    <row r="12" spans="1:14" x14ac:dyDescent="0.25">
      <c r="A12" s="13">
        <v>10</v>
      </c>
      <c r="B12">
        <v>-29</v>
      </c>
      <c r="C12">
        <v>0.83</v>
      </c>
      <c r="D12">
        <v>137.84379999999999</v>
      </c>
      <c r="E12">
        <v>32.366900000000001</v>
      </c>
      <c r="F12">
        <v>42.119599999999998</v>
      </c>
      <c r="G12">
        <v>4.0599999999999997E-2</v>
      </c>
      <c r="H12">
        <v>6.2423999999999999</v>
      </c>
      <c r="I12">
        <v>2.6791</v>
      </c>
      <c r="J12">
        <v>154.15209999999999</v>
      </c>
      <c r="K12">
        <v>0</v>
      </c>
      <c r="L12">
        <v>2</v>
      </c>
      <c r="M12">
        <v>-0.16619999999999999</v>
      </c>
      <c r="N12">
        <v>4.4664999999999999</v>
      </c>
    </row>
    <row r="13" spans="1:14" x14ac:dyDescent="0.25">
      <c r="A13" s="13">
        <v>11</v>
      </c>
      <c r="B13">
        <v>-15</v>
      </c>
      <c r="C13">
        <v>0.92</v>
      </c>
      <c r="D13">
        <v>151.64850000000001</v>
      </c>
      <c r="E13">
        <v>33.521500000000003</v>
      </c>
      <c r="F13">
        <v>49.642800000000001</v>
      </c>
      <c r="G13">
        <v>4.0399999999999998E-2</v>
      </c>
      <c r="H13">
        <v>6.2717000000000001</v>
      </c>
      <c r="I13">
        <v>1.7231000000000001</v>
      </c>
      <c r="J13">
        <v>164.91319999999999</v>
      </c>
      <c r="K13">
        <v>0</v>
      </c>
      <c r="L13">
        <v>2</v>
      </c>
      <c r="M13">
        <v>-0.10440000000000001</v>
      </c>
      <c r="N13">
        <v>4.4448999999999996</v>
      </c>
    </row>
    <row r="14" spans="1:14" x14ac:dyDescent="0.25">
      <c r="A14" s="13">
        <v>12</v>
      </c>
      <c r="B14">
        <v>0</v>
      </c>
      <c r="C14">
        <v>0.9</v>
      </c>
      <c r="D14">
        <v>147.4435</v>
      </c>
      <c r="E14">
        <v>33.220599999999997</v>
      </c>
      <c r="F14">
        <v>54.8675</v>
      </c>
      <c r="G14">
        <v>4.0399999999999998E-2</v>
      </c>
      <c r="H14">
        <v>6.2626999999999997</v>
      </c>
      <c r="I14">
        <v>1.4539</v>
      </c>
      <c r="J14">
        <v>164.20689999999999</v>
      </c>
      <c r="K14">
        <v>0</v>
      </c>
      <c r="L14">
        <v>2</v>
      </c>
      <c r="M14">
        <v>-3.6400000000000002E-2</v>
      </c>
      <c r="N14">
        <v>4.4451999999999998</v>
      </c>
    </row>
    <row r="15" spans="1:14" x14ac:dyDescent="0.25">
      <c r="A15" s="13">
        <v>13</v>
      </c>
      <c r="B15">
        <v>8</v>
      </c>
      <c r="C15">
        <v>0.9</v>
      </c>
      <c r="D15">
        <v>140.9068</v>
      </c>
      <c r="E15">
        <v>32.9129</v>
      </c>
      <c r="F15">
        <v>54.457000000000001</v>
      </c>
      <c r="G15">
        <v>4.0399999999999998E-2</v>
      </c>
      <c r="H15">
        <v>6.2488999999999999</v>
      </c>
      <c r="I15">
        <v>1.679</v>
      </c>
      <c r="J15">
        <v>163.3158</v>
      </c>
      <c r="K15">
        <v>0</v>
      </c>
      <c r="L15">
        <v>2</v>
      </c>
      <c r="M15">
        <v>-2.0500000000000001E-2</v>
      </c>
      <c r="N15">
        <v>4.4447000000000001</v>
      </c>
    </row>
    <row r="16" spans="1:14" x14ac:dyDescent="0.25">
      <c r="A16" s="13">
        <v>14</v>
      </c>
      <c r="B16">
        <v>15</v>
      </c>
      <c r="C16">
        <v>0.9</v>
      </c>
      <c r="D16">
        <v>135.35319999999999</v>
      </c>
      <c r="E16">
        <v>32.578000000000003</v>
      </c>
      <c r="F16">
        <v>54.088000000000001</v>
      </c>
      <c r="G16">
        <v>4.0399999999999998E-2</v>
      </c>
      <c r="H16">
        <v>6.2370999999999999</v>
      </c>
      <c r="I16">
        <v>1.9173</v>
      </c>
      <c r="J16">
        <v>160.99340000000001</v>
      </c>
      <c r="K16">
        <v>0</v>
      </c>
      <c r="L16">
        <v>2</v>
      </c>
      <c r="M16">
        <v>-2.0899999999999998E-2</v>
      </c>
      <c r="N16">
        <v>4.4424999999999999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6"/>
  <sheetViews>
    <sheetView workbookViewId="0">
      <selection activeCell="M23" sqref="M23"/>
    </sheetView>
  </sheetViews>
  <sheetFormatPr defaultRowHeight="15" x14ac:dyDescent="0.25"/>
  <sheetData>
    <row r="1" spans="1:14" x14ac:dyDescent="0.2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11</v>
      </c>
      <c r="M1" s="13" t="s">
        <v>12</v>
      </c>
      <c r="N1" s="13" t="s">
        <v>13</v>
      </c>
    </row>
    <row r="2" spans="1:14" x14ac:dyDescent="0.25">
      <c r="A2" s="13">
        <v>0</v>
      </c>
      <c r="B2">
        <v>-29</v>
      </c>
      <c r="C2">
        <v>1</v>
      </c>
      <c r="D2">
        <v>165.66</v>
      </c>
      <c r="E2">
        <v>34.075800000000001</v>
      </c>
      <c r="F2">
        <v>48.542900000000003</v>
      </c>
      <c r="G2">
        <v>9.1499999999999998E-2</v>
      </c>
      <c r="H2">
        <v>6.3014000000000001</v>
      </c>
      <c r="I2">
        <v>1.1016999999999999</v>
      </c>
      <c r="J2">
        <v>157.01249999999999</v>
      </c>
      <c r="L2">
        <v>0</v>
      </c>
      <c r="M2">
        <v>-0.14760000000000001</v>
      </c>
      <c r="N2">
        <v>10.063700000000001</v>
      </c>
    </row>
    <row r="3" spans="1:14" x14ac:dyDescent="0.25">
      <c r="A3" s="13">
        <v>1</v>
      </c>
      <c r="B3">
        <v>-15</v>
      </c>
      <c r="C3">
        <v>1</v>
      </c>
      <c r="D3">
        <v>165.66</v>
      </c>
      <c r="E3">
        <v>34.094799999999999</v>
      </c>
      <c r="F3">
        <v>52.875100000000003</v>
      </c>
      <c r="G3">
        <v>5.9799999999999999E-2</v>
      </c>
      <c r="H3">
        <v>6.3014000000000001</v>
      </c>
      <c r="I3">
        <v>0.80059999999999998</v>
      </c>
      <c r="J3">
        <v>168.13159999999999</v>
      </c>
      <c r="L3">
        <v>0</v>
      </c>
      <c r="M3">
        <v>-9.6600000000000005E-2</v>
      </c>
      <c r="N3">
        <v>6.5728999999999997</v>
      </c>
    </row>
    <row r="4" spans="1:14" x14ac:dyDescent="0.25">
      <c r="A4" s="13">
        <v>2</v>
      </c>
      <c r="B4">
        <v>0</v>
      </c>
      <c r="C4">
        <v>1</v>
      </c>
      <c r="D4">
        <v>164.30459999999999</v>
      </c>
      <c r="E4">
        <v>34.012099999999997</v>
      </c>
      <c r="F4">
        <v>58.785699999999999</v>
      </c>
      <c r="G4">
        <v>7.22E-2</v>
      </c>
      <c r="H4">
        <v>6.2984999999999998</v>
      </c>
      <c r="I4">
        <v>0.70679999999999998</v>
      </c>
      <c r="J4">
        <v>167.57409999999999</v>
      </c>
      <c r="L4">
        <v>0</v>
      </c>
      <c r="M4">
        <v>-2.6800000000000001E-2</v>
      </c>
      <c r="N4">
        <v>7.9424000000000001</v>
      </c>
    </row>
    <row r="5" spans="1:14" x14ac:dyDescent="0.25">
      <c r="A5" s="13">
        <v>3</v>
      </c>
      <c r="B5">
        <v>8</v>
      </c>
      <c r="C5">
        <v>1</v>
      </c>
      <c r="D5">
        <v>157.07579999999999</v>
      </c>
      <c r="E5">
        <v>33.7012</v>
      </c>
      <c r="F5">
        <v>57.720500000000001</v>
      </c>
      <c r="G5">
        <v>7.3599999999999999E-2</v>
      </c>
      <c r="H5">
        <v>6.2831999999999999</v>
      </c>
      <c r="I5">
        <v>0.69430000000000003</v>
      </c>
      <c r="J5">
        <v>166.7372</v>
      </c>
      <c r="L5">
        <v>0</v>
      </c>
      <c r="M5">
        <v>-1.15E-2</v>
      </c>
      <c r="N5">
        <v>8.0906000000000002</v>
      </c>
    </row>
    <row r="6" spans="1:14" x14ac:dyDescent="0.25">
      <c r="A6" s="13">
        <v>4</v>
      </c>
      <c r="B6">
        <v>15</v>
      </c>
      <c r="C6">
        <v>1</v>
      </c>
      <c r="D6">
        <v>150.75059999999999</v>
      </c>
      <c r="E6">
        <v>33.348100000000002</v>
      </c>
      <c r="F6">
        <v>57.332000000000001</v>
      </c>
      <c r="G6">
        <v>7.1800000000000003E-2</v>
      </c>
      <c r="H6">
        <v>6.2697000000000003</v>
      </c>
      <c r="I6">
        <v>0.77170000000000005</v>
      </c>
      <c r="J6">
        <v>164.38980000000001</v>
      </c>
      <c r="L6">
        <v>0</v>
      </c>
      <c r="M6">
        <v>-1.24E-2</v>
      </c>
      <c r="N6">
        <v>7.8928000000000003</v>
      </c>
    </row>
    <row r="7" spans="1:14" x14ac:dyDescent="0.25">
      <c r="A7" s="13">
        <v>5</v>
      </c>
      <c r="B7">
        <v>-29</v>
      </c>
      <c r="C7">
        <v>1</v>
      </c>
      <c r="D7">
        <v>165.66</v>
      </c>
      <c r="E7">
        <v>34.075800000000001</v>
      </c>
      <c r="F7">
        <v>48.147100000000002</v>
      </c>
      <c r="G7">
        <v>7.6600000000000001E-2</v>
      </c>
      <c r="H7">
        <v>6.3014000000000001</v>
      </c>
      <c r="I7">
        <v>1.1021000000000001</v>
      </c>
      <c r="J7">
        <v>160.9134</v>
      </c>
      <c r="K7">
        <v>1.75</v>
      </c>
      <c r="L7">
        <v>1</v>
      </c>
      <c r="M7">
        <v>-0.15210000000000001</v>
      </c>
      <c r="N7">
        <v>8.4251000000000005</v>
      </c>
    </row>
    <row r="8" spans="1:14" x14ac:dyDescent="0.25">
      <c r="A8" s="13">
        <v>6</v>
      </c>
      <c r="B8">
        <v>-15</v>
      </c>
      <c r="C8">
        <v>1</v>
      </c>
      <c r="D8">
        <v>165.66</v>
      </c>
      <c r="E8">
        <v>34.094799999999999</v>
      </c>
      <c r="F8">
        <v>52.627000000000002</v>
      </c>
      <c r="G8">
        <v>4.3900000000000002E-2</v>
      </c>
      <c r="H8">
        <v>6.3014000000000001</v>
      </c>
      <c r="I8">
        <v>0.79979999999999996</v>
      </c>
      <c r="J8">
        <v>172.30869999999999</v>
      </c>
      <c r="K8">
        <v>2.6002000000000001</v>
      </c>
      <c r="L8">
        <v>1</v>
      </c>
      <c r="M8">
        <v>-0.1012</v>
      </c>
      <c r="N8">
        <v>4.8235000000000001</v>
      </c>
    </row>
    <row r="9" spans="1:14" x14ac:dyDescent="0.25">
      <c r="A9" s="13">
        <v>7</v>
      </c>
      <c r="B9">
        <v>0</v>
      </c>
      <c r="C9">
        <v>1</v>
      </c>
      <c r="D9">
        <v>164.30459999999999</v>
      </c>
      <c r="E9">
        <v>34.012099999999997</v>
      </c>
      <c r="F9">
        <v>58.519199999999998</v>
      </c>
      <c r="G9">
        <v>5.6000000000000001E-2</v>
      </c>
      <c r="H9">
        <v>6.2984999999999998</v>
      </c>
      <c r="I9">
        <v>0.70669999999999999</v>
      </c>
      <c r="J9">
        <v>171.73740000000001</v>
      </c>
      <c r="K9">
        <v>3.6526999999999998</v>
      </c>
      <c r="L9">
        <v>1</v>
      </c>
      <c r="M9">
        <v>-3.1199999999999999E-2</v>
      </c>
      <c r="N9">
        <v>6.1539999999999999</v>
      </c>
    </row>
    <row r="10" spans="1:14" x14ac:dyDescent="0.25">
      <c r="A10" s="13">
        <v>8</v>
      </c>
      <c r="B10">
        <v>8</v>
      </c>
      <c r="C10">
        <v>1</v>
      </c>
      <c r="D10">
        <v>157.07579999999999</v>
      </c>
      <c r="E10">
        <v>33.7012</v>
      </c>
      <c r="F10">
        <v>57.607999999999997</v>
      </c>
      <c r="G10">
        <v>5.8700000000000002E-2</v>
      </c>
      <c r="H10">
        <v>6.2831999999999999</v>
      </c>
      <c r="I10">
        <v>0.69430000000000003</v>
      </c>
      <c r="J10">
        <v>170.46879999999999</v>
      </c>
      <c r="K10">
        <v>3.7332000000000001</v>
      </c>
      <c r="L10">
        <v>1</v>
      </c>
      <c r="M10">
        <v>-1.5299999999999999E-2</v>
      </c>
      <c r="N10">
        <v>6.4572000000000003</v>
      </c>
    </row>
    <row r="11" spans="1:14" x14ac:dyDescent="0.25">
      <c r="A11" s="13">
        <v>9</v>
      </c>
      <c r="B11">
        <v>15</v>
      </c>
      <c r="C11">
        <v>1</v>
      </c>
      <c r="D11">
        <v>150.75059999999999</v>
      </c>
      <c r="E11">
        <v>33.348100000000002</v>
      </c>
      <c r="F11">
        <v>57.219700000000003</v>
      </c>
      <c r="G11">
        <v>5.7200000000000001E-2</v>
      </c>
      <c r="H11">
        <v>6.2697000000000003</v>
      </c>
      <c r="I11">
        <v>0.77110000000000001</v>
      </c>
      <c r="J11">
        <v>168.06890000000001</v>
      </c>
      <c r="K11">
        <v>3.6806000000000001</v>
      </c>
      <c r="L11">
        <v>1</v>
      </c>
      <c r="M11">
        <v>-1.61E-2</v>
      </c>
      <c r="N11">
        <v>6.2884000000000002</v>
      </c>
    </row>
    <row r="12" spans="1:14" x14ac:dyDescent="0.25">
      <c r="A12" s="13">
        <v>10</v>
      </c>
      <c r="B12">
        <v>-29</v>
      </c>
      <c r="C12">
        <v>1</v>
      </c>
      <c r="D12">
        <v>165.66</v>
      </c>
      <c r="E12">
        <v>34.075800000000001</v>
      </c>
      <c r="F12">
        <v>48.426400000000001</v>
      </c>
      <c r="G12">
        <v>9.6799999999999997E-2</v>
      </c>
      <c r="H12">
        <v>6.3014000000000001</v>
      </c>
      <c r="I12">
        <v>1.1012999999999999</v>
      </c>
      <c r="J12">
        <v>155.75720000000001</v>
      </c>
      <c r="K12">
        <v>0</v>
      </c>
      <c r="L12">
        <v>2</v>
      </c>
      <c r="M12">
        <v>-0.151</v>
      </c>
      <c r="N12">
        <v>10.646000000000001</v>
      </c>
    </row>
    <row r="13" spans="1:14" x14ac:dyDescent="0.25">
      <c r="A13" s="13">
        <v>11</v>
      </c>
      <c r="B13">
        <v>-15</v>
      </c>
      <c r="C13">
        <v>1</v>
      </c>
      <c r="D13">
        <v>165.66</v>
      </c>
      <c r="E13">
        <v>34.094799999999999</v>
      </c>
      <c r="F13">
        <v>52.868899999999996</v>
      </c>
      <c r="G13">
        <v>6.8400000000000002E-2</v>
      </c>
      <c r="H13">
        <v>6.3014000000000001</v>
      </c>
      <c r="I13">
        <v>0.79969999999999997</v>
      </c>
      <c r="J13">
        <v>165.97559999999999</v>
      </c>
      <c r="K13">
        <v>0</v>
      </c>
      <c r="L13">
        <v>2</v>
      </c>
      <c r="M13">
        <v>-9.6799999999999997E-2</v>
      </c>
      <c r="N13">
        <v>7.5209000000000001</v>
      </c>
    </row>
    <row r="14" spans="1:14" x14ac:dyDescent="0.25">
      <c r="A14" s="13">
        <v>12</v>
      </c>
      <c r="B14">
        <v>0</v>
      </c>
      <c r="C14">
        <v>1</v>
      </c>
      <c r="D14">
        <v>164.30459999999999</v>
      </c>
      <c r="E14">
        <v>34.012099999999997</v>
      </c>
      <c r="F14">
        <v>59.0398</v>
      </c>
      <c r="G14">
        <v>8.4900000000000003E-2</v>
      </c>
      <c r="H14">
        <v>6.2984999999999998</v>
      </c>
      <c r="I14">
        <v>0.70689999999999997</v>
      </c>
      <c r="J14">
        <v>164.3081</v>
      </c>
      <c r="K14">
        <v>0</v>
      </c>
      <c r="L14">
        <v>2</v>
      </c>
      <c r="M14">
        <v>-2.3699999999999999E-2</v>
      </c>
      <c r="N14">
        <v>9.3384</v>
      </c>
    </row>
    <row r="15" spans="1:14" x14ac:dyDescent="0.25">
      <c r="A15" s="13">
        <v>13</v>
      </c>
      <c r="B15">
        <v>8</v>
      </c>
      <c r="C15">
        <v>1</v>
      </c>
      <c r="D15">
        <v>157.07579999999999</v>
      </c>
      <c r="E15">
        <v>33.7012</v>
      </c>
      <c r="F15">
        <v>57.887599999999999</v>
      </c>
      <c r="G15">
        <v>8.6999999999999994E-2</v>
      </c>
      <c r="H15">
        <v>6.2831999999999999</v>
      </c>
      <c r="I15">
        <v>0.69440000000000002</v>
      </c>
      <c r="J15">
        <v>163.33590000000001</v>
      </c>
      <c r="K15">
        <v>0</v>
      </c>
      <c r="L15">
        <v>2</v>
      </c>
      <c r="M15">
        <v>-8.2000000000000007E-3</v>
      </c>
      <c r="N15">
        <v>9.5641999999999996</v>
      </c>
    </row>
    <row r="16" spans="1:14" x14ac:dyDescent="0.25">
      <c r="A16" s="13">
        <v>14</v>
      </c>
      <c r="B16">
        <v>15</v>
      </c>
      <c r="C16">
        <v>1</v>
      </c>
      <c r="D16">
        <v>150.75059999999999</v>
      </c>
      <c r="E16">
        <v>33.348100000000002</v>
      </c>
      <c r="F16">
        <v>57.498600000000003</v>
      </c>
      <c r="G16">
        <v>8.5099999999999995E-2</v>
      </c>
      <c r="H16">
        <v>6.2697000000000003</v>
      </c>
      <c r="I16">
        <v>0.77170000000000005</v>
      </c>
      <c r="J16">
        <v>161.0129</v>
      </c>
      <c r="K16">
        <v>0</v>
      </c>
      <c r="L16">
        <v>2</v>
      </c>
      <c r="M16">
        <v>-9.1000000000000004E-3</v>
      </c>
      <c r="N16">
        <v>9.3571000000000009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workbookViewId="0">
      <selection activeCell="B2" sqref="B2:B16"/>
    </sheetView>
  </sheetViews>
  <sheetFormatPr defaultRowHeight="15" x14ac:dyDescent="0.25"/>
  <sheetData>
    <row r="1" spans="1:14" x14ac:dyDescent="0.25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11</v>
      </c>
      <c r="M1" s="13" t="s">
        <v>12</v>
      </c>
      <c r="N1" s="13" t="s">
        <v>13</v>
      </c>
    </row>
    <row r="2" spans="1:14" x14ac:dyDescent="0.25">
      <c r="A2" s="13">
        <v>0</v>
      </c>
      <c r="B2">
        <v>-29</v>
      </c>
      <c r="C2">
        <v>0.86</v>
      </c>
      <c r="D2">
        <v>142.32589999999999</v>
      </c>
      <c r="E2">
        <v>32.760899999999999</v>
      </c>
      <c r="F2">
        <v>43.073300000000003</v>
      </c>
      <c r="G2">
        <v>4.0599999999999997E-2</v>
      </c>
      <c r="H2">
        <v>6.2519</v>
      </c>
      <c r="I2">
        <v>2.6278999999999999</v>
      </c>
      <c r="J2">
        <v>157.01249999999999</v>
      </c>
      <c r="L2">
        <v>0</v>
      </c>
      <c r="M2">
        <v>-0.1646</v>
      </c>
      <c r="N2">
        <v>4.4591000000000003</v>
      </c>
    </row>
    <row r="3" spans="1:14" x14ac:dyDescent="0.25">
      <c r="A3" s="13">
        <v>1</v>
      </c>
      <c r="B3">
        <v>-15</v>
      </c>
      <c r="C3">
        <v>0.95</v>
      </c>
      <c r="D3">
        <v>157.1395</v>
      </c>
      <c r="E3">
        <v>33.855499999999999</v>
      </c>
      <c r="F3">
        <v>50.830300000000001</v>
      </c>
      <c r="G3">
        <v>4.0500000000000001E-2</v>
      </c>
      <c r="H3">
        <v>6.2832999999999997</v>
      </c>
      <c r="I3">
        <v>1.2988</v>
      </c>
      <c r="J3">
        <v>168.13159999999999</v>
      </c>
      <c r="L3">
        <v>0</v>
      </c>
      <c r="M3">
        <v>-0.10299999999999999</v>
      </c>
      <c r="N3">
        <v>4.4485999999999999</v>
      </c>
    </row>
    <row r="4" spans="1:14" x14ac:dyDescent="0.25">
      <c r="A4" s="13">
        <v>2</v>
      </c>
      <c r="B4">
        <v>0</v>
      </c>
      <c r="C4">
        <v>0.93</v>
      </c>
      <c r="D4">
        <v>152.70359999999999</v>
      </c>
      <c r="E4">
        <v>33.593400000000003</v>
      </c>
      <c r="F4">
        <v>55.949800000000003</v>
      </c>
      <c r="G4">
        <v>4.0399999999999998E-2</v>
      </c>
      <c r="H4">
        <v>6.2739000000000003</v>
      </c>
      <c r="I4">
        <v>1.0760000000000001</v>
      </c>
      <c r="J4">
        <v>167.57409999999999</v>
      </c>
      <c r="L4">
        <v>0</v>
      </c>
      <c r="M4">
        <v>-3.5799999999999998E-2</v>
      </c>
      <c r="N4">
        <v>4.4416000000000002</v>
      </c>
    </row>
    <row r="5" spans="1:14" x14ac:dyDescent="0.25">
      <c r="A5" s="13">
        <v>3</v>
      </c>
      <c r="B5">
        <v>8</v>
      </c>
      <c r="C5">
        <v>0.93</v>
      </c>
      <c r="D5">
        <v>145.91069999999999</v>
      </c>
      <c r="E5">
        <v>33.281500000000001</v>
      </c>
      <c r="F5">
        <v>55.400799999999997</v>
      </c>
      <c r="G5">
        <v>4.0399999999999998E-2</v>
      </c>
      <c r="H5">
        <v>6.2595000000000001</v>
      </c>
      <c r="I5">
        <v>1.266</v>
      </c>
      <c r="J5">
        <v>166.7372</v>
      </c>
      <c r="L5">
        <v>0</v>
      </c>
      <c r="M5">
        <v>-2.0199999999999999E-2</v>
      </c>
      <c r="N5">
        <v>4.4433999999999996</v>
      </c>
    </row>
    <row r="6" spans="1:14" x14ac:dyDescent="0.25">
      <c r="A6" s="13">
        <v>4</v>
      </c>
      <c r="B6">
        <v>15</v>
      </c>
      <c r="C6">
        <v>0.93</v>
      </c>
      <c r="D6">
        <v>140.2577</v>
      </c>
      <c r="E6">
        <v>32.947699999999998</v>
      </c>
      <c r="F6">
        <v>55.053199999999997</v>
      </c>
      <c r="G6">
        <v>4.0399999999999998E-2</v>
      </c>
      <c r="H6">
        <v>6.2474999999999996</v>
      </c>
      <c r="I6">
        <v>1.4753000000000001</v>
      </c>
      <c r="J6">
        <v>164.38980000000001</v>
      </c>
      <c r="L6">
        <v>0</v>
      </c>
      <c r="M6">
        <v>-2.06E-2</v>
      </c>
      <c r="N6">
        <v>4.4379999999999997</v>
      </c>
    </row>
    <row r="7" spans="1:14" x14ac:dyDescent="0.25">
      <c r="A7" s="13">
        <v>5</v>
      </c>
      <c r="B7">
        <v>-29</v>
      </c>
      <c r="C7">
        <v>0.88</v>
      </c>
      <c r="D7">
        <v>146.0641</v>
      </c>
      <c r="E7">
        <v>33.0762</v>
      </c>
      <c r="F7">
        <v>43.807099999999998</v>
      </c>
      <c r="G7">
        <v>4.0500000000000001E-2</v>
      </c>
      <c r="H7">
        <v>6.2598000000000003</v>
      </c>
      <c r="I7">
        <v>2.4996999999999998</v>
      </c>
      <c r="J7">
        <v>159.34350000000001</v>
      </c>
      <c r="K7">
        <v>1.75</v>
      </c>
      <c r="L7">
        <v>1</v>
      </c>
      <c r="M7">
        <v>-0.1643</v>
      </c>
      <c r="N7">
        <v>4.4541000000000004</v>
      </c>
    </row>
    <row r="8" spans="1:14" x14ac:dyDescent="0.25">
      <c r="A8" s="13">
        <v>6</v>
      </c>
      <c r="B8">
        <v>-15</v>
      </c>
      <c r="C8">
        <v>0.98</v>
      </c>
      <c r="D8">
        <v>161.8074</v>
      </c>
      <c r="E8">
        <v>34.038400000000003</v>
      </c>
      <c r="F8">
        <v>51.792999999999999</v>
      </c>
      <c r="G8">
        <v>4.0500000000000001E-2</v>
      </c>
      <c r="H8">
        <v>6.2931999999999997</v>
      </c>
      <c r="I8">
        <v>0.99980000000000002</v>
      </c>
      <c r="J8">
        <v>170.95419999999999</v>
      </c>
      <c r="K8">
        <v>2.6002000000000001</v>
      </c>
      <c r="L8">
        <v>1</v>
      </c>
      <c r="M8">
        <v>-0.10249999999999999</v>
      </c>
      <c r="N8">
        <v>4.4470999999999998</v>
      </c>
    </row>
    <row r="9" spans="1:14" x14ac:dyDescent="0.25">
      <c r="A9" s="13">
        <v>7</v>
      </c>
      <c r="B9">
        <v>0</v>
      </c>
      <c r="C9">
        <v>0.96</v>
      </c>
      <c r="D9">
        <v>158.3176</v>
      </c>
      <c r="E9">
        <v>33.884099999999997</v>
      </c>
      <c r="F9">
        <v>57.094900000000003</v>
      </c>
      <c r="G9">
        <v>4.0399999999999998E-2</v>
      </c>
      <c r="H9">
        <v>6.2858000000000001</v>
      </c>
      <c r="I9">
        <v>0.77059999999999995</v>
      </c>
      <c r="J9">
        <v>171.23689999999999</v>
      </c>
      <c r="K9">
        <v>3.6526999999999998</v>
      </c>
      <c r="L9">
        <v>1</v>
      </c>
      <c r="M9">
        <v>-3.56E-2</v>
      </c>
      <c r="N9">
        <v>4.4447999999999999</v>
      </c>
    </row>
    <row r="10" spans="1:14" x14ac:dyDescent="0.25">
      <c r="A10" s="13">
        <v>8</v>
      </c>
      <c r="B10">
        <v>8</v>
      </c>
      <c r="C10">
        <v>0.96</v>
      </c>
      <c r="D10">
        <v>151.3407</v>
      </c>
      <c r="E10">
        <v>33.573900000000002</v>
      </c>
      <c r="F10">
        <v>56.431699999999999</v>
      </c>
      <c r="G10">
        <v>4.0399999999999998E-2</v>
      </c>
      <c r="H10">
        <v>6.2709999999999999</v>
      </c>
      <c r="I10">
        <v>0.90980000000000005</v>
      </c>
      <c r="J10">
        <v>170.48740000000001</v>
      </c>
      <c r="K10">
        <v>3.7332000000000001</v>
      </c>
      <c r="L10">
        <v>1</v>
      </c>
      <c r="M10">
        <v>-0.02</v>
      </c>
      <c r="N10">
        <v>4.4372999999999996</v>
      </c>
    </row>
    <row r="11" spans="1:14" x14ac:dyDescent="0.25">
      <c r="A11" s="13">
        <v>9</v>
      </c>
      <c r="B11">
        <v>15</v>
      </c>
      <c r="C11">
        <v>0.97</v>
      </c>
      <c r="D11">
        <v>145.5333</v>
      </c>
      <c r="E11">
        <v>33.233899999999998</v>
      </c>
      <c r="F11">
        <v>56.098700000000001</v>
      </c>
      <c r="G11">
        <v>4.0399999999999998E-2</v>
      </c>
      <c r="H11">
        <v>6.2587000000000002</v>
      </c>
      <c r="I11">
        <v>1.0685</v>
      </c>
      <c r="J11">
        <v>168.0873</v>
      </c>
      <c r="K11">
        <v>3.6806000000000001</v>
      </c>
      <c r="L11">
        <v>1</v>
      </c>
      <c r="M11">
        <v>-2.0400000000000001E-2</v>
      </c>
      <c r="N11">
        <v>4.4391999999999996</v>
      </c>
    </row>
    <row r="12" spans="1:14" x14ac:dyDescent="0.25">
      <c r="A12" s="13">
        <v>10</v>
      </c>
      <c r="B12">
        <v>-29</v>
      </c>
      <c r="C12">
        <v>0.85</v>
      </c>
      <c r="D12">
        <v>140.07730000000001</v>
      </c>
      <c r="E12">
        <v>32.564599999999999</v>
      </c>
      <c r="F12">
        <v>42.379899999999999</v>
      </c>
      <c r="G12">
        <v>4.0399999999999998E-2</v>
      </c>
      <c r="H12">
        <v>6.2470999999999997</v>
      </c>
      <c r="I12">
        <v>2.665</v>
      </c>
      <c r="J12">
        <v>155.75720000000001</v>
      </c>
      <c r="K12">
        <v>0</v>
      </c>
      <c r="L12">
        <v>2</v>
      </c>
      <c r="M12">
        <v>-0.16980000000000001</v>
      </c>
      <c r="N12">
        <v>4.4448999999999996</v>
      </c>
    </row>
    <row r="13" spans="1:14" x14ac:dyDescent="0.25">
      <c r="A13" s="13">
        <v>11</v>
      </c>
      <c r="B13">
        <v>-15</v>
      </c>
      <c r="C13">
        <v>0.93</v>
      </c>
      <c r="D13">
        <v>153.34520000000001</v>
      </c>
      <c r="E13">
        <v>33.635800000000003</v>
      </c>
      <c r="F13">
        <v>49.868099999999998</v>
      </c>
      <c r="G13">
        <v>4.0500000000000001E-2</v>
      </c>
      <c r="H13">
        <v>6.2752999999999997</v>
      </c>
      <c r="I13">
        <v>1.5875999999999999</v>
      </c>
      <c r="J13">
        <v>165.97559999999999</v>
      </c>
      <c r="K13">
        <v>0</v>
      </c>
      <c r="L13">
        <v>2</v>
      </c>
      <c r="M13">
        <v>-0.1061</v>
      </c>
      <c r="N13">
        <v>4.4476000000000004</v>
      </c>
    </row>
    <row r="14" spans="1:14" x14ac:dyDescent="0.25">
      <c r="A14" s="13">
        <v>12</v>
      </c>
      <c r="B14">
        <v>0</v>
      </c>
      <c r="C14">
        <v>0.9</v>
      </c>
      <c r="D14">
        <v>147.60249999999999</v>
      </c>
      <c r="E14">
        <v>33.232900000000001</v>
      </c>
      <c r="F14">
        <v>54.896799999999999</v>
      </c>
      <c r="G14">
        <v>4.0399999999999998E-2</v>
      </c>
      <c r="H14">
        <v>6.2630999999999997</v>
      </c>
      <c r="I14">
        <v>1.4413</v>
      </c>
      <c r="J14">
        <v>164.3081</v>
      </c>
      <c r="K14">
        <v>0</v>
      </c>
      <c r="L14">
        <v>2</v>
      </c>
      <c r="M14">
        <v>-3.6499999999999998E-2</v>
      </c>
      <c r="N14">
        <v>4.4442000000000004</v>
      </c>
    </row>
    <row r="15" spans="1:14" x14ac:dyDescent="0.25">
      <c r="A15" s="13">
        <v>13</v>
      </c>
      <c r="B15">
        <v>8</v>
      </c>
      <c r="C15">
        <v>0.9</v>
      </c>
      <c r="D15">
        <v>140.92400000000001</v>
      </c>
      <c r="E15">
        <v>32.914299999999997</v>
      </c>
      <c r="F15">
        <v>54.457500000000003</v>
      </c>
      <c r="G15">
        <v>4.0399999999999998E-2</v>
      </c>
      <c r="H15">
        <v>6.2488999999999999</v>
      </c>
      <c r="I15">
        <v>1.6791</v>
      </c>
      <c r="J15">
        <v>163.3289</v>
      </c>
      <c r="K15">
        <v>0</v>
      </c>
      <c r="L15">
        <v>2</v>
      </c>
      <c r="M15">
        <v>-2.0500000000000001E-2</v>
      </c>
      <c r="N15">
        <v>4.4429999999999996</v>
      </c>
    </row>
    <row r="16" spans="1:14" x14ac:dyDescent="0.25">
      <c r="A16" s="13">
        <v>14</v>
      </c>
      <c r="B16">
        <v>15</v>
      </c>
      <c r="C16">
        <v>0.9</v>
      </c>
      <c r="D16">
        <v>135.37549999999999</v>
      </c>
      <c r="E16">
        <v>32.579900000000002</v>
      </c>
      <c r="F16">
        <v>54.089700000000001</v>
      </c>
      <c r="G16">
        <v>4.0399999999999998E-2</v>
      </c>
      <c r="H16">
        <v>6.2370999999999999</v>
      </c>
      <c r="I16">
        <v>1.9166000000000001</v>
      </c>
      <c r="J16">
        <v>161.00649999999999</v>
      </c>
      <c r="K16">
        <v>0</v>
      </c>
      <c r="L16">
        <v>2</v>
      </c>
      <c r="M16">
        <v>-2.0899999999999998E-2</v>
      </c>
      <c r="N16">
        <v>4.4396000000000004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6"/>
  <sheetViews>
    <sheetView zoomScale="85" zoomScaleNormal="85" workbookViewId="0">
      <selection activeCell="C82" sqref="C82:C83"/>
    </sheetView>
  </sheetViews>
  <sheetFormatPr defaultRowHeight="15" x14ac:dyDescent="0.25"/>
  <cols>
    <col min="1" max="1" width="8.28515625" customWidth="1"/>
    <col min="2" max="2" width="23.5703125" customWidth="1"/>
    <col min="3" max="3" width="21.85546875" customWidth="1"/>
    <col min="4" max="4" width="30.5703125" customWidth="1"/>
    <col min="5" max="5" width="31.7109375" customWidth="1"/>
    <col min="6" max="6" width="32" customWidth="1"/>
    <col min="7" max="7" width="19.5703125" customWidth="1"/>
    <col min="8" max="8" width="23.42578125" customWidth="1"/>
    <col min="9" max="9" width="29.42578125" customWidth="1"/>
    <col min="10" max="10" width="25.5703125" customWidth="1"/>
  </cols>
  <sheetData>
    <row r="1" spans="1:9" x14ac:dyDescent="0.25">
      <c r="B1" t="s">
        <v>14</v>
      </c>
      <c r="D1" t="s">
        <v>62</v>
      </c>
      <c r="E1" t="s">
        <v>15</v>
      </c>
    </row>
    <row r="2" spans="1:9" x14ac:dyDescent="0.25">
      <c r="B2" t="s">
        <v>16</v>
      </c>
      <c r="D2" s="3" t="s">
        <v>17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</row>
    <row r="4" spans="1:9" x14ac:dyDescent="0.25">
      <c r="A4">
        <v>-29</v>
      </c>
      <c r="B4">
        <f>Максимум!D7+Максимум!F7-Максимум!G7-Максимум!H7-Максимум!I7</f>
        <v>206.369</v>
      </c>
      <c r="C4">
        <f>Максимум!D12+Максимум!F12-Максимум!G12-Максимум!H12-Максимум!I12</f>
        <v>206.9572</v>
      </c>
      <c r="D4">
        <f>Максимум!D2+Максимум!F2-Максимум!G2-Максимум!H2-Максимум!I2</f>
        <v>206.70830000000001</v>
      </c>
      <c r="E4">
        <f>B4-D4</f>
        <v>-0.33930000000000859</v>
      </c>
      <c r="F4">
        <f>C4-D4</f>
        <v>0.24889999999999191</v>
      </c>
      <c r="G4">
        <v>100</v>
      </c>
    </row>
    <row r="5" spans="1:9" x14ac:dyDescent="0.25">
      <c r="A5">
        <v>-15</v>
      </c>
      <c r="B5">
        <f>Максимум!D8+Максимум!F8-Максимум!G8-Максимум!H8-Максимум!I8</f>
        <v>211.15780000000001</v>
      </c>
      <c r="C5">
        <f>Максимум!D13+Максимум!F13-Максимум!G13-Максимум!H13-Максимум!I13</f>
        <v>211.5538</v>
      </c>
      <c r="D5">
        <f>Максимум!D3+Максимум!F3-Максимум!G3-Максимум!H3-Максимум!I3</f>
        <v>211.3733</v>
      </c>
      <c r="E5">
        <f>B5-D5</f>
        <v>-0.21549999999999159</v>
      </c>
      <c r="F5">
        <f>C5-D5</f>
        <v>0.180499999999995</v>
      </c>
      <c r="G5">
        <v>100</v>
      </c>
    </row>
    <row r="6" spans="1:9" x14ac:dyDescent="0.25">
      <c r="A6">
        <v>0</v>
      </c>
      <c r="B6">
        <f>Максимум!D9+Максимум!F9-Максимум!G9-Максимум!H9-Максимум!I9</f>
        <v>215.78800000000001</v>
      </c>
      <c r="C6">
        <f>Максимум!D14+Максимум!F14-Максимум!G14-Максимум!H14-Максимум!I14</f>
        <v>216.25760000000002</v>
      </c>
      <c r="D6">
        <f>Максимум!D4+Максимум!F4-Максимум!G4-Максимум!H4-Максимум!I4</f>
        <v>216.0128</v>
      </c>
      <c r="E6">
        <f>B6-D6</f>
        <v>-0.22479999999998768</v>
      </c>
      <c r="F6">
        <f>C6-D6</f>
        <v>0.24480000000002633</v>
      </c>
      <c r="G6">
        <v>100</v>
      </c>
    </row>
    <row r="7" spans="1:9" x14ac:dyDescent="0.25">
      <c r="A7">
        <v>8</v>
      </c>
      <c r="B7">
        <f>Максимум!D10+Максимум!F10-Максимум!G10-Максимум!H10-Максимум!I10</f>
        <v>207.65010000000001</v>
      </c>
      <c r="C7">
        <f>Максимум!D15+Максимум!F15-Максимум!G15-Максимум!H15-Максимум!I15</f>
        <v>207.90090000000001</v>
      </c>
      <c r="D7">
        <f>Максимум!D5+Максимум!F5-Максимум!G5-Максимум!H5-Максимум!I5</f>
        <v>207.74519999999998</v>
      </c>
      <c r="E7">
        <f>B7-D7</f>
        <v>-9.5099999999973761E-2</v>
      </c>
      <c r="F7">
        <f>C7-D7</f>
        <v>0.15570000000002437</v>
      </c>
      <c r="G7">
        <v>100</v>
      </c>
    </row>
    <row r="8" spans="1:9" x14ac:dyDescent="0.25">
      <c r="A8">
        <v>15</v>
      </c>
      <c r="B8">
        <f>Максимум!D11+Максимум!F11-Максимум!G11-Максимум!H11-Максимум!I11</f>
        <v>200.8723</v>
      </c>
      <c r="C8">
        <f>Максимум!D16+Максимум!F16-Максимум!G16-Максимум!H16-Максимум!I16</f>
        <v>201.12100000000001</v>
      </c>
      <c r="D8">
        <f>Максимум!D6+Максимум!F6-Максимум!G6-Максимум!H6-Максимум!I6</f>
        <v>200.96939999999998</v>
      </c>
      <c r="E8">
        <f>B8-D8</f>
        <v>-9.7099999999983311E-2</v>
      </c>
      <c r="F8">
        <f>C8-D8</f>
        <v>0.15160000000003038</v>
      </c>
      <c r="G8">
        <v>100</v>
      </c>
    </row>
    <row r="9" spans="1:9" x14ac:dyDescent="0.25">
      <c r="D9" s="3" t="s">
        <v>25</v>
      </c>
      <c r="G9" t="s">
        <v>26</v>
      </c>
      <c r="H9" t="s">
        <v>27</v>
      </c>
      <c r="I9" t="s">
        <v>28</v>
      </c>
    </row>
    <row r="10" spans="1:9" x14ac:dyDescent="0.25">
      <c r="A10">
        <v>-29</v>
      </c>
      <c r="B10">
        <f>Минимум!D7+Минимум!F7-Минимум!H7-Минимум!I7-Минимум!G7</f>
        <v>183.33939999999998</v>
      </c>
      <c r="C10">
        <f>Минимум!D12+Минимум!F12-Минимум!G12-Минимум!H12-Минимум!I12</f>
        <v>171.00129999999996</v>
      </c>
      <c r="D10">
        <f>Минимум!D2+Минимум!F2-Минимум!H2-Минимум!G2-Минимум!I2</f>
        <v>176.47879999999998</v>
      </c>
      <c r="E10">
        <f>B10-D10</f>
        <v>6.8606000000000051</v>
      </c>
      <c r="F10">
        <f>C10-D10</f>
        <v>-5.4775000000000205</v>
      </c>
      <c r="G10">
        <f>Минимум!C7*100</f>
        <v>89</v>
      </c>
      <c r="H10">
        <f>Минимум!C12*100</f>
        <v>83</v>
      </c>
      <c r="I10">
        <f>Минимум!C2*100</f>
        <v>86</v>
      </c>
    </row>
    <row r="11" spans="1:9" x14ac:dyDescent="0.25">
      <c r="A11">
        <v>-15</v>
      </c>
      <c r="B11">
        <f>Минимум!D8+Минимум!F8-Минимум!H8-Минимум!I8-Минимум!G8</f>
        <v>208.1131</v>
      </c>
      <c r="C11">
        <f>Минимум!D13+Минимум!F13-Минимум!G13-Минимум!H13-Минимум!I13</f>
        <v>193.2561</v>
      </c>
      <c r="D11">
        <f>Минимум!D3+Минимум!F3-Минимум!H3-Минимум!G3-Минимум!I3</f>
        <v>200.34719999999999</v>
      </c>
      <c r="E11">
        <f>B11-D11</f>
        <v>7.7659000000000162</v>
      </c>
      <c r="F11">
        <f>C11-D11</f>
        <v>-7.0910999999999831</v>
      </c>
      <c r="G11">
        <f>Минимум!C8*100</f>
        <v>99</v>
      </c>
      <c r="H11">
        <f>Минимум!C13*100</f>
        <v>92</v>
      </c>
      <c r="I11">
        <f>Минимум!C3*100</f>
        <v>95</v>
      </c>
    </row>
    <row r="12" spans="1:9" x14ac:dyDescent="0.25">
      <c r="A12">
        <v>0</v>
      </c>
      <c r="B12">
        <f>Минимум!D9+Минимум!F9-Минимум!H9-Минимум!I9-Минимум!G9</f>
        <v>208.45469999999997</v>
      </c>
      <c r="C12">
        <f>Минимум!D14+Минимум!F14-Минимум!G14-Минимум!H14-Минимум!I14</f>
        <v>194.554</v>
      </c>
      <c r="D12">
        <f>Минимум!D4+Минимум!F4-Минимум!H4-Минимум!G4-Минимум!I4</f>
        <v>201.26310000000001</v>
      </c>
      <c r="E12">
        <f>B12-D12</f>
        <v>7.1915999999999656</v>
      </c>
      <c r="F12">
        <f>C12-D12</f>
        <v>-6.7091000000000065</v>
      </c>
      <c r="G12">
        <f>Минимум!C9*100</f>
        <v>96</v>
      </c>
      <c r="H12">
        <f>Минимум!C14*100</f>
        <v>90</v>
      </c>
      <c r="I12">
        <f>Минимум!C4*100</f>
        <v>93</v>
      </c>
    </row>
    <row r="13" spans="1:9" x14ac:dyDescent="0.25">
      <c r="A13">
        <v>8</v>
      </c>
      <c r="B13">
        <f>Минимум!D10+Минимум!F10-Минимум!H10-Минимум!I10-Минимум!G10</f>
        <v>200.5369</v>
      </c>
      <c r="C13">
        <f>Минимум!D15+Минимум!F15-Минимум!G15-Минимум!H15-Минимум!I15</f>
        <v>187.3955</v>
      </c>
      <c r="D13">
        <f>Минимум!D5+Минимум!F5-Минимум!H5-Минимум!G5-Минимум!I5</f>
        <v>193.7456</v>
      </c>
      <c r="E13">
        <f>B13-D13</f>
        <v>6.7913000000000068</v>
      </c>
      <c r="F13">
        <f>C13-D13</f>
        <v>-6.3500999999999976</v>
      </c>
      <c r="G13">
        <f>Минимум!C10*100</f>
        <v>96</v>
      </c>
      <c r="H13">
        <f>Минимум!C15*100</f>
        <v>90</v>
      </c>
      <c r="I13">
        <f>Минимум!C5*100</f>
        <v>93</v>
      </c>
    </row>
    <row r="14" spans="1:9" x14ac:dyDescent="0.25">
      <c r="A14">
        <v>15</v>
      </c>
      <c r="B14">
        <f>Минимум!D11+Минимум!F11-Минимум!H11-Минимум!I11-Минимум!G11</f>
        <v>194.25699999999998</v>
      </c>
      <c r="C14">
        <f>Минимум!D16+Минимум!F16-Минимум!G16-Минимум!H16-Минимум!I16</f>
        <v>181.24639999999997</v>
      </c>
      <c r="D14">
        <f>Минимум!D6+Минимум!F6-Минимум!H6-Минимум!G6-Минимум!I6</f>
        <v>187.54769999999999</v>
      </c>
      <c r="E14">
        <f>B14-D14</f>
        <v>6.7092999999999847</v>
      </c>
      <c r="F14">
        <f>C14-D14</f>
        <v>-6.3013000000000261</v>
      </c>
      <c r="G14">
        <f>Минимум!C11*100</f>
        <v>97</v>
      </c>
      <c r="H14">
        <f>Минимум!C16*100</f>
        <v>90</v>
      </c>
      <c r="I14">
        <f>Минимум!C6*100</f>
        <v>93</v>
      </c>
    </row>
    <row r="15" spans="1:9" x14ac:dyDescent="0.25">
      <c r="B15" t="s">
        <v>29</v>
      </c>
      <c r="D15" s="3" t="s">
        <v>17</v>
      </c>
    </row>
    <row r="16" spans="1:9" x14ac:dyDescent="0.25">
      <c r="A16">
        <v>-29</v>
      </c>
      <c r="B16">
        <f>Максимуматм!D7+Максимуматм!F7-Максимуматм!G7-Максимуматм!H7-Максимуматм!I7</f>
        <v>206.32699999999997</v>
      </c>
      <c r="C16">
        <f>Максимуматм!D12+Максимуматм!F12-Максимуматм!G12-Максимуматм!H12-Максимуматм!I12</f>
        <v>206.58689999999999</v>
      </c>
      <c r="D16">
        <f>Максимуматм!D2+Максимуматм!F2-Максимуматм!G2-Максимуматм!H2-Максимуматм!I2</f>
        <v>206.70830000000001</v>
      </c>
      <c r="E16">
        <f>B16-D16</f>
        <v>-0.38130000000003861</v>
      </c>
      <c r="F16">
        <f>C16-D16</f>
        <v>-0.1214000000000226</v>
      </c>
      <c r="G16">
        <v>100</v>
      </c>
    </row>
    <row r="17" spans="1:9" x14ac:dyDescent="0.25">
      <c r="A17">
        <v>-15</v>
      </c>
      <c r="B17">
        <f>Максимуматм!D8+Максимуматм!F8-Максимуматм!G8-Максимуматм!H8-Максимуматм!I8</f>
        <v>211.14189999999999</v>
      </c>
      <c r="C17">
        <f>Максимуматм!D13+Максимуматм!F13-Максимуматм!G13-Максимуматм!H13-Максимуматм!I13</f>
        <v>211.35939999999999</v>
      </c>
      <c r="D17">
        <f>Максимуматм!D3+Максимуматм!F3-Максимуматм!G3-Максимуматм!H3-Максимуматм!I3</f>
        <v>211.3733</v>
      </c>
      <c r="E17">
        <f>B17-D17</f>
        <v>-0.23140000000000782</v>
      </c>
      <c r="F17">
        <f>C17-D17</f>
        <v>-1.3900000000006685E-2</v>
      </c>
      <c r="G17">
        <v>100</v>
      </c>
    </row>
    <row r="18" spans="1:9" x14ac:dyDescent="0.25">
      <c r="A18">
        <v>0</v>
      </c>
      <c r="B18">
        <f>Максимуматм!D9+Максимуматм!F9-Максимуматм!G9-Максимуматм!H9-Максимуматм!I9</f>
        <v>215.76259999999999</v>
      </c>
      <c r="C18">
        <f>Максимуматм!D14+Максимуматм!F14-Максимуматм!G14-Максимуматм!H14-Максимуматм!I14</f>
        <v>216.25410000000002</v>
      </c>
      <c r="D18">
        <f>Максимуматм!D4+Максимуматм!F4-Максимуматм!G4-Максимуматм!H4-Максимуматм!I4</f>
        <v>216.0128</v>
      </c>
      <c r="E18">
        <f>B18-D18</f>
        <v>-0.25020000000000664</v>
      </c>
      <c r="F18">
        <f>C18-D18</f>
        <v>0.24130000000002383</v>
      </c>
      <c r="G18">
        <v>100</v>
      </c>
    </row>
    <row r="19" spans="1:9" x14ac:dyDescent="0.25">
      <c r="A19">
        <v>8</v>
      </c>
      <c r="B19">
        <f>Максимуматм!D10+Максимуматм!F10-Максимуматм!G10-Максимуматм!H10-Максимуматм!I10</f>
        <v>207.64760000000001</v>
      </c>
      <c r="C19">
        <f>Максимуматм!D15+Максимуматм!F15-Максимуматм!G15-Максимуматм!H15-Максимуматм!I15</f>
        <v>207.89879999999999</v>
      </c>
      <c r="D19">
        <f>Максимуматм!D5+Максимуматм!F5-Максимуматм!G5-Максимуматм!H5-Максимуматм!I5</f>
        <v>207.74519999999998</v>
      </c>
      <c r="E19">
        <f>B19-D19</f>
        <v>-9.7599999999971487E-2</v>
      </c>
      <c r="F19">
        <f>C19-D19</f>
        <v>0.15360000000001151</v>
      </c>
      <c r="G19">
        <v>100</v>
      </c>
    </row>
    <row r="20" spans="1:9" x14ac:dyDescent="0.25">
      <c r="A20">
        <v>15</v>
      </c>
      <c r="B20">
        <f>Максимуматм!D11+Максимуматм!F11-Максимуматм!G11-Максимуматм!H11-Максимуматм!I11</f>
        <v>200.87230000000002</v>
      </c>
      <c r="C20">
        <f>Максимуматм!D16+Максимуматм!F16-Максимуматм!G16-Максимуматм!H16-Максимуматм!I16</f>
        <v>201.12269999999998</v>
      </c>
      <c r="D20">
        <f>Максимуматм!D6+Максимуматм!F6-Максимуматм!G6-Максимуматм!H6-Максимуматм!I6</f>
        <v>200.96939999999998</v>
      </c>
      <c r="E20">
        <f>B20-D20</f>
        <v>-9.7099999999954889E-2</v>
      </c>
      <c r="F20">
        <f>C20-D20</f>
        <v>0.15330000000000155</v>
      </c>
      <c r="G20">
        <v>100</v>
      </c>
    </row>
    <row r="21" spans="1:9" x14ac:dyDescent="0.25">
      <c r="D21" s="3" t="s">
        <v>25</v>
      </c>
      <c r="G21" t="s">
        <v>26</v>
      </c>
      <c r="H21" t="s">
        <v>27</v>
      </c>
      <c r="I21" t="s">
        <v>28</v>
      </c>
    </row>
    <row r="22" spans="1:9" x14ac:dyDescent="0.25">
      <c r="A22">
        <v>-29</v>
      </c>
      <c r="B22">
        <f>Минимуматм!D7+Минимуматм!F7-Минимуматм!H7-Минимуматм!I7-Минимуматм!G7</f>
        <v>181.07119999999998</v>
      </c>
      <c r="C22">
        <f>Минимуматм!D12+Минимуматм!F12-Минимуматм!G12-Минимуматм!H12-Минимуматм!I12</f>
        <v>173.50470000000001</v>
      </c>
      <c r="D22">
        <f>Минимуматм!D2+Минимуматм!F2-Минимуматм!H2-Минимуматм!G2-Минимуматм!I2</f>
        <v>176.47879999999998</v>
      </c>
      <c r="E22">
        <f>B22-D22</f>
        <v>4.5923999999999978</v>
      </c>
      <c r="F22">
        <f>C22-D22</f>
        <v>-2.9740999999999644</v>
      </c>
      <c r="G22">
        <f>Минимуматм!C7*100</f>
        <v>88</v>
      </c>
      <c r="H22">
        <f>Минимуматм!C12*100</f>
        <v>85</v>
      </c>
      <c r="I22">
        <f>Минимуматм!C2*100</f>
        <v>86</v>
      </c>
    </row>
    <row r="23" spans="1:9" x14ac:dyDescent="0.25">
      <c r="A23">
        <v>-15</v>
      </c>
      <c r="B23">
        <f>Минимуматм!D8+Минимуматм!F8-Минимуматм!H8-Минимуматм!I8-Минимуматм!G8</f>
        <v>206.26689999999999</v>
      </c>
      <c r="C23">
        <f>Минимуматм!D13+Минимуматм!F13-Минимуматм!G13-Минимуматм!H13-Минимуматм!I13</f>
        <v>195.3099</v>
      </c>
      <c r="D23">
        <f>Минимуматм!D3+Минимуматм!F3-Минимуматм!H3-Минимуматм!G3-Минимуматм!I3</f>
        <v>200.34719999999999</v>
      </c>
      <c r="E23">
        <f>B23-D23</f>
        <v>5.919700000000006</v>
      </c>
      <c r="F23">
        <f>C23-D23</f>
        <v>-5.0372999999999877</v>
      </c>
      <c r="G23">
        <f>Минимуматм!C8*100</f>
        <v>98</v>
      </c>
      <c r="H23">
        <f>Минимуматм!C13*100</f>
        <v>93</v>
      </c>
      <c r="I23">
        <f>Минимуматм!C3*100</f>
        <v>95</v>
      </c>
    </row>
    <row r="24" spans="1:9" x14ac:dyDescent="0.25">
      <c r="A24">
        <v>0</v>
      </c>
      <c r="B24">
        <f>Минимуматм!D9+Минимуматм!F9-Минимуматм!H9-Минимуматм!I9-Минимуматм!G9</f>
        <v>208.31569999999999</v>
      </c>
      <c r="C24">
        <f>Минимуматм!D14+Минимуматм!F14-Минимуматм!G14-Минимуматм!H14-Минимуматм!I14</f>
        <v>194.75449999999998</v>
      </c>
      <c r="D24">
        <f>Минимуматм!D4+Минимуматм!F4-Минимуматм!H4-Минимуматм!G4-Минимуматм!I4</f>
        <v>201.26310000000001</v>
      </c>
      <c r="E24">
        <f>B24-D24</f>
        <v>7.052599999999984</v>
      </c>
      <c r="F24">
        <f>C24-D24</f>
        <v>-6.5086000000000297</v>
      </c>
      <c r="G24">
        <f>Минимуматм!C9*100</f>
        <v>96</v>
      </c>
      <c r="H24">
        <f>Минимуматм!C14*100</f>
        <v>90</v>
      </c>
      <c r="I24">
        <f>Минимуматм!C4*100</f>
        <v>93</v>
      </c>
    </row>
    <row r="25" spans="1:9" x14ac:dyDescent="0.25">
      <c r="A25">
        <v>8</v>
      </c>
      <c r="B25">
        <f>Минимуматм!D10+Минимуматм!F10-Минимуматм!H10-Минимуматм!I10-Минимуматм!G10</f>
        <v>200.55120000000002</v>
      </c>
      <c r="C25">
        <f>Минимуматм!D15+Минимуматм!F15-Минимуматм!G15-Минимуматм!H15-Минимуматм!I15</f>
        <v>187.41310000000001</v>
      </c>
      <c r="D25">
        <f>Минимуматм!D5+Минимуматм!F5-Минимуматм!H5-Минимуматм!G5-Минимуматм!I5</f>
        <v>193.7456</v>
      </c>
      <c r="E25">
        <f>B25-D25</f>
        <v>6.8056000000000267</v>
      </c>
      <c r="F25">
        <f>C25-D25</f>
        <v>-6.3324999999999818</v>
      </c>
      <c r="G25">
        <f>Минимуматм!C10*100</f>
        <v>96</v>
      </c>
      <c r="H25">
        <f>Минимуматм!C15*100</f>
        <v>90</v>
      </c>
      <c r="I25">
        <f>Минимуматм!C5*100</f>
        <v>93</v>
      </c>
    </row>
    <row r="26" spans="1:9" x14ac:dyDescent="0.25">
      <c r="A26">
        <v>15</v>
      </c>
      <c r="B26">
        <f>Минимуматм!D11+Минимуматм!F11-Минимуматм!H11-Минимуматм!I11-Минимуматм!G11</f>
        <v>194.26439999999999</v>
      </c>
      <c r="C26">
        <f>Минимуматм!D16+Минимуматм!F16-Минимуматм!G16-Минимуматм!H16-Минимуматм!I16</f>
        <v>181.27109999999999</v>
      </c>
      <c r="D26">
        <f>Минимуматм!D6+Минимуматм!F6-Минимуматм!H6-Минимуматм!G6-Минимуматм!I6</f>
        <v>187.54769999999999</v>
      </c>
      <c r="E26">
        <f>B26-D26</f>
        <v>6.716700000000003</v>
      </c>
      <c r="F26">
        <f>C26-D26</f>
        <v>-6.276600000000002</v>
      </c>
      <c r="G26">
        <f>Минимуматм!C11*100</f>
        <v>97</v>
      </c>
      <c r="H26">
        <f>Минимуматм!C16*100</f>
        <v>90</v>
      </c>
      <c r="I26">
        <f>Минимуматм!C6*100</f>
        <v>93</v>
      </c>
    </row>
    <row r="51" spans="2:5" x14ac:dyDescent="0.25">
      <c r="B51" t="s">
        <v>30</v>
      </c>
    </row>
    <row r="52" spans="2:5" x14ac:dyDescent="0.25">
      <c r="B52" s="12" t="s">
        <v>31</v>
      </c>
      <c r="C52" s="12"/>
      <c r="D52" s="12"/>
      <c r="E52" s="12" t="s">
        <v>32</v>
      </c>
    </row>
    <row r="53" spans="2:5" x14ac:dyDescent="0.25">
      <c r="B53" s="12">
        <f>(Максимум!J2-Минимум!J2)/Максимум!J2*100</f>
        <v>0</v>
      </c>
      <c r="C53" s="12" t="s">
        <v>33</v>
      </c>
      <c r="D53" s="12"/>
      <c r="E53" s="12">
        <f>(Максимуматм!J2-Минимуматм!J2)/Максимуматм!J2*100</f>
        <v>0</v>
      </c>
    </row>
    <row r="54" spans="2:5" x14ac:dyDescent="0.25">
      <c r="B54" s="12">
        <f>(Максимум!J3-Минимум!J3)/Максимум!J3*100</f>
        <v>0</v>
      </c>
      <c r="C54" s="12" t="s">
        <v>33</v>
      </c>
      <c r="D54" s="12"/>
      <c r="E54" s="12">
        <f>(Максимуматм!J3-Минимуматм!J3)/Максимуматм!J3*100</f>
        <v>0</v>
      </c>
    </row>
    <row r="55" spans="2:5" x14ac:dyDescent="0.25">
      <c r="B55" s="12">
        <f>(Максимум!J4-Минимум!J4)/Максимум!J4*100</f>
        <v>0</v>
      </c>
      <c r="C55" s="12" t="s">
        <v>33</v>
      </c>
      <c r="D55" s="12"/>
      <c r="E55" s="12">
        <f>(Максимуматм!J4-Минимуматм!J4)/Максимуматм!J4*100</f>
        <v>0</v>
      </c>
    </row>
    <row r="56" spans="2:5" x14ac:dyDescent="0.25">
      <c r="B56" s="12">
        <f>(Максимум!J5-Минимум!J5)/Максимум!J5*100</f>
        <v>0</v>
      </c>
      <c r="C56" s="12" t="s">
        <v>33</v>
      </c>
      <c r="D56" s="12"/>
      <c r="E56" s="12">
        <f>(Максимуматм!J5-Минимуматм!J5)/Максимуматм!J5*100</f>
        <v>0</v>
      </c>
    </row>
    <row r="57" spans="2:5" x14ac:dyDescent="0.25">
      <c r="B57" s="12">
        <f>(Максимум!J6-Минимум!J6)/Максимум!J6*100</f>
        <v>0</v>
      </c>
      <c r="C57" s="12" t="s">
        <v>33</v>
      </c>
      <c r="D57" s="12"/>
      <c r="E57" s="12">
        <f>(Максимуматм!J6-Минимуматм!J6)/Максимуматм!J6*100</f>
        <v>0</v>
      </c>
    </row>
    <row r="58" spans="2:5" x14ac:dyDescent="0.25">
      <c r="B58" s="12">
        <f>(Максимум!J7-Минимум!J7)/Максимум!J7*100</f>
        <v>0</v>
      </c>
      <c r="C58" s="12" t="s">
        <v>34</v>
      </c>
      <c r="D58" s="12"/>
      <c r="E58" s="12">
        <f>(Максимуматм!J7-Минимуматм!J7)/Максимуматм!J7*100</f>
        <v>0.9756179410788598</v>
      </c>
    </row>
    <row r="59" spans="2:5" x14ac:dyDescent="0.25">
      <c r="B59" s="12">
        <f>(Максимум!J8-Минимум!J8)/Максимум!J8*100</f>
        <v>0</v>
      </c>
      <c r="C59" s="12" t="s">
        <v>34</v>
      </c>
      <c r="D59" s="12"/>
      <c r="E59" s="12">
        <f>(Максимуматм!J8-Минимуматм!J8)/Максимуматм!J8*100</f>
        <v>0.78608915278218783</v>
      </c>
    </row>
    <row r="60" spans="2:5" x14ac:dyDescent="0.25">
      <c r="B60" s="12">
        <f>(Максимум!J9-Минимум!J9)/Максимум!J9*100</f>
        <v>0</v>
      </c>
      <c r="C60" s="12" t="s">
        <v>34</v>
      </c>
      <c r="D60" s="12"/>
      <c r="E60" s="12">
        <f>(Максимуматм!J9-Минимуматм!J9)/Максимуматм!J9*100</f>
        <v>0.29143331621418317</v>
      </c>
    </row>
    <row r="61" spans="2:5" x14ac:dyDescent="0.25">
      <c r="B61" s="12">
        <f>(Максимум!J10-Минимум!J10)/Максимум!J10*100</f>
        <v>0</v>
      </c>
      <c r="C61" s="12" t="s">
        <v>34</v>
      </c>
      <c r="D61" s="12"/>
      <c r="E61" s="12">
        <f>(Максимуматм!J10-Минимуматм!J10)/Максимуматм!J10*100</f>
        <v>-1.0911087542131229E-2</v>
      </c>
    </row>
    <row r="62" spans="2:5" x14ac:dyDescent="0.25">
      <c r="B62" s="12">
        <f>(Максимум!J11-Минимум!J11)/Максимум!J11*100</f>
        <v>0</v>
      </c>
      <c r="C62" s="12" t="s">
        <v>34</v>
      </c>
      <c r="D62" s="12"/>
      <c r="E62" s="12">
        <f>(Максимуматм!J11-Минимуматм!J11)/Максимуматм!J11*100</f>
        <v>-1.0947891013736354E-2</v>
      </c>
    </row>
    <row r="63" spans="2:5" x14ac:dyDescent="0.25">
      <c r="B63" s="12">
        <f>(Максимум!J12-Минимум!J12)/Максимум!J12*100</f>
        <v>7.6541914157738844E-3</v>
      </c>
      <c r="C63" s="12" t="s">
        <v>35</v>
      </c>
      <c r="D63" s="12"/>
      <c r="E63" s="12">
        <f>(Максимуматм!J12-Минимуматм!J12)/Максимуматм!J12*100</f>
        <v>0</v>
      </c>
    </row>
    <row r="64" spans="2:5" x14ac:dyDescent="0.25">
      <c r="B64" s="12">
        <f>(Максимум!J13-Минимум!J13)/Максимум!J13*100</f>
        <v>6.1846893770062614E-3</v>
      </c>
      <c r="C64" s="12" t="s">
        <v>35</v>
      </c>
      <c r="D64" s="12"/>
      <c r="E64" s="12">
        <f>(Максимуматм!J13-Минимуматм!J13)/Максимуматм!J13*100</f>
        <v>0</v>
      </c>
    </row>
    <row r="65" spans="1:11" x14ac:dyDescent="0.25">
      <c r="B65" s="12">
        <f>(Максимум!J14-Минимум!J14)/Максимум!J14*100</f>
        <v>4.8107722324701903E-3</v>
      </c>
      <c r="C65" s="12" t="s">
        <v>35</v>
      </c>
      <c r="D65" s="12"/>
      <c r="E65" s="12">
        <f>(Максимуматм!J14-Минимуматм!J14)/Максимуматм!J14*100</f>
        <v>0</v>
      </c>
    </row>
    <row r="66" spans="1:11" x14ac:dyDescent="0.25">
      <c r="B66" s="12">
        <f>(Максимум!J15-Минимум!J15)/Максимум!J15*100</f>
        <v>4.1635389101069677E-3</v>
      </c>
      <c r="C66" s="12" t="s">
        <v>35</v>
      </c>
      <c r="D66" s="12"/>
      <c r="E66" s="12">
        <f>(Максимуматм!J15-Минимуматм!J15)/Максимуматм!J15*100</f>
        <v>4.2856469398368652E-3</v>
      </c>
    </row>
    <row r="67" spans="1:11" x14ac:dyDescent="0.25">
      <c r="B67" s="12">
        <f>(Максимум!J16-Минимум!J16)/Максимум!J16*100</f>
        <v>3.8509412445611327E-3</v>
      </c>
      <c r="C67" s="12" t="s">
        <v>35</v>
      </c>
      <c r="D67" s="12"/>
      <c r="E67" s="12">
        <f>(Максимуматм!J16-Минимуматм!J16)/Максимуматм!J16*100</f>
        <v>3.9748367987990441E-3</v>
      </c>
    </row>
    <row r="70" spans="1:11" x14ac:dyDescent="0.25">
      <c r="B70" s="12" t="s">
        <v>36</v>
      </c>
      <c r="C70" s="12" t="s">
        <v>37</v>
      </c>
      <c r="D70" s="12"/>
      <c r="E70" s="12" t="s">
        <v>37</v>
      </c>
    </row>
    <row r="71" spans="1:11" x14ac:dyDescent="0.25">
      <c r="B71" s="12"/>
      <c r="C71" s="12" t="s">
        <v>38</v>
      </c>
      <c r="D71" s="12"/>
      <c r="E71" s="12" t="s">
        <v>39</v>
      </c>
    </row>
    <row r="72" spans="1:11" x14ac:dyDescent="0.25">
      <c r="A72">
        <v>-29</v>
      </c>
      <c r="B72" s="12">
        <v>48.3</v>
      </c>
      <c r="C72" s="12">
        <f>3600/($B$72*Максимум!E2/100)</f>
        <v>218.73048172217008</v>
      </c>
      <c r="D72" s="12" t="s">
        <v>33</v>
      </c>
      <c r="E72" s="12">
        <f>3600/($B$72*Минимум!E2/100)</f>
        <v>227.50950520493404</v>
      </c>
      <c r="F72" s="12" t="s">
        <v>33</v>
      </c>
      <c r="H72" t="s">
        <v>58</v>
      </c>
      <c r="I72" t="s">
        <v>59</v>
      </c>
      <c r="J72" t="s">
        <v>60</v>
      </c>
      <c r="K72" t="s">
        <v>61</v>
      </c>
    </row>
    <row r="73" spans="1:11" x14ac:dyDescent="0.25">
      <c r="A73">
        <v>-15</v>
      </c>
      <c r="B73" s="12"/>
      <c r="C73" s="12">
        <f>3600/($B$72*Максимум!E3/100)</f>
        <v>218.60858984561642</v>
      </c>
      <c r="D73" s="12" t="s">
        <v>33</v>
      </c>
      <c r="E73" s="12">
        <f>3600/($B$72*Минимум!E3/100)</f>
        <v>220.15377557762616</v>
      </c>
      <c r="F73" s="12" t="s">
        <v>33</v>
      </c>
      <c r="H73">
        <v>-29</v>
      </c>
      <c r="I73">
        <f>(B4+C10)/2</f>
        <v>188.68514999999996</v>
      </c>
      <c r="J73">
        <f>(C4+B10)/2</f>
        <v>195.14830000000001</v>
      </c>
      <c r="K73">
        <f>(D4+D10)/2</f>
        <v>191.59354999999999</v>
      </c>
    </row>
    <row r="74" spans="1:11" x14ac:dyDescent="0.25">
      <c r="A74">
        <v>0</v>
      </c>
      <c r="B74" s="12"/>
      <c r="C74" s="12">
        <f>3600/($B$72*Максимум!E4/100)</f>
        <v>219.14013392493626</v>
      </c>
      <c r="D74" s="12" t="s">
        <v>33</v>
      </c>
      <c r="E74" s="12">
        <f>3600/($B$72*Минимум!E4/100)</f>
        <v>221.87144347009598</v>
      </c>
      <c r="F74" s="12" t="s">
        <v>33</v>
      </c>
      <c r="H74">
        <v>-15</v>
      </c>
      <c r="I74">
        <f t="shared" ref="I74:I77" si="0">(B5+C11)/2</f>
        <v>202.20695000000001</v>
      </c>
      <c r="J74">
        <f t="shared" ref="J74:J77" si="1">(C5+B11)/2</f>
        <v>209.83345</v>
      </c>
      <c r="K74">
        <f t="shared" ref="K74:K77" si="2">(D5+D11)/2</f>
        <v>205.86025000000001</v>
      </c>
    </row>
    <row r="75" spans="1:11" x14ac:dyDescent="0.25">
      <c r="A75">
        <v>8</v>
      </c>
      <c r="B75" s="12"/>
      <c r="C75" s="12">
        <f>3600/($B$72*Максимум!E5/100)</f>
        <v>221.16174347110262</v>
      </c>
      <c r="D75" s="12" t="s">
        <v>33</v>
      </c>
      <c r="E75" s="12">
        <f>3600/($B$72*Минимум!E5/100)</f>
        <v>223.95072785386245</v>
      </c>
      <c r="F75" s="12" t="s">
        <v>33</v>
      </c>
      <c r="H75">
        <v>0</v>
      </c>
      <c r="I75">
        <f t="shared" si="0"/>
        <v>205.17099999999999</v>
      </c>
      <c r="J75">
        <f t="shared" si="1"/>
        <v>212.35615000000001</v>
      </c>
      <c r="K75">
        <f t="shared" si="2"/>
        <v>208.63794999999999</v>
      </c>
    </row>
    <row r="76" spans="1:11" x14ac:dyDescent="0.25">
      <c r="A76">
        <v>15</v>
      </c>
      <c r="B76" s="12"/>
      <c r="C76" s="12">
        <f>3600/($B$72*Максимум!E6/100)</f>
        <v>223.50347243376154</v>
      </c>
      <c r="D76" s="12" t="s">
        <v>33</v>
      </c>
      <c r="E76" s="12">
        <f>3600/($B$72*Минимум!E6/100)</f>
        <v>226.21961924711965</v>
      </c>
      <c r="F76" s="12" t="s">
        <v>33</v>
      </c>
      <c r="H76">
        <v>8</v>
      </c>
      <c r="I76">
        <f t="shared" si="0"/>
        <v>197.52280000000002</v>
      </c>
      <c r="J76">
        <f t="shared" si="1"/>
        <v>204.21890000000002</v>
      </c>
      <c r="K76">
        <f t="shared" si="2"/>
        <v>200.74539999999999</v>
      </c>
    </row>
    <row r="77" spans="1:11" x14ac:dyDescent="0.25">
      <c r="A77">
        <v>-29</v>
      </c>
      <c r="B77" s="12"/>
      <c r="C77" s="12">
        <f>3600/($B$72*Максимум!E7/100)</f>
        <v>218.73048172217008</v>
      </c>
      <c r="D77" s="12" t="s">
        <v>34</v>
      </c>
      <c r="E77" s="12">
        <f>3600/($B$72*Минимум!E7/100)</f>
        <v>224.34506664263682</v>
      </c>
      <c r="F77" s="12" t="s">
        <v>34</v>
      </c>
      <c r="H77">
        <v>15</v>
      </c>
      <c r="I77">
        <f t="shared" si="0"/>
        <v>191.05934999999999</v>
      </c>
      <c r="J77">
        <f t="shared" si="1"/>
        <v>197.68899999999999</v>
      </c>
      <c r="K77">
        <f t="shared" si="2"/>
        <v>194.25854999999999</v>
      </c>
    </row>
    <row r="78" spans="1:11" x14ac:dyDescent="0.25">
      <c r="A78">
        <v>-15</v>
      </c>
      <c r="B78" s="12"/>
      <c r="C78" s="12">
        <f>3600/($B$72*Максимум!E8/100)</f>
        <v>218.60858984561642</v>
      </c>
      <c r="D78" s="12" t="s">
        <v>34</v>
      </c>
      <c r="E78" s="12">
        <f>3600/($B$72*Минимум!E8/100)</f>
        <v>218.76065489720978</v>
      </c>
      <c r="F78" s="12" t="s">
        <v>34</v>
      </c>
    </row>
    <row r="79" spans="1:11" x14ac:dyDescent="0.25">
      <c r="A79">
        <v>0</v>
      </c>
      <c r="B79" s="12"/>
      <c r="C79" s="12">
        <f>3600/($B$72*Максимум!E9/100)</f>
        <v>219.14013392493626</v>
      </c>
      <c r="D79" s="12" t="s">
        <v>34</v>
      </c>
      <c r="E79" s="12">
        <f>3600/($B$72*Минимум!E9/100)</f>
        <v>219.93939386719165</v>
      </c>
      <c r="F79" s="12" t="s">
        <v>34</v>
      </c>
    </row>
    <row r="80" spans="1:11" x14ac:dyDescent="0.25">
      <c r="A80">
        <v>8</v>
      </c>
      <c r="B80" s="12"/>
      <c r="C80" s="12">
        <f>3600/($B$72*Максимум!E10/100)</f>
        <v>221.16174347110262</v>
      </c>
      <c r="D80" s="12" t="s">
        <v>34</v>
      </c>
      <c r="E80" s="12">
        <f>3600/($B$72*Минимум!E10/100)</f>
        <v>222.00295319428486</v>
      </c>
      <c r="F80" s="12" t="s">
        <v>34</v>
      </c>
    </row>
    <row r="81" spans="1:6" x14ac:dyDescent="0.25">
      <c r="A81">
        <v>15</v>
      </c>
      <c r="B81" s="12"/>
      <c r="C81" s="12">
        <f>3600/($B$72*Максимум!E11/100)</f>
        <v>223.50347243376154</v>
      </c>
      <c r="D81" s="12" t="s">
        <v>34</v>
      </c>
      <c r="E81" s="12">
        <f>3600/($B$72*Минимум!E11/100)</f>
        <v>224.2735108164124</v>
      </c>
      <c r="F81" s="12" t="s">
        <v>34</v>
      </c>
    </row>
    <row r="82" spans="1:6" x14ac:dyDescent="0.25">
      <c r="A82">
        <v>-29</v>
      </c>
      <c r="B82" s="12"/>
      <c r="C82" s="12">
        <f>3600/($B$72*Максимум!E12/100)</f>
        <v>218.73048172217008</v>
      </c>
      <c r="D82" s="12" t="s">
        <v>35</v>
      </c>
      <c r="E82" s="12">
        <f>3600/($B$72*Минимум!E12/100)</f>
        <v>230.27896242977619</v>
      </c>
      <c r="F82" s="12" t="s">
        <v>35</v>
      </c>
    </row>
    <row r="83" spans="1:6" x14ac:dyDescent="0.25">
      <c r="A83">
        <v>-15</v>
      </c>
      <c r="B83" s="12"/>
      <c r="C83" s="12">
        <f>3600/($B$72*Максимум!E13/100)</f>
        <v>218.60858984561642</v>
      </c>
      <c r="D83" s="12" t="s">
        <v>35</v>
      </c>
      <c r="E83" s="12">
        <f>3600/($B$72*Минимум!E13/100)</f>
        <v>222.34733377290166</v>
      </c>
      <c r="F83" s="12" t="s">
        <v>35</v>
      </c>
    </row>
    <row r="84" spans="1:6" x14ac:dyDescent="0.25">
      <c r="A84">
        <v>0</v>
      </c>
      <c r="B84" s="12"/>
      <c r="C84" s="12">
        <f>3600/($B$72*Максимум!E14/100)</f>
        <v>219.14013392493626</v>
      </c>
      <c r="D84" s="12" t="s">
        <v>35</v>
      </c>
      <c r="E84" s="12">
        <f>3600/($B$72*Минимум!E14/100)</f>
        <v>224.36127430173818</v>
      </c>
      <c r="F84" s="12" t="s">
        <v>35</v>
      </c>
    </row>
    <row r="85" spans="1:6" x14ac:dyDescent="0.25">
      <c r="A85">
        <v>8</v>
      </c>
      <c r="B85" s="12"/>
      <c r="C85" s="12">
        <f>3600/($B$72*Максимум!E15/100)</f>
        <v>221.16174347110262</v>
      </c>
      <c r="D85" s="12" t="s">
        <v>35</v>
      </c>
      <c r="E85" s="12">
        <f>3600/($B$72*Минимум!E15/100)</f>
        <v>226.45880943545913</v>
      </c>
      <c r="F85" s="12" t="s">
        <v>35</v>
      </c>
    </row>
    <row r="86" spans="1:6" x14ac:dyDescent="0.25">
      <c r="A86">
        <v>15</v>
      </c>
      <c r="B86" s="12"/>
      <c r="C86" s="12">
        <f>3600/($B$72*Максимум!E16/100)</f>
        <v>223.50347243376154</v>
      </c>
      <c r="D86" s="12" t="s">
        <v>35</v>
      </c>
      <c r="E86" s="12">
        <f>3600/($B$72*Минимум!E16/100)</f>
        <v>228.78679320609993</v>
      </c>
      <c r="F86" s="12" t="s">
        <v>35</v>
      </c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9"/>
  <sheetViews>
    <sheetView tabSelected="1" workbookViewId="0">
      <selection activeCell="E17" sqref="E17"/>
    </sheetView>
  </sheetViews>
  <sheetFormatPr defaultRowHeight="15" x14ac:dyDescent="0.25"/>
  <cols>
    <col min="1" max="1" width="9.5703125" customWidth="1"/>
    <col min="5" max="5" width="16.85546875" customWidth="1"/>
    <col min="6" max="6" width="25.42578125" customWidth="1"/>
    <col min="7" max="7" width="17.85546875" customWidth="1"/>
    <col min="9" max="9" width="15.42578125" customWidth="1"/>
    <col min="10" max="10" width="18.28515625" customWidth="1"/>
    <col min="11" max="11" width="14.140625" customWidth="1"/>
    <col min="14" max="14" width="19.5703125" customWidth="1"/>
    <col min="15" max="15" width="16.28515625" customWidth="1"/>
    <col min="16" max="16" width="14.28515625" customWidth="1"/>
    <col min="18" max="18" width="15.5703125" customWidth="1"/>
    <col min="19" max="19" width="16.42578125" customWidth="1"/>
    <col min="20" max="20" width="11.140625" customWidth="1"/>
  </cols>
  <sheetData>
    <row r="1" spans="1:19" x14ac:dyDescent="0.25">
      <c r="A1" t="s">
        <v>40</v>
      </c>
      <c r="E1" t="s">
        <v>41</v>
      </c>
      <c r="M1" t="s">
        <v>42</v>
      </c>
      <c r="Q1" t="s">
        <v>43</v>
      </c>
    </row>
    <row r="2" spans="1:19" ht="41.25" customHeight="1" x14ac:dyDescent="0.25">
      <c r="E2" s="4" t="s">
        <v>44</v>
      </c>
      <c r="F2" s="4"/>
      <c r="G2" s="4"/>
      <c r="I2" s="5" t="s">
        <v>45</v>
      </c>
      <c r="J2" s="5"/>
      <c r="K2" s="5"/>
      <c r="M2" s="6" t="s">
        <v>46</v>
      </c>
      <c r="N2" s="7" t="s">
        <v>47</v>
      </c>
      <c r="O2" s="8" t="s">
        <v>48</v>
      </c>
      <c r="Q2" s="6" t="s">
        <v>46</v>
      </c>
      <c r="R2" s="7" t="s">
        <v>47</v>
      </c>
      <c r="S2" s="8" t="s">
        <v>48</v>
      </c>
    </row>
    <row r="3" spans="1:19" x14ac:dyDescent="0.25">
      <c r="A3" s="12" t="s">
        <v>49</v>
      </c>
      <c r="B3" s="12" t="s">
        <v>50</v>
      </c>
      <c r="C3" s="12" t="s">
        <v>51</v>
      </c>
      <c r="E3" s="4" t="s">
        <v>52</v>
      </c>
      <c r="F3" s="4" t="s">
        <v>53</v>
      </c>
      <c r="G3" s="4" t="s">
        <v>54</v>
      </c>
      <c r="I3" s="5" t="s">
        <v>52</v>
      </c>
      <c r="J3" s="5" t="s">
        <v>53</v>
      </c>
      <c r="K3" s="5" t="s">
        <v>54</v>
      </c>
      <c r="M3" s="9"/>
      <c r="N3" s="10"/>
      <c r="O3" s="11"/>
      <c r="Q3" s="9"/>
      <c r="R3" s="10"/>
      <c r="S3" s="11"/>
    </row>
    <row r="4" spans="1:19" x14ac:dyDescent="0.25">
      <c r="A4" s="12">
        <v>-29</v>
      </c>
      <c r="B4" s="12">
        <f>(0.0000292068458214167*A4^5 - 0.000181763266662305*A4^4 - 0.0146406705096931*A4^3 + 0.466723799061245*A4^2 + 0.502480696426503*A4 + 1536.44313667204)/1000</f>
        <v>1.5438335530757965</v>
      </c>
      <c r="C4" s="12">
        <f>(-0.0000384367188130952*A4^5 + 0.000014526740241827*A4^4 + 0.0255916283280886*A4^3 + 0.00493530763260175*A4^2 - 4.81697653485037*A4 + 855.10485500437)/1000</f>
        <v>1.1734492989517744</v>
      </c>
      <c r="D4">
        <f xml:space="preserve"> 0.0000358619528053605*A4^5 - 0.000379724657991076*A4^4 - 0.0158829254247223*A4^3 + 0.521492467029231*A4^2 + 0.430287752478577*A4 + 1535.32324024035</f>
        <v>1344.6468351233034</v>
      </c>
      <c r="E4" s="4">
        <f>$B4*Обработка!B4*10^3*4</f>
        <v>1274397.5460587963</v>
      </c>
      <c r="F4" s="4">
        <f>$B4*Обработка!C4*10^3*4</f>
        <v>1278029.877642473</v>
      </c>
      <c r="G4" s="4">
        <f>$B4*Обработка!D4*10^3*4</f>
        <v>1276492.8369570307</v>
      </c>
      <c r="I4" s="5">
        <f>$C4*Обработка!B10*10^3*4</f>
        <v>860557.96160095581</v>
      </c>
      <c r="J4" s="5">
        <f>$C4*Обработка!C10*10^3*4</f>
        <v>802645.42241936806</v>
      </c>
      <c r="K4" s="5">
        <f>$C4*Обработка!D10*10^3*4</f>
        <v>828355.69655940146</v>
      </c>
      <c r="M4" s="9">
        <f>(J4+E4)/10^6</f>
        <v>2.0770429684781644</v>
      </c>
      <c r="N4" s="10">
        <f>(I4+F4)/10^6</f>
        <v>2.1385878392434288</v>
      </c>
      <c r="O4" s="11">
        <f>(K4+G4)/10^6</f>
        <v>2.104848533516432</v>
      </c>
      <c r="Q4" s="9">
        <f t="shared" ref="Q4:S8" si="0">(M4-$O4)/$O4*100</f>
        <v>-1.3210245105767615</v>
      </c>
      <c r="R4" s="10">
        <f t="shared" si="0"/>
        <v>1.60293271414788</v>
      </c>
      <c r="S4" s="11">
        <f t="shared" si="0"/>
        <v>0</v>
      </c>
    </row>
    <row r="5" spans="1:19" x14ac:dyDescent="0.25">
      <c r="A5" s="12">
        <v>-15</v>
      </c>
      <c r="B5" s="12">
        <f t="shared" ref="B5:B8" si="1">(0.0000292068458214167*A5^5 - 0.000181763266662305*A5^4 - 0.0146406705096931*A5^3 + 0.466723799061245*A5^2 + 0.502480696426503*A5 + 1536.44313667204)/1000</f>
        <v>1.6519503300642193</v>
      </c>
      <c r="C5" s="12">
        <f t="shared" ref="C5:C8" si="2">(-0.0000384367188130952*A5^5 + 0.000014526740241827*A5^4 + 0.0255916283280886*A5^3 + 0.00493530763260175*A5^2 - 4.81697653485037*A5 + 855.10485500437)/1000</f>
        <v>0.87202150121059863</v>
      </c>
      <c r="E5" s="4">
        <f>$B5*Обработка!B5*10^3*4</f>
        <v>1395288.7896225378</v>
      </c>
      <c r="F5" s="4">
        <f>$B5*Обработка!C5*10^3*4</f>
        <v>1397905.4789453594</v>
      </c>
      <c r="G5" s="4">
        <f>$B5*Обработка!D5*10^3*4</f>
        <v>1396712.770807053</v>
      </c>
      <c r="I5" s="5">
        <f>$C5*Обработка!B11*10^3*4</f>
        <v>725916.39153436571</v>
      </c>
      <c r="J5" s="5">
        <f>$C5*Обработка!C11*10^3*4</f>
        <v>674093.8977604222</v>
      </c>
      <c r="K5" s="5">
        <f>$C5*Обработка!D11*10^3*4</f>
        <v>698828.26442936016</v>
      </c>
      <c r="M5" s="9">
        <f>(J5+E5)/10^6</f>
        <v>2.0693826873829599</v>
      </c>
      <c r="N5" s="10">
        <f>(I5+F5)/10^6</f>
        <v>2.1238218704797251</v>
      </c>
      <c r="O5" s="11">
        <f>(K5+G5)/10^6</f>
        <v>2.0955410352364132</v>
      </c>
      <c r="Q5" s="9">
        <f t="shared" si="0"/>
        <v>-1.2482861186491709</v>
      </c>
      <c r="R5" s="10">
        <f t="shared" si="0"/>
        <v>1.3495720087448138</v>
      </c>
      <c r="S5" s="11">
        <f t="shared" si="0"/>
        <v>0</v>
      </c>
    </row>
    <row r="6" spans="1:19" x14ac:dyDescent="0.25">
      <c r="A6" s="12">
        <v>0</v>
      </c>
      <c r="B6" s="12">
        <f t="shared" si="1"/>
        <v>1.5364431366720401</v>
      </c>
      <c r="C6" s="12">
        <f t="shared" si="2"/>
        <v>0.85510485500437006</v>
      </c>
      <c r="E6" s="4">
        <f>$B6*Обработка!B6*10^3*4</f>
        <v>1326183.9663047448</v>
      </c>
      <c r="F6" s="4">
        <f>$B6*Обработка!C6*10^3*4</f>
        <v>1329070.0210926698</v>
      </c>
      <c r="G6" s="4">
        <f>$B6*Обработка!D6*10^3*4</f>
        <v>1327565.5359732402</v>
      </c>
      <c r="I6" s="5">
        <f>$C6*Обработка!B12*10^3*4</f>
        <v>713002.50407391775</v>
      </c>
      <c r="J6" s="5">
        <f>$C6*Обработка!C12*10^3*4</f>
        <v>665456.2798420809</v>
      </c>
      <c r="K6" s="5">
        <f>$C6*Обработка!D12*10^3*4</f>
        <v>688404.21577292006</v>
      </c>
      <c r="M6" s="9">
        <f>(J6+E6)/10^6</f>
        <v>1.9916402461468257</v>
      </c>
      <c r="N6" s="10">
        <f>(I6+F6)/10^6</f>
        <v>2.0420725251665877</v>
      </c>
      <c r="O6" s="11">
        <f>(K6+G6)/10^6</f>
        <v>2.0159697517461601</v>
      </c>
      <c r="Q6" s="9">
        <f t="shared" si="0"/>
        <v>-1.2068388217760264</v>
      </c>
      <c r="R6" s="10">
        <f t="shared" si="0"/>
        <v>1.2947998548995225</v>
      </c>
      <c r="S6" s="11">
        <f t="shared" si="0"/>
        <v>0</v>
      </c>
    </row>
    <row r="7" spans="1:19" x14ac:dyDescent="0.25">
      <c r="A7" s="12">
        <v>8</v>
      </c>
      <c r="B7" s="12">
        <f t="shared" si="1"/>
        <v>1.5630498296660362</v>
      </c>
      <c r="C7" s="12">
        <f t="shared" si="2"/>
        <v>0.82878782324399802</v>
      </c>
      <c r="E7" s="4">
        <f>$B7*Обработка!B7*10^3*4</f>
        <v>1298269.8137405417</v>
      </c>
      <c r="F7" s="4">
        <f>$B7*Обработка!C7*10^3*4</f>
        <v>1299837.8653296626</v>
      </c>
      <c r="G7" s="4">
        <f>$B7*Обработка!D7*10^3*4</f>
        <v>1298864.3978957464</v>
      </c>
      <c r="I7" s="5">
        <f>$C7*Обработка!B13*10^3*4</f>
        <v>664810.16332439717</v>
      </c>
      <c r="J7" s="5">
        <f>$C7*Обработка!C13*10^3*4</f>
        <v>621244.43412288243</v>
      </c>
      <c r="K7" s="5">
        <f>$C7*Обработка!D13*10^3*4</f>
        <v>642295.97634840931</v>
      </c>
      <c r="M7" s="9">
        <f>(J7+E7)/10^6</f>
        <v>1.919514247863424</v>
      </c>
      <c r="N7" s="10">
        <f>(I7+F7)/10^6</f>
        <v>1.96464802865406</v>
      </c>
      <c r="O7" s="11">
        <f>(K7+G7)/10^6</f>
        <v>1.9411603742441559</v>
      </c>
      <c r="Q7" s="9">
        <f t="shared" si="0"/>
        <v>-1.1151127267967464</v>
      </c>
      <c r="R7" s="10">
        <f t="shared" si="0"/>
        <v>1.2099801088845965</v>
      </c>
      <c r="S7" s="11">
        <f t="shared" si="0"/>
        <v>0</v>
      </c>
    </row>
    <row r="8" spans="1:19" x14ac:dyDescent="0.25">
      <c r="A8" s="12">
        <v>15</v>
      </c>
      <c r="B8" s="12">
        <f t="shared" si="1"/>
        <v>1.6125581221078626</v>
      </c>
      <c r="C8" s="12">
        <f t="shared" si="2"/>
        <v>0.84187992968229719</v>
      </c>
      <c r="E8" s="4">
        <f>$B8*Обработка!B8*10^3*4</f>
        <v>1295673.0354859487</v>
      </c>
      <c r="F8" s="4">
        <f>$B8*Обработка!C8*10^3*4</f>
        <v>1297277.208305822</v>
      </c>
      <c r="G8" s="4">
        <f>$B8*Обработка!D8*10^3*4</f>
        <v>1296299.3530605754</v>
      </c>
      <c r="I8" s="5">
        <f>$C8*Обработка!B14*10^3*4</f>
        <v>654164.27800117596</v>
      </c>
      <c r="J8" s="5">
        <f>$C8*Обработка!C14*10^3*4</f>
        <v>610350.82594867784</v>
      </c>
      <c r="K8" s="5">
        <f>$C8*Обработка!D14*10^3*4</f>
        <v>631570.57795230625</v>
      </c>
      <c r="M8" s="9">
        <f>(J8+E8)/10^6</f>
        <v>1.9060238614346263</v>
      </c>
      <c r="N8" s="10">
        <f>(I8+F8)/10^6</f>
        <v>1.951441486306998</v>
      </c>
      <c r="O8" s="11">
        <f>(K8+G8)/10^6</f>
        <v>1.9278699310128817</v>
      </c>
      <c r="Q8" s="9">
        <f t="shared" si="0"/>
        <v>-1.1331713424659167</v>
      </c>
      <c r="R8" s="10">
        <f t="shared" si="0"/>
        <v>1.2226735276550538</v>
      </c>
      <c r="S8" s="11">
        <f t="shared" si="0"/>
        <v>0</v>
      </c>
    </row>
    <row r="9" spans="1:19" x14ac:dyDescent="0.25">
      <c r="E9" t="s">
        <v>63</v>
      </c>
    </row>
    <row r="10" spans="1:19" x14ac:dyDescent="0.25">
      <c r="E10" t="s">
        <v>64</v>
      </c>
    </row>
    <row r="11" spans="1:19" x14ac:dyDescent="0.25">
      <c r="B11" t="s">
        <v>65</v>
      </c>
      <c r="E11" t="s">
        <v>52</v>
      </c>
      <c r="F11" t="s">
        <v>53</v>
      </c>
      <c r="G11" t="s">
        <v>54</v>
      </c>
    </row>
    <row r="12" spans="1:19" x14ac:dyDescent="0.25">
      <c r="B12">
        <v>5</v>
      </c>
      <c r="E12">
        <f>E4-$B$12*Обработка!C77*Обработка!B4*4</f>
        <v>371613.73040834593</v>
      </c>
      <c r="F12">
        <f>F4-$B$12*Обработка!C82*Обработка!C4*4</f>
        <v>372672.91660504299</v>
      </c>
      <c r="G12">
        <f>G4-$B$12*Обработка!C72*Обработка!D4*4</f>
        <v>372224.71625761362</v>
      </c>
      <c r="I12">
        <f>I4-$B$12*Обработка!E77*Обработка!B10*4</f>
        <v>37932.16337653494</v>
      </c>
      <c r="J12">
        <f>J4-$B$12*Обработка!E82*Обработка!C10*4</f>
        <v>15085.383656510501</v>
      </c>
      <c r="K12">
        <f>K4-$B$12*Обработка!E72*Обработка!D10*4</f>
        <v>25343.607216191245</v>
      </c>
    </row>
    <row r="13" spans="1:19" x14ac:dyDescent="0.25">
      <c r="E13">
        <f>E5-$B$12*Обработка!C78*Обработка!B5*4</f>
        <v>472070.61176448374</v>
      </c>
      <c r="F13">
        <f>F5-$B$12*Обработка!C83*Обработка!C5*4</f>
        <v>472955.9210557281</v>
      </c>
      <c r="G13">
        <f>G5-$B$12*Обработка!C73*Обработка!D5*4</f>
        <v>472552.3899267643</v>
      </c>
      <c r="I13">
        <f>I5-$B$12*Обработка!E78*Обработка!B11*4</f>
        <v>-184622.76943940448</v>
      </c>
      <c r="J13">
        <f>J5-$B$12*Обработка!E83*Обработка!C11*4</f>
        <v>-185305.67364656308</v>
      </c>
      <c r="K13">
        <f>K5-$B$12*Обработка!E73*Обработка!D11*4</f>
        <v>-183315.58569875546</v>
      </c>
    </row>
    <row r="14" spans="1:19" x14ac:dyDescent="0.25">
      <c r="E14">
        <f>E6-$B$12*Обработка!C79*Обработка!B6*4</f>
        <v>380427.74191686185</v>
      </c>
      <c r="F14">
        <f>F6-$B$12*Обработка!C84*Обработка!C6*4</f>
        <v>381255.63256696379</v>
      </c>
      <c r="G14">
        <f>G6-$B$12*Обработка!C74*Обработка!D6*4</f>
        <v>380824.05754323071</v>
      </c>
      <c r="I14">
        <f>I6-$B$12*Обработка!E79*Обработка!B12*4</f>
        <v>-203945.50326142774</v>
      </c>
      <c r="J14">
        <f>J6-$B$12*Обработка!E84*Обработка!C12*4</f>
        <v>-207551.38736792654</v>
      </c>
      <c r="K14">
        <f>K6-$B$12*Обработка!E74*Обработка!D12*4</f>
        <v>-204686.47451240546</v>
      </c>
    </row>
    <row r="15" spans="1:19" x14ac:dyDescent="0.25">
      <c r="E15">
        <f>E7-$B$12*Обработка!C80*Обработка!B7*4</f>
        <v>379784.65078156546</v>
      </c>
      <c r="F15">
        <f>F7-$B$12*Обработка!C85*Обработка!C7*4</f>
        <v>380243.35506543529</v>
      </c>
      <c r="G15">
        <f>G7-$B$12*Обработка!C75*Обработка!D7*4</f>
        <v>379958.58530068828</v>
      </c>
      <c r="I15">
        <f>I7-$B$12*Обработка!E80*Обработка!B13*4</f>
        <v>-225585.51716414257</v>
      </c>
      <c r="J15">
        <f>J7-$B$12*Обработка!E85*Обработка!C13*4</f>
        <v>-227502.80234836915</v>
      </c>
      <c r="K15">
        <f>K7-$B$12*Обработка!E75*Обработка!D13*4</f>
        <v>-225493.38642125658</v>
      </c>
    </row>
    <row r="16" spans="1:19" x14ac:dyDescent="0.25">
      <c r="B16">
        <f xml:space="preserve"> 0.0000358619528053605*A4^5 - 0.000379724657991076*A4^4 - 0.0158829254247223*A4^3 + 0.521492467029231*A4^2 + 0.430287752478577*A4 + 1535.32324024035</f>
        <v>1344.6468351233034</v>
      </c>
      <c r="E16">
        <f>E8-$B$12*Обработка!C81*Обработка!B8*4</f>
        <v>397759.90417082305</v>
      </c>
      <c r="F16">
        <f>F8-$B$12*Обработка!C86*Обработка!C8*4</f>
        <v>398252.37071881082</v>
      </c>
      <c r="G16">
        <f>G8-$B$12*Обработка!C76*Обработка!D8*4</f>
        <v>397952.17800198356</v>
      </c>
      <c r="I16">
        <f>I8-$B$12*Обработка!E81*Обработка!B14*4</f>
        <v>-217169.70981210039</v>
      </c>
      <c r="J16">
        <f>J8-$B$12*Обработка!E86*Обработка!C14*4</f>
        <v>-218984.82677432348</v>
      </c>
      <c r="K16">
        <f>K8-$B$12*Обработка!E76*Обработка!D14*4</f>
        <v>-216968.8077411541</v>
      </c>
    </row>
    <row r="20" spans="1:7" x14ac:dyDescent="0.25">
      <c r="E20" t="s">
        <v>66</v>
      </c>
      <c r="F20" t="s">
        <v>67</v>
      </c>
      <c r="G20" t="s">
        <v>68</v>
      </c>
    </row>
    <row r="21" spans="1:7" x14ac:dyDescent="0.25">
      <c r="E21">
        <f>E12+J12</f>
        <v>386699.11406485643</v>
      </c>
      <c r="F21">
        <f>I12+F12</f>
        <v>410605.07998157793</v>
      </c>
      <c r="G21">
        <f>G12+K12</f>
        <v>397568.32347380486</v>
      </c>
    </row>
    <row r="22" spans="1:7" x14ac:dyDescent="0.25">
      <c r="E22">
        <f t="shared" ref="E22:E25" si="3">E13+J13</f>
        <v>286764.93811792065</v>
      </c>
      <c r="F22">
        <f t="shared" ref="F22:F25" si="4">I13+F13</f>
        <v>288333.15161632362</v>
      </c>
      <c r="G22">
        <f t="shared" ref="G22:G25" si="5">G13+K13</f>
        <v>289236.80422800884</v>
      </c>
    </row>
    <row r="23" spans="1:7" x14ac:dyDescent="0.25">
      <c r="E23">
        <f t="shared" si="3"/>
        <v>172876.35454893531</v>
      </c>
      <c r="F23">
        <f t="shared" si="4"/>
        <v>177310.12930553604</v>
      </c>
      <c r="G23">
        <f t="shared" si="5"/>
        <v>176137.58303082525</v>
      </c>
    </row>
    <row r="24" spans="1:7" x14ac:dyDescent="0.25">
      <c r="E24">
        <f t="shared" si="3"/>
        <v>152281.84843319631</v>
      </c>
      <c r="F24">
        <f t="shared" si="4"/>
        <v>154657.83790129272</v>
      </c>
      <c r="G24">
        <f t="shared" si="5"/>
        <v>154465.1988794317</v>
      </c>
    </row>
    <row r="25" spans="1:7" x14ac:dyDescent="0.25">
      <c r="E25">
        <f t="shared" si="3"/>
        <v>178775.07739649958</v>
      </c>
      <c r="F25">
        <f t="shared" si="4"/>
        <v>181082.66090671043</v>
      </c>
      <c r="G25">
        <f t="shared" si="5"/>
        <v>180983.37026082946</v>
      </c>
    </row>
    <row r="28" spans="1:7" ht="17.25" x14ac:dyDescent="0.25">
      <c r="A28" t="s">
        <v>50</v>
      </c>
      <c r="B28" t="s">
        <v>55</v>
      </c>
    </row>
    <row r="29" spans="1:7" ht="17.25" x14ac:dyDescent="0.25">
      <c r="A29" t="s">
        <v>56</v>
      </c>
      <c r="B29" t="s">
        <v>57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Зарядка</vt:lpstr>
      <vt:lpstr>Разрядка</vt:lpstr>
      <vt:lpstr>нетаккум</vt:lpstr>
      <vt:lpstr>Максимум</vt:lpstr>
      <vt:lpstr>Минимум</vt:lpstr>
      <vt:lpstr>Максимуматм</vt:lpstr>
      <vt:lpstr>Минимуматм</vt:lpstr>
      <vt:lpstr>Обработка</vt:lpstr>
      <vt:lpstr>Деньги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Опарин Максим Витальевич</dc:creator>
  <cp:lastModifiedBy>Опарин Максим Витальевич</cp:lastModifiedBy>
  <dcterms:created xsi:type="dcterms:W3CDTF">2015-06-05T18:17:20Z</dcterms:created>
  <dcterms:modified xsi:type="dcterms:W3CDTF">2022-11-10T09:08:08Z</dcterms:modified>
</cp:coreProperties>
</file>